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04-02-11" sheetId="4" r:id="rId4"/>
    <sheet name="PS 04-02-41" sheetId="5" r:id="rId5"/>
    <sheet name="PS 04-02-61" sheetId="6" r:id="rId6"/>
    <sheet name="PS 04-02-71" sheetId="7" r:id="rId7"/>
    <sheet name="SO 04-31-01" sheetId="8" r:id="rId8"/>
    <sheet name="SO 04-51-01" sheetId="9" r:id="rId9"/>
    <sheet name="SO 04-52-01" sheetId="10" r:id="rId10"/>
    <sheet name="POV" sheetId="11" r:id="rId11"/>
    <sheet name="SO 04-71-01.0" sheetId="12" r:id="rId12"/>
    <sheet name="SO 04-71-01.1" sheetId="13" r:id="rId13"/>
    <sheet name="SO 04-71-01.2" sheetId="14" r:id="rId14"/>
    <sheet name="SO 04-71-01.4" sheetId="15" r:id="rId15"/>
    <sheet name="SO 04-71-01.51" sheetId="16" r:id="rId16"/>
    <sheet name="SO 04-71-01.52" sheetId="17" r:id="rId17"/>
    <sheet name="SO 04-71-01.6" sheetId="18" r:id="rId18"/>
    <sheet name="SO 04-71-01.7" sheetId="19" r:id="rId19"/>
    <sheet name="SO 04-77-01" sheetId="20" r:id="rId20"/>
    <sheet name="SO 04-78-02" sheetId="21" r:id="rId21"/>
    <sheet name="SO 04-86-01" sheetId="22" r:id="rId22"/>
    <sheet name="SO-00" sheetId="23" r:id="rId23"/>
  </sheets>
  <definedNames/>
  <calcPr/>
  <webPublishing/>
</workbook>
</file>

<file path=xl/sharedStrings.xml><?xml version="1.0" encoding="utf-8"?>
<sst xmlns="http://schemas.openxmlformats.org/spreadsheetml/2006/main" count="27530" uniqueCount="4717">
  <si>
    <t>Aspe</t>
  </si>
  <si>
    <t>Rekapitulace ceny</t>
  </si>
  <si>
    <t>5213520070_Zm03</t>
  </si>
  <si>
    <t>Rekonstrukce výpravní budovy ŽST Čáslav</t>
  </si>
  <si>
    <t>imp</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</si>
  <si>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</si>
  <si>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</si>
  <si>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</si>
  <si>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</si>
  <si>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</si>
  <si>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</si>
  <si>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</si>
  <si>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</si>
  <si>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</si>
  <si>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</si>
  <si>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</si>
  <si>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</si>
  <si>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</si>
  <si>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</si>
  <si>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</si>
  <si>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</si>
  <si>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</si>
  <si>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</si>
  <si>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12,00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</si>
  <si>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</si>
  <si>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</si>
  <si>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</si>
  <si>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</si>
  <si>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</si>
  <si>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</si>
  <si>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</si>
  <si>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</si>
  <si>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</si>
  <si>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</si>
  <si>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</si>
  <si>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</si>
  <si>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</si>
  <si>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</si>
  <si>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</si>
  <si>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</si>
  <si>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</si>
  <si>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</si>
  <si>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</si>
  <si>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</si>
  <si>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</si>
  <si>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</si>
  <si>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</si>
  <si>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</si>
  <si>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</si>
  <si>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</si>
  <si>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R015170.901</t>
  </si>
  <si>
    <t>Likvidace odpadů nekontaminovaných - 17 02 01 dřevo po stavebním použití, z demolic včetně dopravy</t>
  </si>
  <si>
    <t>T</t>
  </si>
  <si>
    <t>R-položka</t>
  </si>
  <si>
    <t>PP</t>
  </si>
  <si>
    <t>VV</t>
  </si>
  <si>
    <t>"POV" 0,8</t>
  </si>
  <si>
    <t>TS</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</si>
  <si>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</si>
  <si>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R015997.902</t>
  </si>
  <si>
    <t>Likvidace odpadů na recyklační skládce odpadu cihelného zatříděného do Katalogu odpadů pod kódem 17 01 02 včetně dopravy</t>
  </si>
  <si>
    <t>"SO 04-71-01.00 - Bourací práce a demolice"  215,533 
"SO 04-71-01.02 - Stavebně konstrukční řešení" 7,779 
"SO 04-71-01-06 - Silnoproudé elektroinstalace" 3,65 
"SO 04-78-02 - D.2.2.5 - Demolice - objekt WC" 43,767 
Součet 270,729</t>
  </si>
  <si>
    <t>R015997.903</t>
  </si>
  <si>
    <t>Likvidace odpadů stavebního a demoličního odpadu pod kódem 17 09 04 včetně dopravy</t>
  </si>
  <si>
    <t>"SO 04-71-01.00 - Bourací práce a demolice" 292,924 
"SO 04-71-01.01 - Architektonicko stavební řešení" 4,157 
"SO 04-71-01.04 - Zdravotně technické instalace" 0,068 
"SO 04-71-01.05 - Vytápení, vzduchotechnika a chlazení" 0,21 
"SO 04-52-01 - D.2.1.8 - Zpevněné plochy" 20,94 
Součet 318,299</t>
  </si>
  <si>
    <t>4</t>
  </si>
  <si>
    <t>R015997.904</t>
  </si>
  <si>
    <t>Likvidace odpadů železo a ocel pod kódem 17 04 05 včetně dopravy</t>
  </si>
  <si>
    <t>"SO 04-71-01.00 - Bourací práce a demolice"  3,984 
"SO 04-71-01.04 - Zdravotně technické instalace" 1,42 
"SO 04-71-01-06 - Silnoproudé elektroinstalace" 0,924 
"SO 04-78-02 - D.2.2.5 - Demolice - objekt WC" 0,2 
"POV" 0,032 
Součet 6,56</t>
  </si>
  <si>
    <t>5</t>
  </si>
  <si>
    <t>R015997.905</t>
  </si>
  <si>
    <t>Likvidace odpadů z plastických hmot pod kódem 17 02 03 včetně dopravy</t>
  </si>
  <si>
    <t>"SO 04-71-01.00 - Bourací práce a demolice" 0,8 
"SO 04-71-01.04 - Zdravotně technické instalace" 0,071 
"POV" 0,03 
Součet 0,901</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</si>
  <si>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</si>
  <si>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t>
  </si>
  <si>
    <t>R015997.906</t>
  </si>
  <si>
    <t>Likvidace odpadů z izolačních materiálů pod kódem 17 06 04 včetně dopravy</t>
  </si>
  <si>
    <t>"SO 04-71-01.00 - Bourací práce a demolice" 0,574 
"SO 04-71-01.04 - Zdravotně technické instalace" 0,019 
Součet 0,593</t>
  </si>
  <si>
    <t>7</t>
  </si>
  <si>
    <t>R015997.907</t>
  </si>
  <si>
    <t>Likvidace odpadů na recyklační skládce odpadu asfaltového bez obsahu dehtu zatříděného do Katalogu odpadů pod kódem 17 03 02 včetně dopravy</t>
  </si>
  <si>
    <t>"SO 04-52-01 - D.2.1.8 - Zpevněné plochy" 10,34</t>
  </si>
  <si>
    <t>8</t>
  </si>
  <si>
    <t>R015997.908</t>
  </si>
  <si>
    <t>Likvidace odpadů na recyklační skládce odpadu z tašek a keramických výrobků zatříděného do Katalogu odpadů pod kódem 17 01 03 včetně dopravy</t>
  </si>
  <si>
    <t>"SO 04-71-01.00 - Bourací práce a demolice" 104,446 
"SO 04-71-01.04 - Zdravotně technické instalace" 0,707 
"SO 04-78-02 - D.2.2.5 - Demolice - objekt WC"0,5 
Součet 105,653</t>
  </si>
  <si>
    <t>9</t>
  </si>
  <si>
    <t>R015997.909</t>
  </si>
  <si>
    <t>Likvidace odpadů odpadního materiálu po otryskání bez obsahu nebezpečných látek zatříděného do Katalogu odpadů pod kódem 12 01 17 včetně dopravy</t>
  </si>
  <si>
    <t>"SO 04-71-01.01 - Architektonicko stavební řešení" 0,522</t>
  </si>
  <si>
    <t>10</t>
  </si>
  <si>
    <t>R015997.910</t>
  </si>
  <si>
    <t>Likvidace odpadů odpadu dřevěného zatříděného do Katalogu odpadů pod kódem 17 02 01 včetně dopravy</t>
  </si>
  <si>
    <t>"SO 04-71-01.00 - Bourací práce a demolice" 40,237 
"SO 04-78-02 - D.2.2.5 - Demolice - objekt WC"1,5 
Součet 41,737</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</si>
  <si>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</si>
  <si>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11</t>
  </si>
  <si>
    <t>R015997.911</t>
  </si>
  <si>
    <t>Likvidace odpadů odpadu ze skla zatříděného do Katalogu odpadů pod kódem 17 02 02 včetně dopravy</t>
  </si>
  <si>
    <t>"SO 04-71-01.00 - Bourací práce a demolice" 0,48 
"SO 04-78-02 - D.2.2.5 - Demolice - objekt WC" 1 
Součet 1,48</t>
  </si>
  <si>
    <t>12</t>
  </si>
  <si>
    <t>R015997.912</t>
  </si>
  <si>
    <t>Likvidace odpadů odpadu ze stavebních materiálů obsahující azbest zatříděných do Katalogu odpadů pod kódem 17 06 05 včetně dopravy</t>
  </si>
  <si>
    <t>"SO 04-71-01.00 - Bourací práce a demolice" 12,155 
"SO 04-78-02 - D.2.2.5 - Demolice - objekt WC" 1,215 
Součet 13,37</t>
  </si>
  <si>
    <t>13</t>
  </si>
  <si>
    <t>R015171.913</t>
  </si>
  <si>
    <t>Likvidace odpadů zeminy a kamení na recyklační skládce kód odpadu 17 05 04 včetně dopravy</t>
  </si>
  <si>
    <t>"SO 04-71-01.01 - Architektonicko stavební řešení" 520,742 
"SO 04-71-01.02 - Stavebně konstrukční řešení" 0,207 
"SO 04-52-01 - D.2.1.8 - Zpevněné plochy" 242,210 
"SO 04-51-01 - D.2.1.8 - Parkovací a cyklo-parkovací stání pro veřejnost a přístřešky" 6,242 
"SO 04-31-10 - D.2.1.6 Rekonstrukce kanalizační přípojky" 1,43 
Součet 770,831</t>
  </si>
  <si>
    <t>14</t>
  </si>
  <si>
    <t>R015310.914</t>
  </si>
  <si>
    <t>Likvidace odpadů nekontaminovaných - 16 02 14 elektrošrot (vyřazená el. zařízení a přístr. - al, cu a vz. kovy) včetně dopravy</t>
  </si>
  <si>
    <t>"SO 04-71-01-06 - Silnoproudé elektroinstalace" 8,896 
"POV" 0,01 
Součet 8,906</t>
  </si>
  <si>
    <t>15</t>
  </si>
  <si>
    <t>R015997.915</t>
  </si>
  <si>
    <t>Likvidace odpadů na recyklační skládce odpadu z prostého betonu zatříděného do Katalogu odpadů pod kódem 17 01 01 včetně dopravy</t>
  </si>
  <si>
    <t>"SO 04-71-01.00 - Bourací práce a demolice" 134,123 
"SO 04-71-01.02 - Stavebně konstrukční řešení" 4,048 
"SO 04-78-02 - D.2.2.5 - Demolice - objekt WC" 75,1 
"SO 04-52-01 - D.2.1.8 - Zpevněné plochy" 83,5 
Součet 296,771</t>
  </si>
  <si>
    <t>98-98</t>
  </si>
  <si>
    <t>Všeobecný objekt</t>
  </si>
  <si>
    <t xml:space="preserve">  SO 98-98</t>
  </si>
  <si>
    <t>SO 98-98</t>
  </si>
  <si>
    <t>VO</t>
  </si>
  <si>
    <t>VŠEOB001R</t>
  </si>
  <si>
    <t>Dokumentace skutečného provedení stavby, geodetická část</t>
  </si>
  <si>
    <t>SOUBOR</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</si>
  <si>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</si>
  <si>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VŠEOB002R</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</si>
  <si>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</si>
  <si>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</si>
  <si>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VŠEOB003R</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</si>
  <si>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</si>
  <si>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</si>
  <si>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VŠEOB004R</t>
  </si>
  <si>
    <t>Osvědčení o shodě notifikovanou osobou</t>
  </si>
  <si>
    <t>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</si>
  <si>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VŠEOB005R</t>
  </si>
  <si>
    <t>Osvědčení o bezpečnosti před uvedením do provozu</t>
  </si>
  <si>
    <t>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</si>
  <si>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VŠEOB006R</t>
  </si>
  <si>
    <t>Exkurze na stavbě</t>
  </si>
  <si>
    <t>Kompletní zajištění ekxurze stavby dle požadavků plynoucích z SoD</t>
  </si>
  <si>
    <t>VŠEOB007R</t>
  </si>
  <si>
    <t>Nájmy hrazené zhotovitelem stavby</t>
  </si>
  <si>
    <t>VŠEOB008R</t>
  </si>
  <si>
    <t>Publicita stavby</t>
  </si>
  <si>
    <t>dle požadavků ZTP a VTP</t>
  </si>
  <si>
    <t>VO01</t>
  </si>
  <si>
    <t>Průzkum a geodetické práce</t>
  </si>
  <si>
    <t>VŠEOB009R</t>
  </si>
  <si>
    <t>Stavebně - statický průzkum</t>
  </si>
  <si>
    <t>VŠEOB010R</t>
  </si>
  <si>
    <t>Zajištění geodetických prací při realizaci</t>
  </si>
  <si>
    <t>D.1.2</t>
  </si>
  <si>
    <t>Sdělovací zařížení</t>
  </si>
  <si>
    <t xml:space="preserve">  PS 04-02-11</t>
  </si>
  <si>
    <t>D.1.2.1 - Místní kabelizace (SK, STA, DOT, VSS)</t>
  </si>
  <si>
    <t>PS 04-02-11</t>
  </si>
  <si>
    <t>121.01</t>
  </si>
  <si>
    <t>Společná televizní anténa STA</t>
  </si>
  <si>
    <t>742420011</t>
  </si>
  <si>
    <t>Montáž společné televizní antény FM antény</t>
  </si>
  <si>
    <t>KUS</t>
  </si>
  <si>
    <t>CS ÚRS 2023 02</t>
  </si>
  <si>
    <t>R121.01.01</t>
  </si>
  <si>
    <t>Venkovní anténa pro příjem VKV; možnost příjmu ze všech směrů, zisk 2,5 dB; materiál - hliník, v kombinaci s plastovými prvky. Kovový pozinkovaný třmen s možností upevnění na trubku; plastová krabice;</t>
  </si>
  <si>
    <t>742420001</t>
  </si>
  <si>
    <t>Montáž společné televizní antény venkovní televizní antény</t>
  </si>
  <si>
    <t>R121.01.02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</si>
  <si>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</si>
  <si>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</si>
  <si>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</si>
  <si>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31686012</t>
  </si>
  <si>
    <t>stožár anténní kov žárový zinek plastová záslepka průměr 48mm délka 2m</t>
  </si>
  <si>
    <t>R121.01.04</t>
  </si>
  <si>
    <t>Držák stožáru</t>
  </si>
  <si>
    <t>R121.01.05</t>
  </si>
  <si>
    <t>Zátka pro zakrytí stožárů, anténních držáků apod. o vnějším průměru 48 mm</t>
  </si>
  <si>
    <t>R121.01.06</t>
  </si>
  <si>
    <t>Svorka pro spojení hromosvodového drátu FeZn, pozinkovaná</t>
  </si>
  <si>
    <t>R121.01.07</t>
  </si>
  <si>
    <t>Montáž bleskojistek</t>
  </si>
  <si>
    <t>R121.01.08</t>
  </si>
  <si>
    <t>Bleskojistka pro kabely od antén</t>
  </si>
  <si>
    <t>742420041</t>
  </si>
  <si>
    <t>Montáž společné televizní antény antenního domovního zesilovače</t>
  </si>
  <si>
    <t>R121.01.09</t>
  </si>
  <si>
    <t>Širokopásmový zesilovač s regulací, oddělené pásmové vstupy, zabudovaný napájecí zdroj, vstupy pro pásma: VHF I, VHF/FM, VHF III, UHF IV/V; zesílení: VHF I až UHF V: 30 dB; regulace výstupní úrovně: H</t>
  </si>
  <si>
    <t>742420201</t>
  </si>
  <si>
    <t>Montáž společné televizní antény nastavení zesilovače dle úrovně na zásuvkách</t>
  </si>
  <si>
    <t>742420111</t>
  </si>
  <si>
    <t>Montáž společné televizní antény F konektoru</t>
  </si>
  <si>
    <t>16</t>
  </si>
  <si>
    <t>37459007</t>
  </si>
  <si>
    <t>konektor F krimplovací pro 7mm kabely</t>
  </si>
  <si>
    <t>17</t>
  </si>
  <si>
    <t>741313043</t>
  </si>
  <si>
    <t>Montáž zásuvek domovních se zapojením vodičů šroubové připojení polozapuštěných nebo zapuštěných 10/16 A, provedení 2x (2P + PE) dvojnásobná</t>
  </si>
  <si>
    <t>18</t>
  </si>
  <si>
    <t>34555238</t>
  </si>
  <si>
    <t>zásuvka zápustná dvojnásobná, šroubové svorky</t>
  </si>
  <si>
    <t>na povrch do rozvaděče</t>
  </si>
  <si>
    <t>19</t>
  </si>
  <si>
    <t>741112072</t>
  </si>
  <si>
    <t>Montáž krabic elektroinstalačních bez napojení na trubky a lišty, demontáže a montáže víčka a přístroje přístrojových lištových plastových dvojitých</t>
  </si>
  <si>
    <t>20</t>
  </si>
  <si>
    <t>34571477</t>
  </si>
  <si>
    <t>krabice lištová PVC přístrojová obdélníková 160x80mm dvojnásobná</t>
  </si>
  <si>
    <t>21</t>
  </si>
  <si>
    <t>742420051</t>
  </si>
  <si>
    <t>Montáž společné televizní antény antenního rozbočovače</t>
  </si>
  <si>
    <t>22</t>
  </si>
  <si>
    <t>R121.01.13</t>
  </si>
  <si>
    <t>Rozbočovač 6x výstup 6,2dB, šířka pásma 5-1000 MHz, kryt z poniklované zinkové slitiny, provedení na konektory F</t>
  </si>
  <si>
    <t>23</t>
  </si>
  <si>
    <t>742420121</t>
  </si>
  <si>
    <t>Montáž společné televizní antény televizní zásuvky koncové nebo průběžné</t>
  </si>
  <si>
    <t>24</t>
  </si>
  <si>
    <t>R121.01.14</t>
  </si>
  <si>
    <t>Kompletní účastnická zásuvka TV+R, vč. krytky a rámečku</t>
  </si>
  <si>
    <t>25</t>
  </si>
  <si>
    <t>742420061</t>
  </si>
  <si>
    <t>Montáž společné televizní antény rozvodnice STA</t>
  </si>
  <si>
    <t>26</t>
  </si>
  <si>
    <t>R121.01.16</t>
  </si>
  <si>
    <t>Rozvaděč 600x400x150mm (šxvxh) uzamykatelný, s plným zadním čelem pro TV nebo SAT prvky, plechový, bílý</t>
  </si>
  <si>
    <t>27</t>
  </si>
  <si>
    <t>742121001</t>
  </si>
  <si>
    <t>Montáž kabelů sdělovacích pro vnitřní rozvody počtu žil do 15</t>
  </si>
  <si>
    <t>M</t>
  </si>
  <si>
    <t>28</t>
  </si>
  <si>
    <t>R121.01.17</t>
  </si>
  <si>
    <t>TS-703J - koaxiální kabel 75ohm, střední vodič 1,13mm, dielektrikum 4,8mm, průměr pláště 6,9mm</t>
  </si>
  <si>
    <t>29</t>
  </si>
  <si>
    <t>742110002</t>
  </si>
  <si>
    <t>Montáž trubek elektroinstalačních plastových ohebných uložených pod omítku</t>
  </si>
  <si>
    <t>30</t>
  </si>
  <si>
    <t>34571074</t>
  </si>
  <si>
    <t>trubka elektroinstalační ohebná z PVC (EN) 2332</t>
  </si>
  <si>
    <t>Elektroinstalační ohebná trubka 32mm, samozhášivá, nízká mechanická odolnost</t>
  </si>
  <si>
    <t>31</t>
  </si>
  <si>
    <t>32</t>
  </si>
  <si>
    <t>34571073</t>
  </si>
  <si>
    <t>trubka elektroinstalační ohebná z PVC (EN) 2325</t>
  </si>
  <si>
    <t>Elektroinstalační ohebná trubka 25mm, samozhášivá, nízká mechanická odolnost</t>
  </si>
  <si>
    <t>33</t>
  </si>
  <si>
    <t>R121.01.20</t>
  </si>
  <si>
    <t>Montáž protahovacího drátu</t>
  </si>
  <si>
    <t>34</t>
  </si>
  <si>
    <t>34176510</t>
  </si>
  <si>
    <t>vodič propojovací Al jádro plné izolace PVC 450/750V (AY) 1x2,5mm2</t>
  </si>
  <si>
    <t>35</t>
  </si>
  <si>
    <t>742110504</t>
  </si>
  <si>
    <t>Montáž krabic elektroinstalačních s víčkem zapuštěných plastových odbočných kruhových</t>
  </si>
  <si>
    <t>36</t>
  </si>
  <si>
    <t>R121.01.22</t>
  </si>
  <si>
    <t>KU68 - krabice rozvodná univerzální pod omítku s víčkem</t>
  </si>
  <si>
    <t>37</t>
  </si>
  <si>
    <t>742110505</t>
  </si>
  <si>
    <t>Montáž krabic elektroinstalačních s víčkem zapuštěných plastových odbočných čtyřhranných</t>
  </si>
  <si>
    <t>38</t>
  </si>
  <si>
    <t>34571524</t>
  </si>
  <si>
    <t>krabice pod omítku PVC odbočná čtvercová 125x125mm s víčkem</t>
  </si>
  <si>
    <t>KO125 - krabice pod omítku, odbočná</t>
  </si>
  <si>
    <t>39</t>
  </si>
  <si>
    <t>742190004</t>
  </si>
  <si>
    <t>Ostatní práce pro trasy vložení požárně těsnicího materiálu pro prostup</t>
  </si>
  <si>
    <t>40</t>
  </si>
  <si>
    <t>23170006</t>
  </si>
  <si>
    <t>pěna montážní PUR protipožární dvojsložková</t>
  </si>
  <si>
    <t>litr</t>
  </si>
  <si>
    <t>Protipožární pěna pro zdivo, beton a sádrokarton, přetíratelný</t>
  </si>
  <si>
    <t>41</t>
  </si>
  <si>
    <t>R121.01.25</t>
  </si>
  <si>
    <t>Ostatní montážní materiál - zahrnuje dodávku veškerého dalšího instalačního materiálu nutného k zajištění plné funkčnosti a splnění všech norem uvedených v technické zprávě a jeho řádné předání objedn</t>
  </si>
  <si>
    <t>42</t>
  </si>
  <si>
    <t>R121.01.26</t>
  </si>
  <si>
    <t>Stavební přípomoci - Cena zahrnuje komplexní náklady na tyto drobné stavení činnosti včetně materiálu. Jedná se o veškeré průrazy a jejich utěsnění po montáži a jiné drobné stavební činnosti nutné pro</t>
  </si>
  <si>
    <t>43</t>
  </si>
  <si>
    <t>R121.01.27</t>
  </si>
  <si>
    <t>Přesun hmot pro společnou televizní anténa STA v objektech do 12 m</t>
  </si>
  <si>
    <t>121.02</t>
  </si>
  <si>
    <t>Domácí telefon</t>
  </si>
  <si>
    <t>44</t>
  </si>
  <si>
    <t>742310002</t>
  </si>
  <si>
    <t>Montáž domovního telefonu komunikačního tabla</t>
  </si>
  <si>
    <t>45</t>
  </si>
  <si>
    <t>R121.02.01</t>
  </si>
  <si>
    <t>Audio digitalizační modul pro systém BUS2, 1 tlačítko, leštěná nerez ocel</t>
  </si>
  <si>
    <t>46</t>
  </si>
  <si>
    <t>742310004</t>
  </si>
  <si>
    <t>Montáž domovního telefonu elektroinstalační krabice pod tablo</t>
  </si>
  <si>
    <t>47</t>
  </si>
  <si>
    <t>R121.02.02</t>
  </si>
  <si>
    <t>Montážní rámeček pro 1 modul, montážní krabička (plastová) pro zapuštěnou montáž, montážní rámeček s těsněním a bezpečnostními šrouby k připevnění rámečku k montážní krabičce, chrom</t>
  </si>
  <si>
    <t>48</t>
  </si>
  <si>
    <t>742310001</t>
  </si>
  <si>
    <t>Montáž domovního telefonu napájecího modulu na DIN lištu</t>
  </si>
  <si>
    <t>49</t>
  </si>
  <si>
    <t>R121.02.03</t>
  </si>
  <si>
    <t>Napáječ zálohovaný pro systém 2 drátové sběrnice</t>
  </si>
  <si>
    <t>50</t>
  </si>
  <si>
    <t>R121.02.04</t>
  </si>
  <si>
    <t>Montáž rozvaděče 12 modulů</t>
  </si>
  <si>
    <t>51</t>
  </si>
  <si>
    <t>R121.02.05</t>
  </si>
  <si>
    <t>Rozvaděč elektro, 12 modulů, dvířka, montáž na omítku</t>
  </si>
  <si>
    <t>52</t>
  </si>
  <si>
    <t>742310006</t>
  </si>
  <si>
    <t>Montáž domovního telefonu nástěnného audio/video telefonu</t>
  </si>
  <si>
    <t>53</t>
  </si>
  <si>
    <t>R121.02.06</t>
  </si>
  <si>
    <t>Digitální BUS2 audiotelefon s elektronickým vyzváněním (3 úrovně nastavení hlasitosti), možnost výběru z 9 vyzváněcích melodií, tlačítko pro otevření dveří a druhé servisní tlačítko</t>
  </si>
  <si>
    <t>54</t>
  </si>
  <si>
    <t>R121.02.07</t>
  </si>
  <si>
    <t>Montáž zvonkového tlačítka</t>
  </si>
  <si>
    <t>55</t>
  </si>
  <si>
    <t>R121.02.08</t>
  </si>
  <si>
    <t>Ovládač tlačítkový pro zvonek, vč. krytky, rámečku a krabice</t>
  </si>
  <si>
    <t>56</t>
  </si>
  <si>
    <t>742320011</t>
  </si>
  <si>
    <t>Montáž elektricky ovládaných zámků elektromechanických samozamykacích s panikovou funkcí</t>
  </si>
  <si>
    <t>57</t>
  </si>
  <si>
    <t>R121.02.09</t>
  </si>
  <si>
    <t>Elektromechanický úzký samozamykací panikový zámek backset 35mm</t>
  </si>
  <si>
    <t>58</t>
  </si>
  <si>
    <t>R121.02.10</t>
  </si>
  <si>
    <t>6m propojovací kabel s konektorem pro el.zámky</t>
  </si>
  <si>
    <t>[bez vazby na CS]</t>
  </si>
  <si>
    <t>59</t>
  </si>
  <si>
    <t>R121.02.11</t>
  </si>
  <si>
    <t>Kabelová průchodka do křídla dveří, délka 478 mm</t>
  </si>
  <si>
    <t>60</t>
  </si>
  <si>
    <t>R121.02.12</t>
  </si>
  <si>
    <t>Bezpečnostní kování klika x klika pro elektromechanický zámek, dělený čtyřhran</t>
  </si>
  <si>
    <t>61</t>
  </si>
  <si>
    <t>R121.02.13</t>
  </si>
  <si>
    <t>Univerzální protiplech pro elektromech. zámky, šířka 23,8 mm</t>
  </si>
  <si>
    <t>62</t>
  </si>
  <si>
    <t>63</t>
  </si>
  <si>
    <t>34121233</t>
  </si>
  <si>
    <t>kabel sdělovací stíněný laminovanou Al fólií s příložným Cu drátem jádro Cu plné izolace PVC plášť PVC 300V (J-Y(St)Y…Lg) 2x2x0,8mm2</t>
  </si>
  <si>
    <t>64</t>
  </si>
  <si>
    <t>65</t>
  </si>
  <si>
    <t>elektroinstalační ohebná trubka 32mm, samozhášivá, nízká mechanická odolnost</t>
  </si>
  <si>
    <t>66</t>
  </si>
  <si>
    <t>67</t>
  </si>
  <si>
    <t>elektroinstalační ohebná trubka 25mm, samozhášivá, nízká mechanická odolnost</t>
  </si>
  <si>
    <t>68</t>
  </si>
  <si>
    <t>R121.02.17</t>
  </si>
  <si>
    <t>69</t>
  </si>
  <si>
    <t>AY2,5 - protahovací drát</t>
  </si>
  <si>
    <t>70</t>
  </si>
  <si>
    <t>71</t>
  </si>
  <si>
    <t>R121.02.19</t>
  </si>
  <si>
    <t>72</t>
  </si>
  <si>
    <t>73</t>
  </si>
  <si>
    <t>74</t>
  </si>
  <si>
    <t>R121.02.21</t>
  </si>
  <si>
    <t>Aplikace požárně těsnícího materiálu</t>
  </si>
  <si>
    <t>75</t>
  </si>
  <si>
    <t>protipožární pěna pro zdivo, beton a sádrokarton, přetíratelný, 325ml</t>
  </si>
  <si>
    <t>76</t>
  </si>
  <si>
    <t>R2121.02.23</t>
  </si>
  <si>
    <t>77</t>
  </si>
  <si>
    <t>R121.02.24</t>
  </si>
  <si>
    <t>78</t>
  </si>
  <si>
    <t>R121.02.25</t>
  </si>
  <si>
    <t>Přesun hmot pro domácí telefon v objektech do 12 m</t>
  </si>
  <si>
    <t>121.03</t>
  </si>
  <si>
    <t>Strukturovaná kabeláž</t>
  </si>
  <si>
    <t>79</t>
  </si>
  <si>
    <t>742330005</t>
  </si>
  <si>
    <t>Montáž strukturované kabeláže rozvaděče stojanového přes 30U</t>
  </si>
  <si>
    <t>80</t>
  </si>
  <si>
    <t>R121.03.01</t>
  </si>
  <si>
    <t>19' rozvaděč stojanový 42U/600x600, 2 páry vertikálních 19" posuvných lišt L, značení jednotlivých instalační pozic včetně čísla pozice, 1 pár bočních panelů se zámkem, přední skleněné dveře s pákovým</t>
  </si>
  <si>
    <t>81</t>
  </si>
  <si>
    <t>R121.03.02</t>
  </si>
  <si>
    <t>Montáž ventilační jednotky do 19" rozvaděče</t>
  </si>
  <si>
    <t>82</t>
  </si>
  <si>
    <t>R121.03.03</t>
  </si>
  <si>
    <t>Ventilační jednotka -  4 x ventilátor s termostatem, instal. do střechy/dna rozvaděče hloubky 600, 800 a 1200 mm</t>
  </si>
  <si>
    <t>83</t>
  </si>
  <si>
    <t>742330022</t>
  </si>
  <si>
    <t>Montáž strukturované kabeláže příslušenství a ostatní práce k rozvaděčům napájecího panelu</t>
  </si>
  <si>
    <t>84</t>
  </si>
  <si>
    <t>R121.03.04</t>
  </si>
  <si>
    <t>19',8xCZ zásuvka,bleskojistka,3x1.5mm 2m kabel CZ-DE, RAL9005</t>
  </si>
  <si>
    <t>85</t>
  </si>
  <si>
    <t>742330021</t>
  </si>
  <si>
    <t>Montáž strukturované kabeláže příslušenství a ostatní práce k rozvaděčům police</t>
  </si>
  <si>
    <t>86</t>
  </si>
  <si>
    <t>R121.03.05</t>
  </si>
  <si>
    <t>19" ukládací polička s podpěrami, hloubka 450mm, výška 1U; pro 20kg</t>
  </si>
  <si>
    <t>87</t>
  </si>
  <si>
    <t>742330023</t>
  </si>
  <si>
    <t>Montáž strukturované kabeláže příslušenství a ostatní práce k rozvaděčům vyvazovacíhoho panelu 1U</t>
  </si>
  <si>
    <t>88</t>
  </si>
  <si>
    <t>R121.03.06</t>
  </si>
  <si>
    <t>19" vyvazovací panel 1U - jednostranný, plastová oka 40 x 80mm</t>
  </si>
  <si>
    <t>89</t>
  </si>
  <si>
    <t>742330024</t>
  </si>
  <si>
    <t>Montáž strukturované kabeláže příslušenství a ostatní práce k rozvaděčům patch panelu 24 portů</t>
  </si>
  <si>
    <t>90</t>
  </si>
  <si>
    <t>R121.03.07</t>
  </si>
  <si>
    <t>Patch panel 24xRJ45, CAT.6, UTP, osazený</t>
  </si>
  <si>
    <t>91</t>
  </si>
  <si>
    <t>R121.03.08</t>
  </si>
  <si>
    <t>Propojovací kabel RJ45/RJ45, CAT.6, UTP, délka 0,3m</t>
  </si>
  <si>
    <t>92</t>
  </si>
  <si>
    <t>R121.03.09</t>
  </si>
  <si>
    <t>Propojovací kabel RJ45/RJ45, CAT.6, UTP, délka 3m</t>
  </si>
  <si>
    <t>93</t>
  </si>
  <si>
    <t>742330041</t>
  </si>
  <si>
    <t>Montáž strukturované kabeláže zásuvek datových pod omítku, do nábytku, do parapetního žlabu nebo podlahové krabice 1 až 6 pozic</t>
  </si>
  <si>
    <t>94</t>
  </si>
  <si>
    <t>R121.03.10</t>
  </si>
  <si>
    <t>Kompletní datová zásuvka 1xRJ45 CAT.6 UTP vč. krabice, rámečku a krytky</t>
  </si>
  <si>
    <t>95</t>
  </si>
  <si>
    <t>742330042</t>
  </si>
  <si>
    <t>96</t>
  </si>
  <si>
    <t>R121.03.11</t>
  </si>
  <si>
    <t>Kompletní datová zásuvka 2xRJ45 CAT.6 UTP vč. krabice, rámečku a krytky</t>
  </si>
  <si>
    <t>97</t>
  </si>
  <si>
    <t>R121.03.12</t>
  </si>
  <si>
    <t>Montáž konektoru RJ45</t>
  </si>
  <si>
    <t>98</t>
  </si>
  <si>
    <t>37459020</t>
  </si>
  <si>
    <t>konektor na drát/lanko s vložkou RJ45 UTP Cat6 nestíněný</t>
  </si>
  <si>
    <t>Konektor RJ45, CAT.6 pro ukončení kabelu u IP reproduktoru</t>
  </si>
  <si>
    <t>99</t>
  </si>
  <si>
    <t>R121.03.14</t>
  </si>
  <si>
    <t>Montáž strukturované kabeláže příslušenství a ostatní práce k rozvaděčům panelu pro 24 x optický konektor včetně vany</t>
  </si>
  <si>
    <t>100</t>
  </si>
  <si>
    <t>R121.03.15</t>
  </si>
  <si>
    <t>Kompletně vybavená optická vana 19" 1U, výsuvná, včetně popisek, vyvazovací oka pro organizaci, černá, 24x pigtail 9/125 LC, optické kazety, ochrany svárů</t>
  </si>
  <si>
    <t>101</t>
  </si>
  <si>
    <t>R121.03.16</t>
  </si>
  <si>
    <t>Patch kabel optický LC/LC, duplex, délka 3m</t>
  </si>
  <si>
    <t>102</t>
  </si>
  <si>
    <t>742330029</t>
  </si>
  <si>
    <t>Montáž strukturované kabeláže příslušenství a ostatní práce k rozvaděčům konektoru MM/SM</t>
  </si>
  <si>
    <t>103</t>
  </si>
  <si>
    <t>742330031</t>
  </si>
  <si>
    <t>Montáž strukturované kabeláže příslušenství a ostatní práce k rozvaděčům teplem smrštitelná ochrana sváru</t>
  </si>
  <si>
    <t>104</t>
  </si>
  <si>
    <t>R121.03.17</t>
  </si>
  <si>
    <t>Montáž bytového rozvaděče vč. příslušenství</t>
  </si>
  <si>
    <t>105</t>
  </si>
  <si>
    <t>R121.03.18</t>
  </si>
  <si>
    <t>Multimediální rozvodnice pod omítku s býlími plechovými dveřmi s perforací, velikost 36 modulů (rozměr 360x590x100mm), DIN lišta, perforovaný montážní panel, držák přístrojů, držák vodičů, dvozásuvka</t>
  </si>
  <si>
    <t>106</t>
  </si>
  <si>
    <t>R121.03.19</t>
  </si>
  <si>
    <t>Patch panel 6 portů, plastový, montáž na DIN lištu</t>
  </si>
  <si>
    <t>107</t>
  </si>
  <si>
    <t>R121.03.20</t>
  </si>
  <si>
    <t>Záslepky do patch panelu</t>
  </si>
  <si>
    <t>108</t>
  </si>
  <si>
    <t>R121.03.21</t>
  </si>
  <si>
    <t>Prachotěsný kartáč</t>
  </si>
  <si>
    <t>109</t>
  </si>
  <si>
    <t>R121.03.22</t>
  </si>
  <si>
    <t>Zásuvkový panel 230V</t>
  </si>
  <si>
    <t>110</t>
  </si>
  <si>
    <t>R121.03.23</t>
  </si>
  <si>
    <t>Konektor RJ45, typ keystone, cat.6, UTP</t>
  </si>
  <si>
    <t>111</t>
  </si>
  <si>
    <t>R121.03.24</t>
  </si>
  <si>
    <t>Krycí lišty</t>
  </si>
  <si>
    <t>112</t>
  </si>
  <si>
    <t>R121.03.25</t>
  </si>
  <si>
    <t>Univerzální držáky na DIN lištu pro uchycení aktivního prvku (switch, router atd.)</t>
  </si>
  <si>
    <t>113</t>
  </si>
  <si>
    <t>R121.03.26</t>
  </si>
  <si>
    <t>Montáž optické zásuvky 3M</t>
  </si>
  <si>
    <t>Poznámka k položce: Poznámka k položce: Poznámka k položce: Vč. svařování optického vlákna</t>
  </si>
  <si>
    <t>114</t>
  </si>
  <si>
    <t>R121.03.27</t>
  </si>
  <si>
    <t>Kompletní optická 3M zásuvka vč. konektoru SC/APC</t>
  </si>
  <si>
    <t>115</t>
  </si>
  <si>
    <t>742330012</t>
  </si>
  <si>
    <t>Montáž strukturované kabeláže zařízení do rozvaděče switche, UPS, DVR, server bez nastavení</t>
  </si>
  <si>
    <t>116</t>
  </si>
  <si>
    <t>R121.03.28</t>
  </si>
  <si>
    <t>Nastavení switchů a parametrů sítě</t>
  </si>
  <si>
    <t>117</t>
  </si>
  <si>
    <t>R121.03.29</t>
  </si>
  <si>
    <t>Switch s managementem, kovové šasi, podpora směřování na L3, stohovatelný, 48x10/100/1000 Mbps s PoE+, 4 x 1G/10Gbps (SFP / SFP+), QoS, VLAN, PoE+ standardy 802.3af a 802.3at - celkový PoE výkon 740W,</t>
  </si>
  <si>
    <t>118</t>
  </si>
  <si>
    <t>R121.03.30</t>
  </si>
  <si>
    <t>Modul SFP+ do switche, LC, duplex</t>
  </si>
  <si>
    <t>119</t>
  </si>
  <si>
    <t>120</t>
  </si>
  <si>
    <t>R121.03.31</t>
  </si>
  <si>
    <t>EZ-Bend 3,0 - Optický 1 vláknový kabel se sníženou citlivostí vůči makro ohybům a odolností proti nešetrné instalaci</t>
  </si>
  <si>
    <t>121</t>
  </si>
  <si>
    <t>122</t>
  </si>
  <si>
    <t>34121263</t>
  </si>
  <si>
    <t>kabel datový jádro Cu plné plášť PVC (U/UTP) kategorie 6</t>
  </si>
  <si>
    <t>U/UTP 4x2x0,5 CAT.6 - kabel komunikační</t>
  </si>
  <si>
    <t>123</t>
  </si>
  <si>
    <t>124</t>
  </si>
  <si>
    <t>125</t>
  </si>
  <si>
    <t>126</t>
  </si>
  <si>
    <t>127</t>
  </si>
  <si>
    <t>128</t>
  </si>
  <si>
    <t>34571066</t>
  </si>
  <si>
    <t>trubka elektroinstalační ohebná z PVC (ČSN) 2348</t>
  </si>
  <si>
    <t>elektroinstalační ohebná trubka 48mm, samozhášivá, nízká mechanická odolnost</t>
  </si>
  <si>
    <t>129</t>
  </si>
  <si>
    <t>R121.03.36</t>
  </si>
  <si>
    <t>130</t>
  </si>
  <si>
    <t>131</t>
  </si>
  <si>
    <t>132</t>
  </si>
  <si>
    <t>R121.03.38</t>
  </si>
  <si>
    <t>133</t>
  </si>
  <si>
    <t>134</t>
  </si>
  <si>
    <t>135</t>
  </si>
  <si>
    <t>742330051</t>
  </si>
  <si>
    <t>Montáž strukturované kabeláže zásuvek datových popis portu zásuvky</t>
  </si>
  <si>
    <t>136</t>
  </si>
  <si>
    <t>742330052</t>
  </si>
  <si>
    <t>Montáž strukturované kabeláže zásuvek datových popis portů patchpanelu</t>
  </si>
  <si>
    <t>137</t>
  </si>
  <si>
    <t>742330101</t>
  </si>
  <si>
    <t>Montáž strukturované kabeláže měření segmentu metalického s vyhotovením protokolu</t>
  </si>
  <si>
    <t>138</t>
  </si>
  <si>
    <t>R121.03.40</t>
  </si>
  <si>
    <t>Instalace a nastavení</t>
  </si>
  <si>
    <t>139</t>
  </si>
  <si>
    <t>R121.03.41</t>
  </si>
  <si>
    <t>PC průmyslová sestava pro pro záznamové zařízení vč. monitoru 23", OS, klávesnice a myši, 19" provedení</t>
  </si>
  <si>
    <t>140</t>
  </si>
  <si>
    <t>R121.03.42</t>
  </si>
  <si>
    <t>HW karty pro záznam</t>
  </si>
  <si>
    <t>141</t>
  </si>
  <si>
    <t>R121.03.43</t>
  </si>
  <si>
    <t>HDD RAID1</t>
  </si>
  <si>
    <t>142</t>
  </si>
  <si>
    <t>R121.03.44</t>
  </si>
  <si>
    <t>SW vybavení záznamového zařízení</t>
  </si>
  <si>
    <t>143</t>
  </si>
  <si>
    <t>R121.03.45</t>
  </si>
  <si>
    <t>Licence záznamového zařízení pro IP technologii</t>
  </si>
  <si>
    <t>144</t>
  </si>
  <si>
    <t>R121.03.46</t>
  </si>
  <si>
    <t>IP licence</t>
  </si>
  <si>
    <t>145</t>
  </si>
  <si>
    <t>R121.03.47</t>
  </si>
  <si>
    <t>Licence do KAT</t>
  </si>
  <si>
    <t>146</t>
  </si>
  <si>
    <t>R121.03.48</t>
  </si>
  <si>
    <t>licence dohledu SNMP</t>
  </si>
  <si>
    <t>147</t>
  </si>
  <si>
    <t>R121.03.49</t>
  </si>
  <si>
    <t>148</t>
  </si>
  <si>
    <t>149</t>
  </si>
  <si>
    <t>R121.03.51</t>
  </si>
  <si>
    <t>150</t>
  </si>
  <si>
    <t>R121.03.52</t>
  </si>
  <si>
    <t>151</t>
  </si>
  <si>
    <t>R121.03.53</t>
  </si>
  <si>
    <t>Přesun hmot pro strukturovaná kabeláž v objektech do 12 m</t>
  </si>
  <si>
    <t>121.04</t>
  </si>
  <si>
    <t>Autonomní detekce požáru</t>
  </si>
  <si>
    <t>152</t>
  </si>
  <si>
    <t>742210121</t>
  </si>
  <si>
    <t>Montáž hlásiče automatického bodového</t>
  </si>
  <si>
    <t>153</t>
  </si>
  <si>
    <t>R121.04.02</t>
  </si>
  <si>
    <t>Autonomní opticko-kouřový detektor včetně 9V baterie, bzučák 85dB/3m, testovací tlačítko, 4°C až 38°C, certifikát CPD</t>
  </si>
  <si>
    <t>154</t>
  </si>
  <si>
    <t>R121.04.03</t>
  </si>
  <si>
    <t>Montážní materiál (vruty, hmoždinky, sádra apod.)</t>
  </si>
  <si>
    <t>121.05</t>
  </si>
  <si>
    <t>IP ozvučení</t>
  </si>
  <si>
    <t>155</t>
  </si>
  <si>
    <t>742410063</t>
  </si>
  <si>
    <t>Montáž rozhlasu reproduktoru nástěnného</t>
  </si>
  <si>
    <t>vč. zprovoznění, nastavení a naprogramování</t>
  </si>
  <si>
    <t>156</t>
  </si>
  <si>
    <t>R121.05.02</t>
  </si>
  <si>
    <t>IP reproduktor 10W (PoE),   100dB (SPLmax), 8 ohm, 75 Hz – 20 KHz, protokol SIP a ONVIF S, napájení 12 VDC/2 A nebo z LAN:  PoE IEEE 802.3af, konektor RJ45</t>
  </si>
  <si>
    <t>157</t>
  </si>
  <si>
    <t>742410061</t>
  </si>
  <si>
    <t>Montáž rozhlasu reproduktoru podhledového bez krytu</t>
  </si>
  <si>
    <t>158</t>
  </si>
  <si>
    <t>R121.05.04</t>
  </si>
  <si>
    <t>IP reproduktor 60 W / 8 ?, 90 dB, 40 – 20 000 Hz, vlhkuodolný, O 280 mm, LAN vstup, PoE+</t>
  </si>
  <si>
    <t>159</t>
  </si>
  <si>
    <t>R121.05.05</t>
  </si>
  <si>
    <t>Ostatní montážní materiál - vruty, hmoždinky, sádra apod.)</t>
  </si>
  <si>
    <t>160</t>
  </si>
  <si>
    <t>R121.05.06</t>
  </si>
  <si>
    <t>161</t>
  </si>
  <si>
    <t>R121.05.07</t>
  </si>
  <si>
    <t>Integrace do DDTS</t>
  </si>
  <si>
    <t>162</t>
  </si>
  <si>
    <t>R121.05.08</t>
  </si>
  <si>
    <t>Přesun hmot pro IP ozvučení v objektech do 12 m</t>
  </si>
  <si>
    <t>121.06</t>
  </si>
  <si>
    <t>Kamerový systém VSS</t>
  </si>
  <si>
    <t>163</t>
  </si>
  <si>
    <t>164</t>
  </si>
  <si>
    <t>R121.06.01</t>
  </si>
  <si>
    <t>165</t>
  </si>
  <si>
    <t>R121.06.02</t>
  </si>
  <si>
    <t>166</t>
  </si>
  <si>
    <t>R121.06.03</t>
  </si>
  <si>
    <t>167</t>
  </si>
  <si>
    <t>168</t>
  </si>
  <si>
    <t>R121.06.04</t>
  </si>
  <si>
    <t>169</t>
  </si>
  <si>
    <t>170</t>
  </si>
  <si>
    <t>R121.06.05</t>
  </si>
  <si>
    <t>171</t>
  </si>
  <si>
    <t>172</t>
  </si>
  <si>
    <t>R121.06.06</t>
  </si>
  <si>
    <t>173</t>
  </si>
  <si>
    <t>174</t>
  </si>
  <si>
    <t>37451110</t>
  </si>
  <si>
    <t>patch panel Cat6 PCB 1U 24 portů 19" UTP</t>
  </si>
  <si>
    <t>175</t>
  </si>
  <si>
    <t>R121.06.08</t>
  </si>
  <si>
    <t>Propojovací kabel RJ45/RJ45, CAT.6, UTP, délka 1m</t>
  </si>
  <si>
    <t>176</t>
  </si>
  <si>
    <t>R121.06.09</t>
  </si>
  <si>
    <t>177</t>
  </si>
  <si>
    <t>R121.06.10</t>
  </si>
  <si>
    <t>178</t>
  </si>
  <si>
    <t>konektor RJ45, CAT.6 pro ukončení kabelu u IP reproduktoru</t>
  </si>
  <si>
    <t>179</t>
  </si>
  <si>
    <t>742230003</t>
  </si>
  <si>
    <t>Montáž kamerového systému venkovní kamery</t>
  </si>
  <si>
    <t>180</t>
  </si>
  <si>
    <t>742230004</t>
  </si>
  <si>
    <t>Montáž kamerového systému vnitřní kamery</t>
  </si>
  <si>
    <t>181</t>
  </si>
  <si>
    <t>R121.06.12</t>
  </si>
  <si>
    <t>Dome kamera, počet megapixelů: 4 megapixely; Venkovní provedení; Délka přísvitu: 30 metrů; Typ objektivu: motorický; objektiv 2,8-12mm; WDR: 120dB reálné; Citlivost: vysoká - Light Fighter</t>
  </si>
  <si>
    <t>182</t>
  </si>
  <si>
    <t>742230103</t>
  </si>
  <si>
    <t>Montáž kamerového systému nastavení a instalace nastavení záběru podle přání uživatele</t>
  </si>
  <si>
    <t>183</t>
  </si>
  <si>
    <t>R121.06.13</t>
  </si>
  <si>
    <t>Montáž boxu do 19" rozvaděče</t>
  </si>
  <si>
    <t>184</t>
  </si>
  <si>
    <t>R121.06.14</t>
  </si>
  <si>
    <t>Montážní box 19" pro plošné spoje přepěťové ochrany</t>
  </si>
  <si>
    <t>185</t>
  </si>
  <si>
    <t>742123001</t>
  </si>
  <si>
    <t>Montáž přepěťové ochrany pro slaboproudá zařízení</t>
  </si>
  <si>
    <t>186</t>
  </si>
  <si>
    <t>R121.06.15</t>
  </si>
  <si>
    <t>Dvoustupňová přepěťová ochrana do CAT6 v kombinaci se speciální ochranou PoE</t>
  </si>
  <si>
    <t>187</t>
  </si>
  <si>
    <t>742230001</t>
  </si>
  <si>
    <t>Montáž kamerového systému DVR nebo NAS, nahrávacího zařízení pro kamery</t>
  </si>
  <si>
    <t>188</t>
  </si>
  <si>
    <t>R121.06.16</t>
  </si>
  <si>
    <t>Síťový NVR rekordér pro 16 kamer; max. rozlišení záznamu: 12 Megapixel; 2 HDD sloty; video výstup HDMI / VGA; 4x alarm vstup/1x výstup; 1x audio vstup/1x audio výstup; datová propustnost (In / Out): 8</t>
  </si>
  <si>
    <t>189</t>
  </si>
  <si>
    <t>R121.06.17</t>
  </si>
  <si>
    <t>Přídavný HDD, 4TB, navržen speciálně pro kamerové systémy (DVR, HVR a NVR) a jejich provoz 24/7</t>
  </si>
  <si>
    <t>190</t>
  </si>
  <si>
    <t>R121.06.18</t>
  </si>
  <si>
    <t>Nastavení a naprogramování NVR, integrace do stávajícího zobrazovacího SW</t>
  </si>
  <si>
    <t>191</t>
  </si>
  <si>
    <t>192</t>
  </si>
  <si>
    <t>R121.06.19</t>
  </si>
  <si>
    <t>193</t>
  </si>
  <si>
    <t>R121.06.20</t>
  </si>
  <si>
    <t>Switch s managementem, kovové šasi, podpora směřování na L3, stohovatelný, 24x10/100/1000 Mbps s PoE+, 4 x 1G/10Gbps (SFP / SFP+), QoS, VLAN, PoE+ standardy 802.3af a 802.3at - celkový PoE výkon 740W,</t>
  </si>
  <si>
    <t>194</t>
  </si>
  <si>
    <t>R121.06.21</t>
  </si>
  <si>
    <t>195</t>
  </si>
  <si>
    <t>196</t>
  </si>
  <si>
    <t>197</t>
  </si>
  <si>
    <t>198</t>
  </si>
  <si>
    <t>199</t>
  </si>
  <si>
    <t>200</t>
  </si>
  <si>
    <t>201</t>
  </si>
  <si>
    <t>202</t>
  </si>
  <si>
    <t>203</t>
  </si>
  <si>
    <t>R121.06.26</t>
  </si>
  <si>
    <t>204</t>
  </si>
  <si>
    <t>205</t>
  </si>
  <si>
    <t>206</t>
  </si>
  <si>
    <t>R121.06.28</t>
  </si>
  <si>
    <t>207</t>
  </si>
  <si>
    <t>208</t>
  </si>
  <si>
    <t>209</t>
  </si>
  <si>
    <t>210</t>
  </si>
  <si>
    <t>211</t>
  </si>
  <si>
    <t>212</t>
  </si>
  <si>
    <t>742230002</t>
  </si>
  <si>
    <t>Montáž kamerového systému PC pro sledování kamerového systému, OS, monitor, klávesnice myš</t>
  </si>
  <si>
    <t>213</t>
  </si>
  <si>
    <t>R121.06.30</t>
  </si>
  <si>
    <t>PC sestava jako pracovní stanice pro VSS vč. monitoru 27", OS, klávesnice a myši</t>
  </si>
  <si>
    <t>214</t>
  </si>
  <si>
    <t>R121.06.31</t>
  </si>
  <si>
    <t>215</t>
  </si>
  <si>
    <t>216</t>
  </si>
  <si>
    <t>R121.06.33</t>
  </si>
  <si>
    <t>217</t>
  </si>
  <si>
    <t>R121.06.34</t>
  </si>
  <si>
    <t>218</t>
  </si>
  <si>
    <t>R121.06.35</t>
  </si>
  <si>
    <t>Přesun hmot pro kamerový systém VSS v objektech do 12 m</t>
  </si>
  <si>
    <t>VRN1</t>
  </si>
  <si>
    <t>Průzkumné, geodetické a projektové práce</t>
  </si>
  <si>
    <t>219</t>
  </si>
  <si>
    <t>013294000</t>
  </si>
  <si>
    <t>Ostatní dokumentace</t>
  </si>
  <si>
    <t>dílenská dokumentace</t>
  </si>
  <si>
    <t xml:space="preserve">  PS 04-02-41</t>
  </si>
  <si>
    <t>D.1.2.4 - Elektrická zabezpečovací signalizace (PZTS, EKV, EPH, Dálkové zamykání)</t>
  </si>
  <si>
    <t>PS 04-02-41</t>
  </si>
  <si>
    <t>124.01</t>
  </si>
  <si>
    <t>Poplachový zabezpečovací a tísňový systém PZTS</t>
  </si>
  <si>
    <t>R124.01.01</t>
  </si>
  <si>
    <t>R124.01.02</t>
  </si>
  <si>
    <t>R124.01.03</t>
  </si>
  <si>
    <t>R124.01.04</t>
  </si>
  <si>
    <t>R124.01.05</t>
  </si>
  <si>
    <t>R124.01.06</t>
  </si>
  <si>
    <t>742220003</t>
  </si>
  <si>
    <t>Montáž ústředny PZTS s komunikátorem na PCO a zdrojem přes 48 do 520 zón a 32 podsystémů</t>
  </si>
  <si>
    <t>R124.01.07</t>
  </si>
  <si>
    <t>Ústředna pro velké instalace, 16 zón na základní desce,  520 zón, 8 PGM výstupů na základní desce, 32 podsystémů, paměť 1500 událostí, vestavěný komunikátor s formátem Contact iD, homologace do katego</t>
  </si>
  <si>
    <t>742220171</t>
  </si>
  <si>
    <t>Montáž komunikátoru do ústředny telefonní</t>
  </si>
  <si>
    <t>R124.01.08</t>
  </si>
  <si>
    <t>Systémový Ethernet (TCP/IP) komunikátor bez krytu v provedení plošného spoje. Modul slouží pro monitoring, správu uživatelů a konfiguraci ústředen ze softwaru v prostředí sítí LAN a WAN s protokolem T</t>
  </si>
  <si>
    <t>R124.01.09</t>
  </si>
  <si>
    <t>Komunikační modul pro integraci ústředen PZTS do programu třetích stran</t>
  </si>
  <si>
    <t>R124.01.10</t>
  </si>
  <si>
    <t>Volitelný plug-in modul TCPIP (XPORT) do komunikačního modulu</t>
  </si>
  <si>
    <t>742220141</t>
  </si>
  <si>
    <t>Montáž klávesnice pro dodanou ústřednu</t>
  </si>
  <si>
    <t>R124.01.11</t>
  </si>
  <si>
    <t>Programovací a ovládací klávesnice v klasickém provedení s LCD dvouřádkovým displejem a podsvícením</t>
  </si>
  <si>
    <t>742220031</t>
  </si>
  <si>
    <t>Montáž koncentrátoru nebo expanderu pro PZTS</t>
  </si>
  <si>
    <t>742220051</t>
  </si>
  <si>
    <t>Montáž krabice pro expander uložené na omítce</t>
  </si>
  <si>
    <t>R124.01.12</t>
  </si>
  <si>
    <t>Koncentrátor v kovovém krytu pro 8 zón se 4 PGM výstupy</t>
  </si>
  <si>
    <t>742220071</t>
  </si>
  <si>
    <t>Montáž dveřního modulu pro připojení čteček v krytu</t>
  </si>
  <si>
    <t>R124.01.13</t>
  </si>
  <si>
    <t>Řídící modul, který rozšiřuje systém EZS o kontrolu přístupu pro jedny nebo dvoje nezávislé dveře. Modul bude podporovat připojení dvou čteček stejného typu s výstupním formátem Wiegand až do délky 40</t>
  </si>
  <si>
    <t>742220081</t>
  </si>
  <si>
    <t>Montáž čtečky bezkontaktních karet</t>
  </si>
  <si>
    <t>R124.01.14</t>
  </si>
  <si>
    <t>Bezkontaktní čtečka iClass, Mifare a DESFire karet s podporou SIO objektů (dle konfigurace může číst iCLASS a/nebo iCLASS SE), základní úzké provedení. Velmi vysoké zabezpečení přenášených dat díky SI</t>
  </si>
  <si>
    <t>R124.01.15</t>
  </si>
  <si>
    <t>R124.01.16</t>
  </si>
  <si>
    <t>R124.01.17</t>
  </si>
  <si>
    <t>R124.01.18</t>
  </si>
  <si>
    <t>R124.01.19</t>
  </si>
  <si>
    <t>742320032</t>
  </si>
  <si>
    <t>Montáž elektricky ovládaných zámků ostatní prvky elektrického otvírače 12 V a stavitelnou střelkou</t>
  </si>
  <si>
    <t>R124.01.20</t>
  </si>
  <si>
    <t>Elektrická otevírač do zárubně, 12VDC, nízkoodběrový, stavitelná střelka, momentový kolík</t>
  </si>
  <si>
    <t>35889540</t>
  </si>
  <si>
    <t>svodič přepětí - ochrana 3.stupně odnímatelné provedení, 230 V, signalizace, na DIN lištu</t>
  </si>
  <si>
    <t>přepěťová ochrana III.stupně, 230V, 1f, 6A</t>
  </si>
  <si>
    <t>742220211</t>
  </si>
  <si>
    <t>Montáž zálohového napájecího zdroje s dobíječem a akumulátorem</t>
  </si>
  <si>
    <t>R124.01.22</t>
  </si>
  <si>
    <t>Spínaný zdroj v kovovém krytu 13,8 VDC/10A s reléovými výstupy "výpadek sítě" a "vybitý AKU", prostor pro AKU 40Ah, max. velikost dobíj. proudu do AKU nastavitelná na 1-8 A, ochrana AKU proti hlubokém</t>
  </si>
  <si>
    <t>742220161</t>
  </si>
  <si>
    <t>Montáž akumulátoru 12V</t>
  </si>
  <si>
    <t>R124.01.23</t>
  </si>
  <si>
    <t>Akumulátor 12VDC/24Ah</t>
  </si>
  <si>
    <t>R124.01.24</t>
  </si>
  <si>
    <t>Akumulátor 12VDC/65Ah</t>
  </si>
  <si>
    <t>742220255</t>
  </si>
  <si>
    <t>Montáž příslušenství pro PZTS siréna vnitřní pro vyhlášení poplachu</t>
  </si>
  <si>
    <t>R124.01.25</t>
  </si>
  <si>
    <t>vnitřní nezálohovaná plastová siréna s blikačem, napájení 11 - 14 Vss / 110 mA, akustický výkon 110 dB / 1m, barva bílá</t>
  </si>
  <si>
    <t>742220232</t>
  </si>
  <si>
    <t>Montáž příslušenství pro PZTS detektor na stěnu nebo na strop</t>
  </si>
  <si>
    <t>R124.01.26</t>
  </si>
  <si>
    <t>Duální čidlo PIR/MW, dosah 12x12m, vyjímatelná svorkovnice, odběr 10mA,  napájecí napětí 9-15VDC, montážní výška 2,2-2,75m, homologace do kategorie 2 dle ČSN EN 50131-2</t>
  </si>
  <si>
    <t>R124.01.27</t>
  </si>
  <si>
    <t>Detektor tříštění skla s dosahem až 7,6m i pro skla s fóliemi, napájení 6-18VDC, odběr 13mA, homologace do kategorie 2 dle ČSN EN 50131-2</t>
  </si>
  <si>
    <t>R124.01.28</t>
  </si>
  <si>
    <t>Hlásič certifikovaný dle EN 54-5 a EN54-7 používá optickou detekci kouře s aut. dorovnáváním citlivosti a teplotní detekci reagující na dosažení nom. teploty 58 °C nebo na rychlý nárůst teploty, napáj</t>
  </si>
  <si>
    <t>742220052</t>
  </si>
  <si>
    <t>Montáž krabice s ocelovým štítem proti odvrtání se svorkovnicemi</t>
  </si>
  <si>
    <t>R124.01.29</t>
  </si>
  <si>
    <t>Propojovací krabice 18+2 pájecí svorky do krabice KU68</t>
  </si>
  <si>
    <t>742220236</t>
  </si>
  <si>
    <t>Montáž příslušenství pro PZTS magnetický kontakt závrtný čtyřdrátový</t>
  </si>
  <si>
    <t>R124.01.30</t>
  </si>
  <si>
    <t>Magnetický kontakt čtyřdrátový, závrtný, homologace do kategorie 2 dle ČSN EN 50131-3</t>
  </si>
  <si>
    <t>34121310</t>
  </si>
  <si>
    <t>kabel datový bezhalogenový celkově stíněný Al fólií jádro Cu plné (F/UTP) kategorie 5e</t>
  </si>
  <si>
    <t>F/UTP 4x2x0,5 CAT.5e - kabel komunikační, stíněný</t>
  </si>
  <si>
    <t>34143798</t>
  </si>
  <si>
    <t>kabel instalační flexibilní jádro Cu lanované izolace PVC plášť PVC 300/500V (H05VV-F) 2x1,50mm2</t>
  </si>
  <si>
    <t>CYSY 2x1,5 - kabel napájecí</t>
  </si>
  <si>
    <t>34121044</t>
  </si>
  <si>
    <t>kabel sdělovací stíněný laminovanou Al fólií s příložným Cu drátem jádro Cu plné izolace PVC plášť PVC 100V (SYKFY) 2x2x0,5mm2</t>
  </si>
  <si>
    <t>SYKFY 2x2x0,5 - kabel sdělovací</t>
  </si>
  <si>
    <t>34121046</t>
  </si>
  <si>
    <t>kabel sdělovací stíněný laminovanou Al fólií s příložným Cu drátem jádro Cu plné izolace PVC plášť PVC 100V (SYKFY) 3x2x0,5mm2</t>
  </si>
  <si>
    <t>SYKFY 3x2x0,5 - kabel sdělovací</t>
  </si>
  <si>
    <t>R124.01.38</t>
  </si>
  <si>
    <t>R124.01.40</t>
  </si>
  <si>
    <t>R124.01.43</t>
  </si>
  <si>
    <t>R124.01.44</t>
  </si>
  <si>
    <t>Integrace do stávající grafické nadstavby</t>
  </si>
  <si>
    <t>742220401</t>
  </si>
  <si>
    <t>Nastavení a oživení PZTS programování základních parametrů ústředny</t>
  </si>
  <si>
    <t>742220402</t>
  </si>
  <si>
    <t>Nastavení a oživení PZTS programování systému na jeden detektor</t>
  </si>
  <si>
    <t>742220411</t>
  </si>
  <si>
    <t>Nastavení a oživení PZTS oživení systému na jeden detektor</t>
  </si>
  <si>
    <t>742220511</t>
  </si>
  <si>
    <t>Zkoušky a revize PZTS revize výchozí systému PZTS</t>
  </si>
  <si>
    <t>R124.01.45</t>
  </si>
  <si>
    <t>Kompletní programování systému PZTS</t>
  </si>
  <si>
    <t>742240022</t>
  </si>
  <si>
    <t>Montáž elektronické kontroly vstupu přístupového softwaru k dodanému HW, multilicence</t>
  </si>
  <si>
    <t>R124.01.46</t>
  </si>
  <si>
    <t>Software pro uživatelskou správu systému PZTS, pro OS Windows 7 a 10, zadávání nových karet či uživatelů, vyhodnocování historie událostí v objektu, provádění obsluhy, síťová verze, komunikace s ústře</t>
  </si>
  <si>
    <t>742240023</t>
  </si>
  <si>
    <t>Montáž elektronické kontroly vstupu nastavení PC, 10/100 dle doporučení výrobce SW, monitor 19", klávesnice, myš</t>
  </si>
  <si>
    <t>742240007</t>
  </si>
  <si>
    <t>Montáž elektronické kontroly vstupu ovládacího scriptu</t>
  </si>
  <si>
    <t>R124.01.47</t>
  </si>
  <si>
    <t>R124.01.48</t>
  </si>
  <si>
    <t>R124.01.49</t>
  </si>
  <si>
    <t>Přesun hmot pro poplachový zabezpečovací a tísňový systém PZTS v objektech do 12 m</t>
  </si>
  <si>
    <t>124.02</t>
  </si>
  <si>
    <t>Dálkové zamykání</t>
  </si>
  <si>
    <t>R124.02.01</t>
  </si>
  <si>
    <t>R124.02.02</t>
  </si>
  <si>
    <t>Ústředna s kapacitou 1 linky RS485 (30 adres na lince),  pro střední instalace, obsahuje linkový modul 8 zón, modul 4 relé, Ethernet rozhraní RJ45, napájecí zdroj, kovový kryt</t>
  </si>
  <si>
    <t>R124.02.03</t>
  </si>
  <si>
    <t>Ovládací a programovací LCD klávesnice, 2 řádkový displej 2x20 znaků, napájení 12VDC, odběr 200mA</t>
  </si>
  <si>
    <t>R124.02.05</t>
  </si>
  <si>
    <t>R124.02.06</t>
  </si>
  <si>
    <t>R124.02.07</t>
  </si>
  <si>
    <t>R124.02.08</t>
  </si>
  <si>
    <t>Stropní infrapasivní čidlo, dosah průměru 18m, odběr 13mA,  napájecí napětí 6-18VDC, montážní výška 2,4-5m, homologace do kategorie 2 dle ČSN EN 50131-3</t>
  </si>
  <si>
    <t>R124.02.14</t>
  </si>
  <si>
    <t>R124.02.16</t>
  </si>
  <si>
    <t>R124.02.19</t>
  </si>
  <si>
    <t>R124.02.20</t>
  </si>
  <si>
    <t>R124.02.21</t>
  </si>
  <si>
    <t>R124.02.22</t>
  </si>
  <si>
    <t>R124.02.23</t>
  </si>
  <si>
    <t>Přesun hmot pro dálkové zamykání v objektech do 12 m</t>
  </si>
  <si>
    <t xml:space="preserve">  PS 04-02-61</t>
  </si>
  <si>
    <t>D.1.2.6 - Informační systém (Rozhlas, JČ, infosystém)</t>
  </si>
  <si>
    <t>PS 04-02-61</t>
  </si>
  <si>
    <t>126.01</t>
  </si>
  <si>
    <t>Jednotný čas</t>
  </si>
  <si>
    <t>742340003</t>
  </si>
  <si>
    <t>Montáž jednotného času hodin hlavních jednotného času</t>
  </si>
  <si>
    <t>742340011</t>
  </si>
  <si>
    <t>Montáž jednotného času přijímače synchronizovaného signálu</t>
  </si>
  <si>
    <t>R126.01.01</t>
  </si>
  <si>
    <t>Hlavní hodiny pro řízení podružných hodin polarizovanými minutovými, půlminutovými nebo sekundovými impulsy v klimaticky náročných podmínkách, dodávka vč. DCF přijímače, řízení chodu hodin přijímačem</t>
  </si>
  <si>
    <t>R126.01.02</t>
  </si>
  <si>
    <t>Montáž soumrakového spínače</t>
  </si>
  <si>
    <t>R126.01.03</t>
  </si>
  <si>
    <t>Soumrakový spínač do hodin na fasádě, nastavitelná úroveň osvětlení, 1x výstupní kontakt, napájení 230VAC</t>
  </si>
  <si>
    <t>742340001</t>
  </si>
  <si>
    <t>Montáž jednotného času hodin závěsných</t>
  </si>
  <si>
    <t>R126.01.04</t>
  </si>
  <si>
    <t>Dvoustranné hodiny o průměru 60cm, design dle směrnice SŽ, vteřinová ručička, uchycení horní nebo boční, sklo s bezpečnostní folií, LED podsvícení, napájení hodin i vteřinové ručičky 230V, způsob říze</t>
  </si>
  <si>
    <t>742340002</t>
  </si>
  <si>
    <t>Montáž jednotného času hodin nástěnných</t>
  </si>
  <si>
    <t>R126.01.05</t>
  </si>
  <si>
    <t>Vnitřní hodiny o průměru 40cm určené k zavěšení na stěnu,plastové s průhledným krytem číselníku, řízení pomocí linky podružných hodin</t>
  </si>
  <si>
    <t>34111005</t>
  </si>
  <si>
    <t>kabel instalační jádro Cu plné izolace PVC plášť PVC 450/750V (CYKY) 2x1,5mm2</t>
  </si>
  <si>
    <t>CYKY 2x1,5 - kabel napájecí</t>
  </si>
  <si>
    <t>R126.01.08</t>
  </si>
  <si>
    <t>protipožární pěna pro zdivo, beton a sádrokarton, přetíratelný</t>
  </si>
  <si>
    <t>R126.01.12</t>
  </si>
  <si>
    <t>R126.01.13</t>
  </si>
  <si>
    <t>R126.01.14</t>
  </si>
  <si>
    <t>Přesun hmot pro jednotný čas v objektech do 12 m</t>
  </si>
  <si>
    <t>126.02</t>
  </si>
  <si>
    <t>Rozhlas</t>
  </si>
  <si>
    <t>R126.02.01</t>
  </si>
  <si>
    <t>R126.02.02</t>
  </si>
  <si>
    <t>R126.02.03</t>
  </si>
  <si>
    <t>R126.02.04</t>
  </si>
  <si>
    <t>R126.02.05</t>
  </si>
  <si>
    <t>R126.02.06</t>
  </si>
  <si>
    <t>Montáž ústředny rozhlasu</t>
  </si>
  <si>
    <t>742410201</t>
  </si>
  <si>
    <t>Montáž rozhlasu nastavení a oživení ústředny rozhlasu a naprogramování</t>
  </si>
  <si>
    <t>R126.02.07</t>
  </si>
  <si>
    <t>Rozhlasová ústředna, plně dálkově ovladatelná a dohledovatelná, výstupní výkon do 100V rozvodu 300W, integrovaný vstup VoIP pro přímé připojení do  digitální infrastruktury, 6 výstupních smyček se sam</t>
  </si>
  <si>
    <t>R126.02.08</t>
  </si>
  <si>
    <t>Nástěnný reproduktor 6W @ 100V, citlivost 96dB @ 1W/1m, max. SPL 104dB @ 1m, frekvenční rozsah 80Hz-17kHz, 6.5" širokopásmový reproduktor, 2dílná ozvučnice z MDF s odnímatelnou zadní stěnou, kovová kr</t>
  </si>
  <si>
    <t>R126.02.09</t>
  </si>
  <si>
    <t>Stropní reproduktor dvoupásmový koaxiální 8"+1" s bezrámečkovým designem, 80/40W @ 8 Ohm / 24/12/6W @ 100V, citlivost 89dB @ 1W/1m, frekvenční rozsah 40Hz-20kHz @ ±3dB / 33Hz-20kHz @ -10dB, vyzařovací</t>
  </si>
  <si>
    <t>742410064</t>
  </si>
  <si>
    <t>Montáž rozhlasu reproduktoru směrového</t>
  </si>
  <si>
    <t>R126.02.10</t>
  </si>
  <si>
    <t>Tlakový reproduktor 15W @ 100V, citlivost 113dB @ 1W/1m, IP66, volba výkonů, ocelová konzola s nasměrováním</t>
  </si>
  <si>
    <t>R126.02.14</t>
  </si>
  <si>
    <t>R126.02.17</t>
  </si>
  <si>
    <t>Vysekání drážky 5x5cm</t>
  </si>
  <si>
    <t>R126.02.18</t>
  </si>
  <si>
    <t>Protipožární pěna pro zdivo, beton a sádrokarton, přetíratelný"</t>
  </si>
  <si>
    <t>R126.02.20</t>
  </si>
  <si>
    <t>R126.02.21</t>
  </si>
  <si>
    <t>R126.02.22</t>
  </si>
  <si>
    <t>Přesun hmot pro rozhlas v objektech do 12 m</t>
  </si>
  <si>
    <t>302</t>
  </si>
  <si>
    <t>Informační systém</t>
  </si>
  <si>
    <t>R302I101</t>
  </si>
  <si>
    <t>Odjezdový monitor</t>
  </si>
  <si>
    <t>"1.NP - m. č. OP15" 1 
Součet 1</t>
  </si>
  <si>
    <t>Podrobná specifikace viz. PS 04-02-61 - D.1.2.6 - 2. 403 Výpis informačního systému - prvek I - 101</t>
  </si>
  <si>
    <t>R302I102</t>
  </si>
  <si>
    <t>Informační panel</t>
  </si>
  <si>
    <t>Podrobná specifikace viz. PS 04-02-61 - D.1.2.6 - 2. 403 Výpis informačního systému - prvek I - 102</t>
  </si>
  <si>
    <t>R302I103</t>
  </si>
  <si>
    <t>Hodiny interiérové</t>
  </si>
  <si>
    <t>Podrobná specifikace viz. PS 04-02-61 - D.1.2.6 - 2. 403 Výpis informačního systému - prvek I - 103</t>
  </si>
  <si>
    <t>R302001</t>
  </si>
  <si>
    <t>Přesun hmot pro informační systém</t>
  </si>
  <si>
    <t xml:space="preserve">  PS 04-02-71</t>
  </si>
  <si>
    <t>D.1.2.7 - Jiná sdělovací zařízení (Signalizace z WC invalidů)</t>
  </si>
  <si>
    <t>PS 04-02-71</t>
  </si>
  <si>
    <t>127.01</t>
  </si>
  <si>
    <t>Signalizace z WC invalidů</t>
  </si>
  <si>
    <t>R127.01.01</t>
  </si>
  <si>
    <t>Montáž sady zařízení pro tísňové volání z WC invalidů</t>
  </si>
  <si>
    <t>R127.01.02</t>
  </si>
  <si>
    <t>Sada pro nouzovou regulaci, alpská bílá, ABB - Skládá se z následujících prvků: kontrolní modul s alarmem, tlačítko signální tahové, tlačítko resetovací, transformátor.</t>
  </si>
  <si>
    <t>součástí dodávky jsou rámečky (1× 2násobný, 2× 1násobný)</t>
  </si>
  <si>
    <t>34121235</t>
  </si>
  <si>
    <t>kabel sdělovací stíněný laminovanou Al fólií s příložným Cu drátem jádro Cu plné izolace PVC plášť PVC 300V (J-Y(St)Y…Lg) 3x2x0,8mm2</t>
  </si>
  <si>
    <t>J-Y(st)Y 3x2x0,8 - stíněný kabel 3x2x0,8</t>
  </si>
  <si>
    <t>R127.01.05</t>
  </si>
  <si>
    <t>R127.01.07</t>
  </si>
  <si>
    <t>R127.01.09</t>
  </si>
  <si>
    <t>R127.01.10</t>
  </si>
  <si>
    <t>R127.01.11</t>
  </si>
  <si>
    <t>Přesun hmot pro signalizace z WC invalidů v objektech do 12 m</t>
  </si>
  <si>
    <t>D.2.1</t>
  </si>
  <si>
    <t>Inženýrské objekty</t>
  </si>
  <si>
    <t xml:space="preserve">  SO 04-31-01</t>
  </si>
  <si>
    <t>D.2.1.6 Rekonstrukce kanalizační přípojky</t>
  </si>
  <si>
    <t>SO 04-31-01</t>
  </si>
  <si>
    <t>Zemní práce</t>
  </si>
  <si>
    <t>132151254</t>
  </si>
  <si>
    <t>Hloubení nezapažených rýh šířky přes 800 do 2 000 mm strojně s urovnáním dna do předepsaného profilu a spádu v hornině třídy těžitelnosti I skupiny 1 a 2 přes 100 do 500 m3</t>
  </si>
  <si>
    <t>M3</t>
  </si>
  <si>
    <t>((3,06+1,90)*22/2*1,4)*0,80</t>
  </si>
  <si>
    <t>132112331</t>
  </si>
  <si>
    <t>Hloubení nezapažených rýh šířky přes 800 do 2 000 mm ručně s urovnáním dna do předepsaného profilu a spádu v hornině třídy těžitelnosti I skupiny 1 a 2 soudržných</t>
  </si>
  <si>
    <t>((3,06+1,90)*22/2*1,4)*0,20</t>
  </si>
  <si>
    <t>141721215</t>
  </si>
  <si>
    <t>Řízený zemní protlak délky protlaku do 50 m v hornině třídy těžitelnosti I a II, skupiny 1 až 4 včetně zatažení trub v hloubce do 6 m průměru vrtu přes 180 do 225 mm</t>
  </si>
  <si>
    <t>"pod silnicí" 11</t>
  </si>
  <si>
    <t>162211311</t>
  </si>
  <si>
    <t>Vodorovné přemístění výkopku nebo sypaniny stavebním kolečkem s vyprázdněním kolečka na hromady nebo do dopravního prostředku na vzdálenost do 10 m z horniny třídy těžitelnosti I, skupiny 1 až 3</t>
  </si>
  <si>
    <t>3,08+10,78</t>
  </si>
  <si>
    <t>162211319</t>
  </si>
  <si>
    <t>Vodorovné přemístění výkopku nebo sypaniny stavebním kolečkem s vyprázdněním kolečka na hromady nebo do dopravního prostředku na vzdálenost do 10 m Příplatek za každých dalších 10 m k ceně -1311</t>
  </si>
  <si>
    <t>(3,08+10,78)*5</t>
  </si>
  <si>
    <t>174151101</t>
  </si>
  <si>
    <t>Zásyp sypaninou z jakékoliv horniny strojně s uložením výkopku ve vrstvách se zhutněním jam, šachet, rýh nebo kolem objektů v těchto vykopávkách</t>
  </si>
  <si>
    <t>76,384-3,08-10,78</t>
  </si>
  <si>
    <t>175151101</t>
  </si>
  <si>
    <t>Obsypání potrubí strojně sypaninou z vhodných třídy těžitelnosti I a II, skupiny 1 až 4 nebo materiálem připraveným podél výkopu ve vzdálenosti do 3 m od jeho kraje, pro jakoukoliv hloubku výkopu a mí</t>
  </si>
  <si>
    <t>1,4*0,35*22</t>
  </si>
  <si>
    <t>58337303</t>
  </si>
  <si>
    <t>štěrkopísek frakce 0/8</t>
  </si>
  <si>
    <t>10,78 * 2 ' Přepočtené koeficientem množství</t>
  </si>
  <si>
    <t>58337302</t>
  </si>
  <si>
    <t>štěrkopísek frakce 0/16</t>
  </si>
  <si>
    <t>1,4*0,1*22</t>
  </si>
  <si>
    <t>Svislé a kompletní konstrukce</t>
  </si>
  <si>
    <t>359901111</t>
  </si>
  <si>
    <t>Vyčištění stok jakékoliv výšky</t>
  </si>
  <si>
    <t>Vodorovné konstrukce</t>
  </si>
  <si>
    <t>451572111</t>
  </si>
  <si>
    <t>Lože pod potrubí, stoky a drobné objekty v otevřeném výkopu z kameniva drobného těženého 0 až 4 mm</t>
  </si>
  <si>
    <t>Komunikace pozemní</t>
  </si>
  <si>
    <t>R216.01</t>
  </si>
  <si>
    <t>Těsnění elastomerové pro spojení šachtových dílů  EMT DN 1200</t>
  </si>
  <si>
    <t>Trubní vedení</t>
  </si>
  <si>
    <t>830361811</t>
  </si>
  <si>
    <t>Bourání stávajícího potrubí z kameninových trub v otevřeném výkopu DN přes 150 do 250</t>
  </si>
  <si>
    <t>871353121</t>
  </si>
  <si>
    <t>Montáž kanalizačního potrubí z plastů z tvrdého PVC těsněných gumovým kroužkem v otevřeném výkopu ve sklonu do 20 % DN 200</t>
  </si>
  <si>
    <t>28611136</t>
  </si>
  <si>
    <t>trubka kanalizační PVC DN 200x1000mm SN4</t>
  </si>
  <si>
    <t>22 * 1,03 ' Přepočtené koeficientem množství</t>
  </si>
  <si>
    <t>894118001</t>
  </si>
  <si>
    <t>Šachty kanalizační zděné Příplatek k cenám za každých dalších 0,60 m výšky vstupu</t>
  </si>
  <si>
    <t>894411211R</t>
  </si>
  <si>
    <t>Zřízení šachet kanalizačních z betonových dílců výšky vstupu do 1,50 m s obložením dna kameninou nebo kanalizačními cihlami, na potrubí DN do 200</t>
  </si>
  <si>
    <t>59224065</t>
  </si>
  <si>
    <t>skruž betonová DN 1000x250, 100x25x12cm</t>
  </si>
  <si>
    <t>1000/250/120</t>
  </si>
  <si>
    <t>59224067</t>
  </si>
  <si>
    <t>skruž betonová DN 1000x500, 100x50x12cm</t>
  </si>
  <si>
    <t>1000/500/120</t>
  </si>
  <si>
    <t>R216.02</t>
  </si>
  <si>
    <t>Vyrovnávací prstenec výška 100 mm, pro šachtový program t 120 mm</t>
  </si>
  <si>
    <t>Vyrovnávací prstence patří mezi prefabrikáty bez spoje a zabudovaného stupadla. Prstence vyrovnávají celkovou výšku šachtové konstrukce či uchycení příslušného poklopu a rámu.</t>
  </si>
  <si>
    <t>R216.03</t>
  </si>
  <si>
    <t>Zákrytová deska 1000/625, třída zatížení D400, t 120 mm, integrované těsnění</t>
  </si>
  <si>
    <t>Kónusy a zákrytové desky patří mezi prefabrikáty vstupních šachet.  
Zobrazit více  
Uzavírají horní část kanalizační šachty a zmenšují ji na velikost vstupního otvoru. Na tento prvek se kladou vyrovnávací prstence či přímo poklopy. Kónusy jsou během výroby opatřeny ocelovým šachtovým stupadlem s plastovým povrchem a kapsovým stupadlem.</t>
  </si>
  <si>
    <t>59224353</t>
  </si>
  <si>
    <t>dno betonové šachty kanalizační jednolité 100x68x30cm</t>
  </si>
  <si>
    <t>1000/675x300</t>
  </si>
  <si>
    <t>R216.04</t>
  </si>
  <si>
    <t>poklop B125, s odvětrání, vč. rámu</t>
  </si>
  <si>
    <t>Šachtové kanalizační poklopy patří mezi prefabrikáty zakončující soustavu šachty. Rozdělují se podle užitého materiálu při výrobě nebo kombinací těchto materiálů.</t>
  </si>
  <si>
    <t>899721112</t>
  </si>
  <si>
    <t>Signalizační vodič na potrubí DN nad 150 mm</t>
  </si>
  <si>
    <t>899722113</t>
  </si>
  <si>
    <t>Krytí potrubí z plastů výstražnou fólií z PVC šířky 34 cm</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</si>
  <si>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</si>
  <si>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t>
  </si>
  <si>
    <t>Přesun hmot</t>
  </si>
  <si>
    <t>998276101</t>
  </si>
  <si>
    <t>Přesun hmot pro trubní vedení hloubené z trub z plastických hmot nebo sklolaminátových pro vodovody, kanalizace, teplovody, produktovody v otevřeném výkopu dopravní vzdálenost do 15 m</t>
  </si>
  <si>
    <t xml:space="preserve">  SO 04-51-01</t>
  </si>
  <si>
    <t>D.2.1.8 Parkovací a cyklo-parkovací stání pro veřejnost a přístřešky</t>
  </si>
  <si>
    <t>SO 04-51-01</t>
  </si>
  <si>
    <t>131113701</t>
  </si>
  <si>
    <t>Hloubení nezapažených jam ručně s urovnáním dna do předepsaného profilu a spádu v hornině třídy těžitelnosti I skupiny 1 a 2 soudržných</t>
  </si>
  <si>
    <t>ZP02: Výkop  
ZP01+ZK01+ZK02+ZK03 
Součet: 10,405 m3 
ZP02</t>
  </si>
  <si>
    <t>162251101</t>
  </si>
  <si>
    <t>Vodorovné přemístění výkopku nebo sypaniny po suchu na obvyklém dopravním prostředku, bez naložení výkopku, avšak se složením bez rozhrnutí z horniny třídy těžitelnosti I skupiny 1 až 3 na vzdálenost</t>
  </si>
  <si>
    <t>ZP01: Zásyp  
"lavička M-01" (2*0,8+2*0,24)*(0,24*0,2/2)*2*10 
"koš M-03"  (2*0,5+2*0,36)*(0,36*0,3/2)*6 
"stojan na kola M-05" (0,35*4)*(0,35*0,35/2)*2*5 
"popelnice přístřešek" (4*0,6)*(0,6*0,6/2)*10 
Součet: 6,733 m3 
ZP01*2</t>
  </si>
  <si>
    <t>167151101</t>
  </si>
  <si>
    <t>Nakládání, skládání a překládání neulehlého výkopku nebo sypaniny strojně nakládání, množství do 100 m3, z horniny třídy těžitelnosti I, skupiny 1 až 3</t>
  </si>
  <si>
    <t>ZP01: Zásyp  
"lavička M-01" (2*0,8+2*0,24)*(0,24*0,2/2)*2*10 
"koš M-03"  (2*0,5+2*0,36)*(0,36*0,3/2)*6 
"stojan na kola M-05" (0,35*4)*(0,35*0,35/2)*2*5 
"popelnice přístřešek" (4*0,6)*(0,6*0,6/2)*10 
Součet: 6,733 m3 
ZP03: Odvoz zeminy  
ZP02-ZP01 
Součet: 3,672 m3 
ZP01*2+ZP03</t>
  </si>
  <si>
    <t>171251201</t>
  </si>
  <si>
    <t>Uložení sypaniny na skládky nebo meziskládky bez hutnění s upravením uložené sypaniny do předepsaného tvaru</t>
  </si>
  <si>
    <t>ZP01: Zásyp  
"lavička M-01" (2*0,8+2*0,24)*(0,24*0,2/2)*2*10 
"koš M-03"  (2*0,5+2*0,36)*(0,36*0,3/2)*6 
"stojan na kola M-05" (0,35*4)*(0,35*0,35/2)*2*5 
"popelnice přístřešek" (4*0,6)*(0,6*0,6/2)*10 
Součet: 6,733 m3 
ZP01</t>
  </si>
  <si>
    <t>174111101</t>
  </si>
  <si>
    <t>Zásyp sypaninou z jakékoliv horniny ručně s uložením výkopku ve vrstvách se zhutněním jam, šachet, rýh nebo kolem objektů v těchto vykopávkách</t>
  </si>
  <si>
    <t>Zakládání</t>
  </si>
  <si>
    <t>275313511</t>
  </si>
  <si>
    <t>Základy z betonu prostého patky a bloky z betonu kamenem neprokládaného tř. C 12/15</t>
  </si>
  <si>
    <t>ZK01: Základové konstrukce patky z betonu C12/15  
"základ pro lavičky M-01" (2*(0,2*0,24*0,8))*10 
"základ pro koš M-03" (0,35*0,5*0,3)*6 
Součet: 1,083 m3 
ZK01</t>
  </si>
  <si>
    <t>275313611</t>
  </si>
  <si>
    <t>Základy z betonu prostého patky a bloky z betonu kamenem neprokládaného tř. C 16/20</t>
  </si>
  <si>
    <t>ZK03: Základové konstrukce patky z betonu C16/20  
"přístřešek na popelnice" 10*(0,6*0,6*0,6) 
Součet: 2,16 m3 
ZK03</t>
  </si>
  <si>
    <t>275313711</t>
  </si>
  <si>
    <t>Základy z betonu prostého patky a bloky z betonu kamenem neprokládaného tř. C 20/25</t>
  </si>
  <si>
    <t>ZK02: Základové konstrukce patky z betonu C20/25  
"základ pro stojan na kola M-05" (0,35*0,35*0,35)*2*5 
Součet: 0,429 m3 
ZK02</t>
  </si>
  <si>
    <t>608</t>
  </si>
  <si>
    <t>Ostatní výrobky</t>
  </si>
  <si>
    <t>608O11R</t>
  </si>
  <si>
    <t>Dobíjecí stanice pro elektrokola</t>
  </si>
  <si>
    <t>1. V ceně jsou zahrnuty náklady na dodávku materiálu včetně montáže. 2. V ceně jsou zahrnuty náklady na veškerý kotvící, upevňovací a pomocný materiál. 
Podrobná specifikace viz. D.2.2.1 - SO 04-71-01.01 - 3.608a - Výpis ostatních prvků - prvek O – 11</t>
  </si>
  <si>
    <t>608O15R</t>
  </si>
  <si>
    <t>Cyklobox</t>
  </si>
  <si>
    <t>1. V ceně jsou zahrnuty náklady na dodávku materiálu včetně montáže. 2. V ceně jsou zahrnuty náklady na veškerý kotvící, upevňovací a pomocný materiál. 
Podrobná specifikace viz. D.2.2.1 - SO 04-71-01.01 - 3.608a - Výpis ostatních prvků - prvek O – 15</t>
  </si>
  <si>
    <t>764</t>
  </si>
  <si>
    <t>Konstrukce klempířské</t>
  </si>
  <si>
    <t>764512406</t>
  </si>
  <si>
    <t>Žlab nadřímsový z pozinkovaného plechu hranatý, včetně čel a hrdel uložený v hácích se spádovou vložkou rš 500 mm</t>
  </si>
  <si>
    <t>K15: Oplechování odvodňovacího žlabu RŠ 385 mm  
"přístřešek" 4,25 
Součet: 4,25 m 
K15</t>
  </si>
  <si>
    <t>Podrobná specifikace viz. D.2.2.1 - SO 04-71-01.01 - 3.607 - Výpis klempířských výrobků - prvek K – 15</t>
  </si>
  <si>
    <t>998764101</t>
  </si>
  <si>
    <t>Přesun hmot pro konstrukce klempířské stanovený z hmotnosti přesunovaného materiálu vodorovná dopravní vzdálenost do 50 m v objektech výšky do 6 m</t>
  </si>
  <si>
    <t>766</t>
  </si>
  <si>
    <t>Konstrukce truhlářské</t>
  </si>
  <si>
    <t>766660712</t>
  </si>
  <si>
    <t>Montáž dveřních doplňků dokování závěsů na křídlo a zárubeň dveří dvoukřídlových</t>
  </si>
  <si>
    <t>DV01: Dveřní závěsy  
"přístřešek na polelnice" 3*2 
Součet: 6,00 kus 
DV01</t>
  </si>
  <si>
    <t>549001R</t>
  </si>
  <si>
    <t>závěs dveřní</t>
  </si>
  <si>
    <t>998766101</t>
  </si>
  <si>
    <t>Přesun hmot pro konstrukce truhlářské stanovený z hmotnosti přesunovaného materiálu vodorovná dopravní vzdálenost do 50 m v objektech výšky do 6 m</t>
  </si>
  <si>
    <t>767</t>
  </si>
  <si>
    <t>Konstrukce zámečnické</t>
  </si>
  <si>
    <t>767391113</t>
  </si>
  <si>
    <t>Montáž krytiny z tvarovaných plechů trapézových nebo vlnitých, uchycených přistřelením</t>
  </si>
  <si>
    <t>M2</t>
  </si>
  <si>
    <t>TRP01: Trapézový plech  
"přístřešek na popelnice" 3,15*4,25 
Součet: 13,388 m2 
TRP01</t>
  </si>
  <si>
    <t>15484140</t>
  </si>
  <si>
    <t>plech trapézový 55/235 940 Pz tl 0,70mm</t>
  </si>
  <si>
    <t>13,388 * 1,133 ' Přepočtené koeficientem množství</t>
  </si>
  <si>
    <t>včetně povrchové úpravy</t>
  </si>
  <si>
    <t>767995111</t>
  </si>
  <si>
    <t>Montáž ostatních atypických zámečnických konstrukcí hmotnosti do 5 kg</t>
  </si>
  <si>
    <t>KG</t>
  </si>
  <si>
    <t>ZAM04: Atypické zámečnické konstrukce do 5 kg  
"patní plech 200x200x15, 10 ks" (0,2*0,2*0,015)*7850*10 
"výztuha: L 30x30x5, dl. 2,05 m, 4ks" 2,18*2,05*4 
"výztuha: L 30x30x5, dl. 1,85 m, 4ks" 2,18*1,85*4 
"příčle dveří: JEKL 50x50x3, dl. 0,68 m, 4 ks" 4,25*0,68*4 
Součet: 92,668 kg 
ZAM04</t>
  </si>
  <si>
    <t>13611238</t>
  </si>
  <si>
    <t>plech ocelový hladký jakost S235JR tl 15mm tabule</t>
  </si>
  <si>
    <t>ZAM04a: Patní plech  
"patní plech 200x200x15, 10 ks" (0,2*0,2*0,015)*7850*10/1000 
Součet: 0,047 t 
ZAM04a 
0,047 * 1,05 ' Přepočtené koeficientem množství</t>
  </si>
  <si>
    <t>14550246</t>
  </si>
  <si>
    <t>profil ocelový svařovaný jakost S235 průřez čtvercový 50x50x3mm</t>
  </si>
  <si>
    <t>ZAM04c: AZK - Jekl 50x50x3  
"příčle dveří: JEKL 50x50x3, dl. 0,68 m, 4 ks" 4,25*0,68*4/1000 
Součet: 0,012 t 
ZAM04c 
0,012 * 1,05 ' Přepočtené koeficientem množství</t>
  </si>
  <si>
    <t>vč. povrchové úpravy</t>
  </si>
  <si>
    <t>13011061</t>
  </si>
  <si>
    <t>úhelník ocelový rovnostranný jakost S235JR (11 375) 30x30x5mm</t>
  </si>
  <si>
    <t>ZAM04b: AZK - Profil L 30x30x5  
"výztuha: L 30x30x5, dl. 2,05 m, 4ks" 2,18*2,05*4/1000 
"výztuha: L 30x30x5, dl. 1,85 m, 4ks" 2,18*1,85*4/1000 
Součet: 0,034 kg 
ZAM04b 
0,034 * 1,05 ' Přepočtené koeficientem množství</t>
  </si>
  <si>
    <t>767995112</t>
  </si>
  <si>
    <t>Montáž ostatních atypických zámečnických konstrukcí hmotnosti přes 5 do 10 kg</t>
  </si>
  <si>
    <t>ZAM03: Atypické zámečnické konstrukce do 10 kg  
"příčle: L 70x50x3, dl. 1,18 m, 8 ks" 5,15*1,18*8 
"příčle: L 70x50x3, dl. 1,6 m, 4 ks" 5,15*1,6*4 
"sloupky dveří: JEKL 50x50x3, dl. 2,03 m, 4 ks" 4,25*2,03*4 
Součet: 116,086 kg 
ZAM03</t>
  </si>
  <si>
    <t>14550160</t>
  </si>
  <si>
    <t>profil ocelový svařovaný jakost S235 průřez obdelníkový 70x50x3mm</t>
  </si>
  <si>
    <t>ZAM03a: AZK - Profil L 70x50x3  
"příčle: L 70x50x3, dl. 1,18 m, 8 ks" 5,15*1,18*8/1000 
"příčle: L 70x50x3, dl. 1,6 m, 4 ks" 5,15*1,6*4/1000 
Součet: 0,082 t 
ZAM03a 
0,082 * 1,05 ' Přepočtené koeficientem množství</t>
  </si>
  <si>
    <t>ZAM03b: AZK - Jekl 50x50x3  
"sloupky dveří: JEKL 50x50x3, dl. 2,03 m, 4 ks" 4,25*2,03*4/1000 
Součet: 0,035 t 
ZAM03b 
0,035 * 1,05 ' Přepočtené koeficientem množství</t>
  </si>
  <si>
    <t>767995113</t>
  </si>
  <si>
    <t>Montáž ostatních atypických zámečnických konstrukcí hmotnosti přes 10 do 20 kg</t>
  </si>
  <si>
    <t>ZAM02: Atypické zámečnické konstrukce do 20 kg  
"příčle: JEKL 70x70x5, dl. 1,18 m, 4 ks" 9,7*1,18*4 
"příčle: JEKL 70x70x5, dl. 1,465 m, 4 ks" 9,7*1,465*4 
"příčle: JEKL 70x70x5, dl. 1,6 m, 1 ks" 9,7*1,6*1 
Součet: 118,146 kg 
ZAM02</t>
  </si>
  <si>
    <t>13010428</t>
  </si>
  <si>
    <t>úhelník ocelový rovnostranný jakost S235JR (11 375) 70x70x6mm</t>
  </si>
  <si>
    <t>ZAM02b: AZK - Jekl 70x70x5  
"příčle: JEKL 70x70x5, dl. 1,18 m, 4 ks" 9,7*1,18*4/1000 
"příčle: JEKL 70x70x5, dl. 1,465 m, 4 ks" 9,7*1,465*4/1000 
"příčle: JEKL 70x70x5, dl. 1,6 m, 1 ks" 9,7*1,6*1/1000 
Součet: 0,119 t 
ZAM02b 
0,119 * 1,05 ' Přepočtené koeficientem množství</t>
  </si>
  <si>
    <t>767995114</t>
  </si>
  <si>
    <t>Montáž ostatních atypických zámečnických konstrukcí hmotnosti přes 20 do 50 kg</t>
  </si>
  <si>
    <t>ZAM01: Atypické zámečnické konstrukce do 50 kg  
"nosný prvek střechy: JEKL 100x60x6, dl. 3,05 m, 4 ks" 12,79*3,05*4 
"sloupek: JEKL 70x70x5, dl. 2,6 m, 10 ks" 9,7*2,6*10 
Součet: 408,238 kg 
ZAM01</t>
  </si>
  <si>
    <t>ZAM01b: AZK - Jekl 70x70x5  
"sloupek: JEKL 70x70x5, dl. 2,6 m, 10 ks" 9,7*2,6*10/1000 
Součet: 0,252 t 
ZAM01b 
0,252 * 1,05 ' Přepočtené koeficientem množství</t>
  </si>
  <si>
    <t>14550326</t>
  </si>
  <si>
    <t>profil ocelový svařovaný jakost S235 průřez obdelníkový 100x60x6mm</t>
  </si>
  <si>
    <t>ZAM01a: AZK - Jekl 100x60x6  
"nosný prvek střechy: JEKL 100x60x6, dl. 3,05 m, 4 ks" 12,79*3,05*4/1000 
Součet: 0,156 t 
ZAM01a 
0,156 * 1,05 ' Přepočtené koeficientem množství</t>
  </si>
  <si>
    <t>767995114.1</t>
  </si>
  <si>
    <t>POR01: Pororošt na přístřešku  
"přístřešek na popelnice" (2,25*2*(4,3+3,2))*31 
Součet: 1046,25 kg 
POR01</t>
  </si>
  <si>
    <t>R767001</t>
  </si>
  <si>
    <t>pororošt 20x20 tl. 30 mm</t>
  </si>
  <si>
    <t>1046,25 * 1,05 ' Přepočtené koeficientem množství</t>
  </si>
  <si>
    <t>998767101</t>
  </si>
  <si>
    <t>Přesun hmot pro zámečnické konstrukce stanovený z hmotnosti přesunovaného materiálu vodorovná dopravní vzdálenost do 50 m v objektech výšky do 6 m</t>
  </si>
  <si>
    <t>Ostatní konstrukce a práce, bourání</t>
  </si>
  <si>
    <t>936001001</t>
  </si>
  <si>
    <t>Montáž prvků městské a zahradní architektury hmotnosti do 0,1 t</t>
  </si>
  <si>
    <t>M05: Stojan na kola  
5 
Součet: 5,00 kus 
M05</t>
  </si>
  <si>
    <t>Jedná se pouze o montáž materiálu. Dodávka materiálu vč. dopravy materiálu není součástí rozpočtu. Materiál zajišťuje investor v rámci nákupu oficiálního mobiliáře SŽ</t>
  </si>
  <si>
    <t>936104213</t>
  </si>
  <si>
    <t>Montáž odpadkového koše přichycením kotevními šrouby</t>
  </si>
  <si>
    <t>M03: Odpadkový koš  
6 
Součet: 6,00 kus 
M03</t>
  </si>
  <si>
    <t>936124113</t>
  </si>
  <si>
    <t>Montáž lavičky parkové stabilní přichycené kotevními šrouby</t>
  </si>
  <si>
    <t>M01: Lavička  
10 
Součet: 10,00 kus 
M01</t>
  </si>
  <si>
    <t>953965112</t>
  </si>
  <si>
    <t>Kotvy chemické s vyvrtáním otvoru kotevní šrouby pro chemické kotvy, velikost M 8, délka 150 mm</t>
  </si>
  <si>
    <t>CHK01: Chemická kotva M8  
"kotva pro lavičku M-01" 4*10 
Součet: 40,00 kus 
CHK01</t>
  </si>
  <si>
    <t>Podrobná specifikace kotvení viz. D.2.2.1 - SO 04-71-01.01 - 3.609a - Výpis mobiliáře - stavební přípravenost - prvek M – 01</t>
  </si>
  <si>
    <t>953965116</t>
  </si>
  <si>
    <t>Kotvy chemické s vyvrtáním otvoru kotevní šrouby pro chemické kotvy, velikost M 10, délka 170 mm</t>
  </si>
  <si>
    <t>CHK02: Chemická kotva M10  
"kotvy pro odpadkový koš M-03" 4*6 
Součet: 24,00 kus 
CHK02</t>
  </si>
  <si>
    <t>Podrobná specifikace kotvení viz. D.2.2.1 - SO 04-71-01.01 - 3.609a - Výpis mobiliáře - stavební přípravenost - prvek M – 03</t>
  </si>
  <si>
    <t>953965121</t>
  </si>
  <si>
    <t>Kotvy chemické s vyvrtáním otvoru kotevní šrouby pro chemické kotvy, velikost M 12, délka 160 mm</t>
  </si>
  <si>
    <t>CHK03: Chemická kotva M12 dl. 160 mm  
"kotvy pro stojan M-05" 2*2*5 
Součet: 20,00 kus 
CHK03</t>
  </si>
  <si>
    <t>Podrobná specifikace kotvení viz. D.2.2.1 - SO 04-71-01.01 - 3.609a - Výpis mobiliáře - stavební přípravenost - prvek M – 05</t>
  </si>
  <si>
    <t>953965123</t>
  </si>
  <si>
    <t>Kotvy chemické s vyvrtáním otvoru kotevní šrouby pro chemické kotvy, velikost M 12, délka 260 mm</t>
  </si>
  <si>
    <t>CHK04: Chemická kotva M12 dl. 260 mm  
"přístřešek a popelnice" 10*4 
Součet: 40,00 kus 
CHK04</t>
  </si>
  <si>
    <t>ZP03: Odvoz zeminy  
ZP02-ZP01 
Součet: 3,672 m3 
ZP03*1,7</t>
  </si>
  <si>
    <t>998018001</t>
  </si>
  <si>
    <t>Přesun hmot pro budovy občanské výstavby, bydlení, výrobu a služby ruční - bez užití mechanizace vodorovná dopravní vzdálenost do 100 m pro budovy s jakoukoliv nosnou konstrukcí výšky do 6 m</t>
  </si>
  <si>
    <t xml:space="preserve">  SO 04-52-01</t>
  </si>
  <si>
    <t>D.2.1.8. Zpevněné plochy</t>
  </si>
  <si>
    <t>SO 04-52-01</t>
  </si>
  <si>
    <t>113106271</t>
  </si>
  <si>
    <t>Rozebrání dlažeb vozovek a ploch s přemístěním hmot na skládku na vzdálenost do 3 m nebo s naložením na dopravní prostředek, s jakoukoliv výplní spár strojně plochy jednotlivě přes 50 m2 do 200 m2 ze</t>
  </si>
  <si>
    <t>ROZ01: Rozebrání dlažby zámkové  
"bouraná dlažba - severozápad" 44 
"bouraná dlažba - jihovýchod" 95 
Součet: 139,00 m2 
ROZ02: Rozebírání dlažby + zpětně osazovaná  
"jihozapad" 141 
"jihozapad - za silnicí" 5 
"severozápad" 40 
Součet: 186,00 m2 
ROZ01+ROZ02</t>
  </si>
  <si>
    <t>113106511</t>
  </si>
  <si>
    <t>Rozebrání dlažeb vozovek a ploch s přemístěním hmot na skládku na vzdálenost do 3 m nebo s naložením na dopravní prostředek, s jakoukoliv výplní spár strojně plochy jednotlivě přes 200 m2 z velkých ko</t>
  </si>
  <si>
    <t>ROZ03: Rozebírání dlaždic žulových  
"severovýchod" 190 
Součet: 190,00 m2 
ROZ03</t>
  </si>
  <si>
    <t>113107162</t>
  </si>
  <si>
    <t>Odstranění podkladů nebo krytů strojně plochy jednotlivě přes 50 m2 do 200 m2 s přemístěním hmot na skládku na vzdálenost do 20 m nebo s naložením na dopravní prostředek z kameniva hrubého drceného, o</t>
  </si>
  <si>
    <t>ROZ01: Rozebrání dlažby zámkové  
"bouraná dlažba - severozápad" 44 
"bouraná dlažba - jihovýchod" 95 
Součet: 139,00 m2 
ROZ02: Rozebírání dlažby + zpětně osazovaná  
"jihozapad" 141 
"jihozapad - za silnicí" 5 
"severozápad" 40 
Součet: 186,00 m2 
ROZ03: Rozebírání dlaždic žulových  
"severovýchod" 190 
Součet: 190,00 m2 
ROZ04: Asfalt  
"jihovýchod" 35 
"jihozápad" 12 
Součet: 47,00 m2 
ROZ01+ROZ02+ROZ03+ROZ04</t>
  </si>
  <si>
    <t>113107232</t>
  </si>
  <si>
    <t>Odstranění podkladů nebo krytů strojně plochy jednotlivě přes 200 m2 s přemístěním hmot na skládku na vzdálenost do 20 m nebo s naložením na dopravní prostředek z betonu prostého, o tl. vrstvy přes 15</t>
  </si>
  <si>
    <t>ROZ04: Asfalt  
"jihovýchod" 35 
"jihozápad" 12 
Součet: 47,00 m2 
ROZ04</t>
  </si>
  <si>
    <t>113107242</t>
  </si>
  <si>
    <t>Odstranění podkladů nebo krytů strojně plochy jednotlivě přes 200 m2 s přemístěním hmot na skládku na vzdálenost do 20 m nebo s naložením na dopravní prostředek živičných, o tl. vrstvy přes 50 do 100</t>
  </si>
  <si>
    <t>113202111</t>
  </si>
  <si>
    <t>Vytrhání obrub s vybouráním lože, s přemístěním hmot na skládku na vzdálenost do 3 m nebo s naložením na dopravní prostředek z krajníků nebo obrubníků stojatých</t>
  </si>
  <si>
    <t>OBR01: Vytrhání obub k likvidaci  
"severovýchod" 60 
Součet: 60,00 m 
OBR02: Vytrhání obrub vč. zpětného osazení  
4 
Součet: 4,00 m 
OBR01+OBR02</t>
  </si>
  <si>
    <t>181411131</t>
  </si>
  <si>
    <t>Založení trávníku na půdě předem připravené plochy do 1000 m2 výsevem včetně utažení parkového v rovině nebo na svahu do 1:5</t>
  </si>
  <si>
    <t>ZEL01: Zeleň  
"severozápad" 128 
Součet: 128,00 m2 
ZEL01</t>
  </si>
  <si>
    <t>00572410</t>
  </si>
  <si>
    <t>osivo směs travní parková</t>
  </si>
  <si>
    <t>128 * 0,02 ' Přepočtené koeficientem množství</t>
  </si>
  <si>
    <t>181951112</t>
  </si>
  <si>
    <t>Úprava pláně vyrovnáním výškových rozdílů strojně v hornině třídy těžitelnosti I, skupiny 1 až 3 se zhutněním</t>
  </si>
  <si>
    <t>DL01: Betonová dlažba 600x600x60 mm  
"severovýchod" 203 
"severozápad" 44 
"jihovýchod" 57 
Součet: 304,00 m2 
DL02: Betonová dlažba 200x200x60 mm  
"jihovýchod" 188 
Součet: 188,00 m2 
DL03: Zpětné osazení zámkové dlažby  
ROZ02 
Součet: 186,00 m2 
DL04: Nová zámková dlažba  
"jihozápad" 20 
Součet: 20,00 m2 
ZEL01: Zeleň  
"severozápad" 128 
Součet: 128,00 m2 
DL01+DL02+DL03+DL04+ZEL01</t>
  </si>
  <si>
    <t>182303111</t>
  </si>
  <si>
    <t>Doplnění zeminy nebo substrátu na travnatých plochách tloušťky do 50 mm v rovině nebo na svahu do 1:5</t>
  </si>
  <si>
    <t>10371500</t>
  </si>
  <si>
    <t>substrát pro trávníky VL</t>
  </si>
  <si>
    <t>128 * 0,051 ' Přepočtené koeficientem množství</t>
  </si>
  <si>
    <t>185804215</t>
  </si>
  <si>
    <t>Vypletí v rovině nebo na svahu do 1:5 trávníku po výsevu</t>
  </si>
  <si>
    <t>564861111</t>
  </si>
  <si>
    <t>Podklad ze štěrkodrti ŠD s rozprostřením a zhutněním plochy přes 100 m2, po zhutnění tl. 200 mm</t>
  </si>
  <si>
    <t>DL01: Betonová dlažba 600x600x60 mm  
"severovýchod" 203 
"severozápad" 44 
"jihovýchod" 57 
Součet: 304,00 m2 
DL02: Betonová dlažba 200x200x60 mm  
"jihovýchod" 188 
Součet: 188,00 m2 
DL03: Zpětné osazení zámkové dlažby  
ROZ02 
Součet: 186,00 m2 
DL04: Nová zámková dlažba  
"jihozápad" 20 
Součet: 20,00 m2 
DL01+DL02+DL03+DL04</t>
  </si>
  <si>
    <t>596211112</t>
  </si>
  <si>
    <t>Kladení dlažby z betonových zámkových dlaždic komunikací pro pěší ručně s ložem z kameniva těženého nebo drceného tl. do 40 mm, s vyplněním spár s dvojitým hutněním, vibrováním a se smetením přebytečn</t>
  </si>
  <si>
    <t>DL03: Zpětné osazení zámkové dlažby  
ROZ02 
Součet: 186,00 m2 
DL04: Nová zámková dlažba  
"jihozápad" 20 
Součet: 20,00 m2 
DL03+DL04</t>
  </si>
  <si>
    <t>59245018</t>
  </si>
  <si>
    <t>dlažba tvar obdélník betonová 200x100x60mm přírodní</t>
  </si>
  <si>
    <t>DL04: Nová zámková dlažba  
"jihozápad" 20 
Součet: 20,00 m2 
DL04 
20 * 1,01 ' Přepočtené koeficientem množství</t>
  </si>
  <si>
    <t>596211114</t>
  </si>
  <si>
    <t>596811122</t>
  </si>
  <si>
    <t>Kladení dlažby z betonových nebo kameninových dlaždic komunikací pro pěší s vyplněním spár a se smetením přebytečného materiálu na vzdálenost do 3 m s ložem z kameniva těženého tl. do 30 mm velikosti</t>
  </si>
  <si>
    <t>DL02: Betonová dlažba 200x200x60 mm  
"jihovýchod" 188 
Součet: 188,00 m2 
DL02</t>
  </si>
  <si>
    <t>59245021</t>
  </si>
  <si>
    <t>dlažba tvar čtverec betonová 200x200x60mm přírodní</t>
  </si>
  <si>
    <t>188 * 1,02 ' Přepočtené koeficientem množství</t>
  </si>
  <si>
    <t>596811312</t>
  </si>
  <si>
    <t>Kladení velkoformátové dlažby pozemních komunikací a komunikací pro pěší s ložem z kameniva tl. 40 mm, s vyplněním spár, s hutněním, vibrováním a se smetením přebytečného materiálu tl. do 100 mm, veli</t>
  </si>
  <si>
    <t>DL01: Betonová dlažba 600x600x60 mm  
"severovýchod" 203 
"severozápad" 44 
"jihovýchod" 57 
Součet: 304,00 m2 
DL01</t>
  </si>
  <si>
    <t>59246004</t>
  </si>
  <si>
    <t>dlažba plošná betonová terasová hladká 600x600x50mm</t>
  </si>
  <si>
    <t>304 * 1,03 ' Přepočtené koeficientem množství</t>
  </si>
  <si>
    <t>916131213</t>
  </si>
  <si>
    <t>Osazení silničního obrubníku betonového se zřízením lože, s vyplněním a zatřením spár cementovou maltou stojatého s boční opěrou z betonu prostého, do lože z betonu prostého</t>
  </si>
  <si>
    <t>OBR02: Vytrhání obrub vč. zpětného osazení  
4 
Součet: 4,00 m 
OBR02</t>
  </si>
  <si>
    <t>916331112</t>
  </si>
  <si>
    <t>Osazení zahradního obrubníku betonového s ložem tl. od 50 do 100 mm z betonu prostého tř. C 12/15 s boční opěrou z betonu prostého tř. C 12/15</t>
  </si>
  <si>
    <t>OBR03: Obruby nové  
"severozápad" 13 
"severovýchod" 75 
Součet: 88,00 m 
OBR03</t>
  </si>
  <si>
    <t>59217001</t>
  </si>
  <si>
    <t>obrubník betonový zahradní 1000x50x250mm</t>
  </si>
  <si>
    <t>88 * 1,02 ' Přepočtené koeficientem množství</t>
  </si>
  <si>
    <t>919735114</t>
  </si>
  <si>
    <t>Řezání stávajícího živičného krytu nebo podkladu hloubky přes 150 do 200 mm</t>
  </si>
  <si>
    <t>919735124</t>
  </si>
  <si>
    <t>Řezání stávajícího betonového krytu nebo podkladu hloubky přes 150 do 200 mm</t>
  </si>
  <si>
    <t>938908411</t>
  </si>
  <si>
    <t>Čištění vozovek splachováním vodou povrchu podkladu nebo krytu živičného, betonového nebo dlážděného</t>
  </si>
  <si>
    <t>938909331</t>
  </si>
  <si>
    <t>Čištění vozovek metením bláta, prachu nebo hlinitého nánosu s odklizením na hromady na vzdálenost do 20 m nebo naložením na dopravní prostředek ručně povrchu podkladu nebo krytu betonového nebo živičn</t>
  </si>
  <si>
    <t>979024443</t>
  </si>
  <si>
    <t>Očištění vybouraných prvků komunikací od spojovacího materiálu s odklizením a uložením očištěných hmot a spojovacího materiálu na skládku na vzdálenost do 10 m obrubníků a krajníků, vybouraných z jaké</t>
  </si>
  <si>
    <t>979054451</t>
  </si>
  <si>
    <t>Očištění vybouraných prvků komunikací od spojovacího materiálu s odklizením a uložením očištěných hmot a spojovacího materiálu na skládku na vzdálenost do 10 m zámkových dlaždic s vyplněním spár kamen</t>
  </si>
  <si>
    <t>ROZ02: Rozebírání dlažby + zpětně osazovaná  
"jihozapad" 141 
"jihozapad - za silnicí" 5 
"severozápad" 40 
Součet: 186,00 m2 
ROZ02</t>
  </si>
  <si>
    <t>79,23+162,98</t>
  </si>
  <si>
    <t>6,98+13,96</t>
  </si>
  <si>
    <t>10,340</t>
  </si>
  <si>
    <t>29,375+13,12+41,005</t>
  </si>
  <si>
    <t>998223011</t>
  </si>
  <si>
    <t>Přesun hmot pro pozemní komunikace s krytem dlážděným dopravní vzdálenost do 200 m jakékoliv délky objektu</t>
  </si>
  <si>
    <t>D.2.2</t>
  </si>
  <si>
    <t>Pozemní stavení objekty a technické vybavení pozemních stavebních objektů</t>
  </si>
  <si>
    <t xml:space="preserve">  POV</t>
  </si>
  <si>
    <t>Provizorní opatření</t>
  </si>
  <si>
    <t>POV</t>
  </si>
  <si>
    <t>23-M</t>
  </si>
  <si>
    <t>Montáže potrubí</t>
  </si>
  <si>
    <t>230086115</t>
  </si>
  <si>
    <t>Demontáž plastového potrubí dn do 110 mm</t>
  </si>
  <si>
    <t>46-M</t>
  </si>
  <si>
    <t>Zemní práce při extr.mont.pracích</t>
  </si>
  <si>
    <t>460742111</t>
  </si>
  <si>
    <t>Osazení kabelových prostupů včetně utěsnění a spárování z trub plastových do rýhy, bez výkopových prací bez obsypu, vnitřního průměru do 10 cm</t>
  </si>
  <si>
    <t>34571361</t>
  </si>
  <si>
    <t>trubka elektroinstalační HDPE tuhá dvouplášťová korugovaná D 41/50mm</t>
  </si>
  <si>
    <t>20 * 1,03 ' Přepočtené koeficientem množství</t>
  </si>
  <si>
    <t>Úpravy povrchů, podlahy a osazování výplní</t>
  </si>
  <si>
    <t>619996117</t>
  </si>
  <si>
    <t>Ochrana stavebních konstrukcí a samostatných prvků včetně pozdějšího odstranění obedněním z OSB desek podlahy</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</si>
  <si>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</si>
  <si>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</si>
  <si>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</si>
  <si>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</si>
  <si>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</si>
  <si>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</si>
  <si>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</si>
  <si>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kanalizace stanovený z hmotnosti přesunovaného materiálu vodorovná dopravní vzdálenost do 50 m v objektech výšky do 6 m</t>
  </si>
  <si>
    <t>722</t>
  </si>
  <si>
    <t>Zdravotechnika - vnitřní vodovod</t>
  </si>
  <si>
    <t>722130103</t>
  </si>
  <si>
    <t>Potrubí z ocelových trubek pozinkovaných hladkých pro zavodněný systém spojovaných lisováním PN 16 do 110°C O 22/1,5</t>
  </si>
  <si>
    <t>722130801</t>
  </si>
  <si>
    <t>Demontáž potrubí z ocelových trubek pozinkovaných závitových do DN 25</t>
  </si>
  <si>
    <t>998722101</t>
  </si>
  <si>
    <t>Přesun hmot pro vnitřní vodovod stanovený z hmotnosti přesunovaného materiálu vodorovná dopravní vzdálenost do 50 m v objektech výšky do 6 m</t>
  </si>
  <si>
    <t>741</t>
  </si>
  <si>
    <t>Elektroinstalace - silnoproud</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</si>
  <si>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</si>
  <si>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</si>
  <si>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</si>
  <si>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</si>
  <si>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20 * 1,15 ' Přepočtené koeficientem množství</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</si>
  <si>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</si>
  <si>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</si>
  <si>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</si>
  <si>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v objektech výšky do 6 m</t>
  </si>
  <si>
    <t>742</t>
  </si>
  <si>
    <t>Elektroinstalace - slaboproud</t>
  </si>
  <si>
    <t>34121268</t>
  </si>
  <si>
    <t>kabel datový bezhalogenový třída reakce na oheň B2cas1d1a1 jádro Cu plné (U/UTP) kategorie 6</t>
  </si>
  <si>
    <t>20 * 1,2 ' Přepočtené koeficientem množství</t>
  </si>
  <si>
    <t>vč. zapojení a oživení koncového zařízení</t>
  </si>
  <si>
    <t>997013111</t>
  </si>
  <si>
    <t>Vnitrostaveništní doprava suti a vybouraných hmot vodorovně do 50 m svisle s použitím mechanizace pro budovy a haly výšky do 6 m</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</si>
  <si>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</si>
  <si>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998011001</t>
  </si>
  <si>
    <t>Přesun hmot pro budovy občanské výstavby, bydlení, výrobu a služby s nosnou svislou konstrukcí zděnou z cihel, tvárnic nebo kamene vodorovná dopravní vzdálenost do 100 m pro budovy výšky do 6 m</t>
  </si>
  <si>
    <t>Mobilní buňky</t>
  </si>
  <si>
    <t>RPOV001</t>
  </si>
  <si>
    <t>Čekárna</t>
  </si>
  <si>
    <t>1. Položka obsahuje:   •       dovoz a osazení mobilní buňky  •       provoz a údržba •       připojení na energie •       odpojení a odvoz mobilní buňky 2. Mobilní buňka obsahuje:   •       vytápění a klimatizovaní 
pronájem 12 měsíců</t>
  </si>
  <si>
    <t>RPOV002</t>
  </si>
  <si>
    <t>Pokladna</t>
  </si>
  <si>
    <t>1. Položka obsahuje:   •       dovoz a osazení mobilní buňky  •       provoz a údržba •       připojení na energie •       odpojení a odvoz mobilní buňky 2. Mobilní buňka obsahuje:   •       o minimální ploše 12 m2 •       vytápění a klimatizovaní •       zabezpečení EZS •       umyvadlo s teplou vodou, připojení na elektřinu (7 zásuvek) a elektronické komunikace (2x LAN) •       výdejní okénko se stříškou 
pronájem 12 měsíců</t>
  </si>
  <si>
    <t>RPOV005</t>
  </si>
  <si>
    <t>Mobilní buňky WC</t>
  </si>
  <si>
    <t>1. Položka obsahuje:   •       dovoz a osazení mobilní buňky  •       provoz a údržba •       připojení na energie •       odpojení a odvoz mobilní buňky 
pronájem 12 měsíců, mobilní buňky WC se uvažují o rozměrech 1,1x1,1 m</t>
  </si>
  <si>
    <t xml:space="preserve">  SO 04-71-01.0</t>
  </si>
  <si>
    <t>D.2.2.1 - Bourací práce a demolice</t>
  </si>
  <si>
    <t>SO 04-71-01.0</t>
  </si>
  <si>
    <t>713</t>
  </si>
  <si>
    <t>Izolace tepelné</t>
  </si>
  <si>
    <t>713120811</t>
  </si>
  <si>
    <t>Odstranění tepelné izolace podlah z rohoží, pásů, dílců, desek, bloků podlah volně kladených nebo mezi trámy z vláknitých materiálů suchých, tloušťka izolace do 100 mm</t>
  </si>
  <si>
    <t>dP05_1: Odstranění podkladních vrstev P11  
"3.NP" 110,93 
Součet: 110,93 m2 
dP05_1</t>
  </si>
  <si>
    <t>713151831</t>
  </si>
  <si>
    <t>Odstranění tepelné izolace střech šikmých nebo nadstřešních částí z rohoží, pásů, dílců, desek, bloků mezi krokve nebo pod krokve připevněných šrouby z vláknitých materiálů suchých, tloušťky izolace d</t>
  </si>
  <si>
    <t>dPOD_1: Demontáž podhledu ve spádu  
"3.NP" 
"2P05" 2,9*(0,85+1,31)+(1,14+1,17)*0,5-0,6*0,63 
"2P04" 0,99*2,19+2,72*2,8+8,76*0,3+8,5*(0,36+0,68)+(1,13+1,17+2,43)*0,6 
"2P03" 1,92*1,35 
"2P02" 1,92*1,35 
"2P01" 3,81*1,17+1,25*1,72 
"2P06" 1,97*1,35 
"2P07" 9,7*3,05-2*0,6*0,6 
"2P08" 5,85*1,1+3*2,7+3,5*2,68+2,03*5,95 
"2P09" 2,9*2,85+1,76*5,95+2,9*3,3 
Součet: 138,749 m2 
dPOD_1</t>
  </si>
  <si>
    <t>762</t>
  </si>
  <si>
    <t>Konstrukce tesařské</t>
  </si>
  <si>
    <t>762331811</t>
  </si>
  <si>
    <t>Demontáž vázaných konstrukcí krovů sklonu do 60° z hranolů, hranolků, fošen, průřezové plochy do 120 cm2</t>
  </si>
  <si>
    <t>bVST_06: Vstupní zastřešení  
5*4 
Součet: 20,00 m 
bVST_06</t>
  </si>
  <si>
    <t>762331911</t>
  </si>
  <si>
    <t>Vyřezání části střešní vazby vázané konstrukce krovů průřezové plochy řeziva do 120 cm2, délky vyřezané části krovového prvku do 3 m</t>
  </si>
  <si>
    <t>TES_01: Vyřezání krovů prvky do 120 cm2  
"2.NP - Severozápadní část" 
"kleštiny" 2*2*(0,08+0,12)*(4,53*2)*2+2*2*(0,08*0,12)*(1,52*2*2) 
"2.NP - Jihovýchodní část" 
"kleštiny" 2*(4,53*2)*2+2*(2*2*2) 
"3.NP - hlavní část" 
"kleštiny" 2*(4,57*4) 
Součet: 103,529 m 
TES_01*0,2</t>
  </si>
  <si>
    <t>762331921</t>
  </si>
  <si>
    <t>Vyřezání části střešní vazby vázané konstrukce krovů průřezové plochy řeziva přes 120 do 224 cm2, délky vyřezané části krovového prvku do 3 m</t>
  </si>
  <si>
    <t>TES_02: Vyřezání krovu prvky do 120-224 cm2  
"2.NP - Severozápadní část" 
"krokve" (6,5*13*2) 
"2.NP - Jihovýchodní část" 
"krokve" (6,5*14*2) 
"3.NP - hlavní část" 
"krokve" (6,44*24*2)+(6,04*2)+(6,5*11*2)+(6,1*2)+(4,8*2*2)+((3,96+2,9+1,81+0,73)*2)+((4,7+3,95+2,9+1,95+0,71)*2) 
"krokve" ((5,1+4,2+3,25+2,32)*2)+((5,18+4,27+3,35+2,43)*2) 
"krokve - nároží" (6,3*2*2) 
Součet: 979,22 m 
TES_02*0,2</t>
  </si>
  <si>
    <t>762331931</t>
  </si>
  <si>
    <t>Vyřezání části střešní vazby vázané konstrukce krovů průřezové plochy řeziva přes 224 do 288 cm2, délky vyřezané části krovového prvku do 3 m</t>
  </si>
  <si>
    <t>TES_03: Vyřezání krovu prvky do 224-228 cm2  
"2.NP - Severozápadní část" 
"vaznice" (10,86*2) 
"vazný trám" (9,38*2) 
"sloupek" (0,7*2*2) 
"vzpěra" (2,96*2*2)+(1,15*4*2)+(1,15*2) 
"pásek" (1,3*2*2) 
"2.NP - Jihovýchodní část" 
"vaznice" (12,85*2)+3,19 
"vazný trám" (9,37*2) 
"sloupek" (0,7*2*2) 
"vzpěra" (2,96*2*2)+(1,15*4*2)+(1,12*2) 
"pásek" (1,3*4*2) 
"3.NP - hlavní část" 
"vazný trám" (9,42*2) 
"sloupek" (0,74*2*4) 
"vzpěra" (3,06*2*4)+(1,4*2*4) 
Součet: 216,37 m 
TES_03*0,2</t>
  </si>
  <si>
    <t>762331941</t>
  </si>
  <si>
    <t>Vyřezání části střešní vazby vázané konstrukce krovů průřezové plochy řeziva přes 288 do 450 cm2, délky vyřezané části krovového prvku do 3 m</t>
  </si>
  <si>
    <t>TES_04: Vyřezání krovu prvky do 288-450 cm2  
"2.NP - Severozápadní část" 
"pozednice" (10,95*2) 
"2.NP - Jihovýchodní část" 
"pozednice" (12,85*2) 
"3.NP - hlavní část" 
"vaznice" (26,7*3)+(4,62*2+5,45*2)+2,92 
"pozednice" (26,7*2) 
Součet: 204,16 m 
TES_04*0,2</t>
  </si>
  <si>
    <t>762331951</t>
  </si>
  <si>
    <t>Vyřezání části střešní vazby vázané konstrukce krovů průřezové plochy řeziva přes 450 cm2, délky vyřezané části krovového prvku do 3 m</t>
  </si>
  <si>
    <t>TES_05: Vyřezání krovu prvky přes 450 cm2  
"3.NP - hlavní část" 
"sloupek" (2,35*2) 
Součet: 4,70 m 
TES_05*0,2</t>
  </si>
  <si>
    <t>762341811</t>
  </si>
  <si>
    <t>Demontáž bednění a laťování bednění střech rovných, obloukových, sklonu do 60° se všemi nadstřešními konstrukcemi z prken hrubých, hoblovaných tl. do 32 mm</t>
  </si>
  <si>
    <t>bVST_04: Zastřešení  
2,2*4+0,8*4*2+2,1*4 
Součet: 23,60 m2 
S01_1: Zastřešení 2.NP  
10,95*(2*6,485)+12,97*(2*6,485)-7*0,6*0,6-0,5*0,8-0,44*0,765 
Součet: 306,986 m2 
S02_1: Zastřešení 3.NP  
26,7*(6,505+6,43)-4,6*4,08-4,4*3,94+4,6*(1,095*2+4,075+3,9)+4,42*2*0,4 
-(0,6*0,6*3+0,78*0,96+0,7*1,22*3) 
-(0,5*0,78+0,45*1,150+0,625*1,2+0,45*0,96) 
Součet: 353,075 m2 
S02_1+S01_1+bVST_04</t>
  </si>
  <si>
    <t>762511897</t>
  </si>
  <si>
    <t>Demontáž podlahové konstrukce podkladové z dřevoštěpkových desek dvouvrstvých šroubovaných na pero a drážku, tloušťka desky přes 2x15 mm</t>
  </si>
  <si>
    <t>dP05_1: Odstranění podkladních vrstev P11  
"3.NP" 110,93 
Součet: 110,93 m2 
dP05_1*2</t>
  </si>
  <si>
    <t>762521811</t>
  </si>
  <si>
    <t>Demontáž podlah bez polštářů z prken tl. do 32 mm</t>
  </si>
  <si>
    <t>dP03_1: Odstranění podkladních vrstev P07  
"2.NP" 164,03+28,98+25,65+62,36+105,48 
Součet: 386,50 m2 
dP03_1</t>
  </si>
  <si>
    <t>762522811</t>
  </si>
  <si>
    <t>Demontáž podlah s polštáři z prken tl. do 32 mm</t>
  </si>
  <si>
    <t>dNV_04: Odstranění nášlapné vrstvy prkna  
"2P11" 12,65 
Součet: 12,65 m2 
dNV_04</t>
  </si>
  <si>
    <t>762821950</t>
  </si>
  <si>
    <t>Vyřezání části stropního trámu průřezové plochy přes 450 cm2, délky vyřezané části trámu do 1 m</t>
  </si>
  <si>
    <t>TES_06: Vyřezání stropních trámů přes 450 cm2  
"1.NP" 
8,81*12 
4,3*13 
4,46*2 
4,01*9 
5,4*13 
3,9*12 
1,38*3 
0,98*2 
4,21*1 
4,58*7 
6,46*12 
4,45*11 
"2.NP" 
9,08*13 
8,72*12 
5,31*3 
5,58*10 
3,95*8 
3,15*7 
1,05*7 
1,2*6 
3,85*6 
9,07*15 
Součet: 1014,23 m 
TES_06*0,2</t>
  </si>
  <si>
    <t>762953802</t>
  </si>
  <si>
    <t>Demontáž teras nášlapné vrstvy z dřevěných nebo dřevoplastových prken, připevněných lepením nebo skrytými spojkami</t>
  </si>
  <si>
    <t>bDREV_02: Odstranění dřevěného pódia  
2*5,2 
Součet: 10,40 m2 
bDREV_02</t>
  </si>
  <si>
    <t>762953811</t>
  </si>
  <si>
    <t>Demontáž teras podkladního roštu z plných nebo dutých profilů jakékoli vzdálenosti podpěr</t>
  </si>
  <si>
    <t>763</t>
  </si>
  <si>
    <t>Konstrukce suché výstavby</t>
  </si>
  <si>
    <t>763131822</t>
  </si>
  <si>
    <t>Demontáž podhledu nebo samostatného požárního předělu ze sádrokartonových desek s nosnou konstrukcí dvouvrstvou z ocelových profilů, opláštění dvojité</t>
  </si>
  <si>
    <t>bVST_05: Odstranění podhledu  
13 
Součet: 13,00 m2 
bVST_05</t>
  </si>
  <si>
    <t>763135811</t>
  </si>
  <si>
    <t>Demontáž podhledu sádrokartonového kazetového na zavěšeném na roštu viditelném</t>
  </si>
  <si>
    <t>dPOD_2: Demontáž kazetového podhledu  
"OP14" 33,3 
Součet: 33,30 m2 
dPOD_2</t>
  </si>
  <si>
    <t>763161822</t>
  </si>
  <si>
    <t>Demontáž podkroví ze sádrokartonových desek s nosnou konstrukcí dvouvrstvou z ocelových profilů, opláštění dvojité</t>
  </si>
  <si>
    <t>764001821</t>
  </si>
  <si>
    <t>Demontáž klempířských konstrukcí krytiny ze svitků nebo tabulí do suti</t>
  </si>
  <si>
    <t>S04_1: Zastřešení nástupiště  
47,6*5,33+(5,2*5,33)/2+5,3*10,7+(5,3*5,2)/2 
Součet: 338,056 m2 
S04_1</t>
  </si>
  <si>
    <t>764002851</t>
  </si>
  <si>
    <t>Demontáž klempířských konstrukcí oplechování parapetů do suti</t>
  </si>
  <si>
    <t>"demontáž parapetů" 42,3</t>
  </si>
  <si>
    <t>764002861</t>
  </si>
  <si>
    <t>Demontáž klempířských konstrukcí oplechování říms do suti</t>
  </si>
  <si>
    <t>"demontáž oplechování říms" 188,8</t>
  </si>
  <si>
    <t>764002871</t>
  </si>
  <si>
    <t>Demontáž klempířských konstrukcí lemování zdí do suti</t>
  </si>
  <si>
    <t>"lemování stěn" 80</t>
  </si>
  <si>
    <t>764002881</t>
  </si>
  <si>
    <t>Demontáž klempířských konstrukcí lemování střešních prostupů do suti</t>
  </si>
  <si>
    <t>"oplechování komínů" 18*0,5 
"oplechování střešních oken" 42*0,5 
Součet 30</t>
  </si>
  <si>
    <t>764002891</t>
  </si>
  <si>
    <t>Demontáž klempířských konstrukcí lemování sloupků komínových lávek do suti</t>
  </si>
  <si>
    <t>764004801</t>
  </si>
  <si>
    <t>Demontáž klempířských konstrukcí žlabu podokapního do suti</t>
  </si>
  <si>
    <t>764004821</t>
  </si>
  <si>
    <t>Demontáž klempířských konstrukcí žlabu nástřešního do suti</t>
  </si>
  <si>
    <t>764004861</t>
  </si>
  <si>
    <t>Demontáž klempířských konstrukcí svodu do suti</t>
  </si>
  <si>
    <t>765</t>
  </si>
  <si>
    <t>Krytina skládaná</t>
  </si>
  <si>
    <t>765131803</t>
  </si>
  <si>
    <t>Demontáž azbestocementové krytiny skládané sklonu do 30° do suti</t>
  </si>
  <si>
    <t>bVST_04: Zastřešení  
2,2*4+0,8*4*2+2,1*4 
Součet: 23,60 m2 
S01_1: Zastřešení 2.NP  
10,95*(2*6,485)+12,97*(2*6,485)-7*0,6*0,6-0,5*0,8-0,44*0,765 
Součet: 306,986 m2 
S02_1: Zastřešení 3.NP  
26,7*(6,505+6,43)-4,6*4,08-4,4*3,94+4,6*(1,095*2+4,075+3,9)+4,42*2*0,4 
-(0,6*0,6*3+0,78*0,96+0,7*1,22*3) 
-(0,5*0,78+0,45*1,150+0,625*1,2+0,45*0,96) 
Součet: 353,075 m2 
S01_1+S02_1+bVST_04</t>
  </si>
  <si>
    <t>765191901</t>
  </si>
  <si>
    <t>Demontáž pojistné hydroizolační fólie kladené ve sklonu do 30°</t>
  </si>
  <si>
    <t>766111820</t>
  </si>
  <si>
    <t>Demontáž dřevěných stěn plných</t>
  </si>
  <si>
    <t>bDREV_01: Odstranění dřevěné příčky  
5,2*2,5+2,5*3*2 
Součet: 28,00 m2 
bDREV_01</t>
  </si>
  <si>
    <t>766112820</t>
  </si>
  <si>
    <t>Demontáž dřevěných stěn zasklených</t>
  </si>
  <si>
    <t>bVST_01: Bourání vstupu  
2,5*10,5 
Součet: 26,25 m2 
bVST_01</t>
  </si>
  <si>
    <t>766311811</t>
  </si>
  <si>
    <t>Demontáž zábradlí dřevěného vnitřního</t>
  </si>
  <si>
    <t>dZAB_01: Demontáž dřevěného zábradlí  
"1.PP - 1.NP" 
6,3 
"1.NP - 2.NP" 
2,2 
"2.NP - 3.NP" 
4,5+1,4 
Součet: 14,40 m 
dZAB_01</t>
  </si>
  <si>
    <t>766411811</t>
  </si>
  <si>
    <t>Demontáž obložení stěn panely, plochy do 1,5 m2</t>
  </si>
  <si>
    <t>bVST_02: Obložení stěn u vstupu  
2*1,6*2 
Součet: 6,40 m2 
bVST_02</t>
  </si>
  <si>
    <t>766411821</t>
  </si>
  <si>
    <t>Demontáž obložení stěn palubkami</t>
  </si>
  <si>
    <t>bDREV_03: Odstranění dřevěhého obkladu  
22,16+22,12-(2*2,34+0,4)+11,01+11,57 
"OP15" 1,5*(13,81+1,77+13) 
"2P01" 1,5*(0,03+0,13+1,02+0,62+0,31+1,8+1,2+4,2+2,6+0,3)+2*1,4+2*1,56 
Součet: 128,885 m2 
bDREV_03</t>
  </si>
  <si>
    <t>766411822</t>
  </si>
  <si>
    <t>Demontáž obložení stěn podkladových roštů</t>
  </si>
  <si>
    <t>766673810</t>
  </si>
  <si>
    <t>Demontáž střešních oken na krytině vlnité a prejzové, sklonu do 30°</t>
  </si>
  <si>
    <t>"střecha 3.NP" 14</t>
  </si>
  <si>
    <t>766674810</t>
  </si>
  <si>
    <t>Demontáž střešních oken na krytině hladké a drážkové, sklonu do 30°</t>
  </si>
  <si>
    <t>dSTŘO_1: Demontáž střešních oken  
5+3+1+3+2 
Součet: 14,00 kus 
dSTŘO_1</t>
  </si>
  <si>
    <t>766681822</t>
  </si>
  <si>
    <t>Demontáž zárubní k opětovnému použití rámových, plochy otvoru přes 2 m2</t>
  </si>
  <si>
    <t>bZARUB10: Odstranění zárubní  
"m.č. OP20" 1,7*3,2 
"m.č. OP18" 1,7*3,2 
"m.č. OP16" 1,7*3,2 
"m.č. OP15" 2*1,7*3,2 
"m.č. OP15" 2,1*3,44 
"m.č. OP01" 1,65*3,2 
"m. č. 0P12" 1,06*2,15 
Součet: 41,983 m2 
bZARUB10</t>
  </si>
  <si>
    <t>766691914</t>
  </si>
  <si>
    <t>Ostatní práce vyvěšení nebo zavěšení křídel dřevěných dveřních, plochy do 2 m2</t>
  </si>
  <si>
    <t>vOKND01: Vyvěšení oken/dveří  
"1.NP k likvidaci" 47 
"1.NP k uskladnění" 2 
"2.NP k likvidaci" 16 
"3.NP k likvidaci" 10 
Součet: 75,00 kus 
vOKND01</t>
  </si>
  <si>
    <t>766691915</t>
  </si>
  <si>
    <t>Ostatní práce vyvěšení nebo zavěšení křídel dřevěných dveřních, plochy přes 2 m2</t>
  </si>
  <si>
    <t>vOKND02: Vyvěšení oken/dveří přes 2 m2  
"1.NP k likvidaci" 4 
Součet: 4,00 kus 
vOKND02</t>
  </si>
  <si>
    <t>767161821</t>
  </si>
  <si>
    <t>Demontáž zábradlí do suti schodišťového rozebíratelný spoj hmotnosti 1 m zábradlí do 20 kg</t>
  </si>
  <si>
    <t>dZAB_02: Demontáž zábradlí  
"1.NP - 2.NP" 
1,5 
Součet: 1,50 m 
dZAB_02</t>
  </si>
  <si>
    <t>767641800</t>
  </si>
  <si>
    <t>Demontáž dveřních zárubní odřezáním od upevnění, plochy dveří do 2,5 m2</t>
  </si>
  <si>
    <t>vZAR01: Vyřezání zárubní  
"1.NP" 
"m.č. 0P12" 1 
"m.č. 0P05" 1 
"m.č. 0P07" 1 
"2.NP" 
"m.č. 1P12" 1 
"m.č. 1P15" 1 
"m.č. 1P11" 1 
"m.č. 1P15" 1 
"m.č. 1P15" 1 
"m.č. 1P09" 1 
"m.č. 1P08" 1 
"m.č. 1P06" 1 
"m.č. 1P05" 1 
"m.č. 1P04" 1 
"m.č. 1P03" 1 
Součet: 14,00 m 
vZAR01</t>
  </si>
  <si>
    <t>771</t>
  </si>
  <si>
    <t>Podlahy z dlaždic</t>
  </si>
  <si>
    <t>771471810</t>
  </si>
  <si>
    <t>Demontáž soklíků z dlaždic keramických kladených do malty rovných</t>
  </si>
  <si>
    <t>dNV_01a: Dlažba sokl  
"1.PP" 
"1S04" 7,75 
"1S05" 11,12 
"1.NP" 
"0P01" 1,93+0,92+1,39+1,5 
"0P03" 4,66 
"0P09" 1,24+1,41 
"0P11a" 7,34-0,7 
"0P12" 2,26+0,8+1,7+3,58 
"0P13" 18,75 
"0P15" 1,77+13,81+12,96 
"0P16" 6,85+5,1 
"0P17" 5,08+13,95 
"1P01" 5,82+8,59-2*0,6-1,16-0,8-2*1,2-1,13 
"1P02" 23,86-4*0,9-1-1,16 
"1P03" 6-0,6 
"1P07" 12,8-6,3 
"1P18" 7,88-0,9 
"1P19" 38,74 
"2P02" 6,28-0,6 
"2P04" 20,64-2*0,9-2*0,6 
"2P05" 10,46-0,6 
"2P06" 6,64-0,6 
Součet: 247,83 m 
dNV_01a</t>
  </si>
  <si>
    <t>771531801</t>
  </si>
  <si>
    <t>Demontáž podlah z dlaždic cihelných nebo portlanských kladených do malty</t>
  </si>
  <si>
    <t>dNV_03: Odstranění nášlapné vrstvy cihla  
"2P10" 72,19 
Součet: 72,19 m2 
dP01_1: Odstranění podkladních vrstev P01  
"1.PP" 77,43+305 
Součet: 382,43 m2 
dNV_03+2*dP01_1</t>
  </si>
  <si>
    <t>771571810</t>
  </si>
  <si>
    <t>Demontáž podlah z dlaždic keramických kladených do malty</t>
  </si>
  <si>
    <t>dNV_01: Odstranění nášlapné vrstvy dlažba  
"vstup" 13 
"1.PP" 
"1S04" 4,44 
"1S05" 7,5 
"1.NP" 
"0P01" 4,64 
"0P02" 2,76 
"0P03" 1,57 
"0P09" 1,4 
"0P11a" 2,2 
"0P12" 5,44 
"0P13" 23,68 
"0P15" 57,3 
"0P16" 12,36 
"0P17" 24,89 
"1P01" 5,61 
"1P02" 16,82 
"1P03" 1,97 
"1P07" 6,28 
"1P18" 3,93 
"1P19" 87,43 
"2P02" 2,31 
"2P04" 14,38 
"2P05" 6,87 
"2P06" 2,39 
Součet: 309,17 m2 
dNV_01</t>
  </si>
  <si>
    <t>776</t>
  </si>
  <si>
    <t>Podlahy povlakové</t>
  </si>
  <si>
    <t>776201811</t>
  </si>
  <si>
    <t>Demontáž povlakových podlahovin lepených ručně bez podložky</t>
  </si>
  <si>
    <t>dNV_02: Odstranění nášlapné vrstvy povlaková izolace  
"1.NP" 
"0P04" 10,44 
"0P05" 18,05 
"0P06" 16,08 
"0P07" 23,15 
"0P08" 13,97 
"0P11" 2,24 
"0P14" 33,89 
"0P14a" 2,39 
"0P18" 28,04 
"0P19" 11,92 
"0P20" 85,36 
"1P04" 2,08 
"1P08" 13,29 
"1P09" 26,08 
"1P11" 18,6 
"1P12" 20,24 
"1P16" 8,38 
"1P17" 8,03 
"2P01" 4,4 
"2P03" 2,32 
"2P07" 27,09 
"2P08" 33,03 
"2P09" 26,92 
Součet: 435,99 m2 
dNV_02</t>
  </si>
  <si>
    <t>776301812</t>
  </si>
  <si>
    <t>Demontáž povlakových podlahovin ze schodišťových stupňů s podložkou</t>
  </si>
  <si>
    <t>dPOVL_01: Demontáž linolea  
"2.NP - 3.NP" 
"1P01" 2*(1,2+1,2+1,23+1,35+1,6+1,6+1,4+1,3+1,25+1,22+1,22+1,22+1,17*6) 
Součet: 45,62 m 
dPOVL_01</t>
  </si>
  <si>
    <t>776410811</t>
  </si>
  <si>
    <t>Demontáž soklíků nebo lišt pryžových nebo plastových</t>
  </si>
  <si>
    <t>dNV_02a: Povlaková - sokl  
"0P04" 8,5+4,14 
"0P05" 12,77+3,15 
"0P06" 16,78 
"0P07" 24,26-0,9 
"0P08" 0,61+1,62+5,83+1,45+1,85+2,7 
"0P11" 7,4-0,7 
"0P14" 10,56+9,85+4,23 
"0P14a" 6,7-0,6 
"0P18" 9,49+10,13 
"0P19" 15,01-1,4-0,8-1,4 
"0P20" 37,71 
"1P04" 6,28-0,6 
"1P08" 15,81-2*0,9-0,63 
"1P09" 20,96-2*0,9 
"1P11" 18,17-0,9-1 
"1P12" 18,05-1 
"1P16" 14,69-2*0,9 
"1P17" 14,75-0,9-0,7 
"2P01" 8,66+3,83-2*0,1-2*0,6-0,9-2*1,165-1,215 
"2P03" 6,21-0,6 
"2P07" 23,72-3*0,9 
"2P08" 24,12-0,9 
"2P09" 21,88-2*0,9 
Součet: 363,095 m 
dNV_02a</t>
  </si>
  <si>
    <t>781</t>
  </si>
  <si>
    <t>Dokončovací práce - obklady</t>
  </si>
  <si>
    <t>781471810</t>
  </si>
  <si>
    <t>Demontáž obkladů z dlaždic keramických kladených do malty</t>
  </si>
  <si>
    <t>bOBKL01: Odstranění obkladů  
"1.NP" 
"0P02" 5,08*2 
"0P14a" 3,68*2 
"0P16" 2,05*2 
"0P18" 2,3*1,8 
"0P19" 7,5*1 
"2.NP" 
"1P04" 5,75*20,264 
Součet: 149,778 m2 
bOBKL01</t>
  </si>
  <si>
    <t>784</t>
  </si>
  <si>
    <t>Dokončovací práce - malby a tapety</t>
  </si>
  <si>
    <t>784121001</t>
  </si>
  <si>
    <t>Oškrabání malby v místnostech výšky do 3,80 m</t>
  </si>
  <si>
    <t>OTL_01: Oškrabání malby  
"1S01" 2,95*(11,91+)-(0,9*1,85)+4,6*0,63 
"1S02" 2*2,76-(1*2+0,9*1,85)+3,05*2,38-(2*1*2)+2,03*3,05-(1,2*1,95) 
"1S03" 2*6,25+2,03*1,22+2,4*1,22-(1*1,95)+2*0,1*1,95 
"1S04" 2*6,25+2,03*1,62+2,4*1,62-(1*1,95)+2*0,1*1,95 
"1S05" 2*9,49-(1*1,95)+2*0,1*1,95+2*1,8*2,03 
"1S06" 9,56*2+2,11*9,02*2-(1*1,8*2)+2*2,14*2,6+2*1,95*0,6+2*1,75*0,55 
"1S07" 2*5,87+1,88*5,3*2-(0,95*1,75) 
"0P01" 6,31*3,35+11,93+11,55+8,71+1,99+4,53+3,82+0,32*(1,65+2*3,2) 
"0P02" 3,95*5,08 
"0P03" 3,95*1,83 
"0P04" 3,95*2,38+0,2*(2*1,1+2,25) 
"0P05" 3,95*10,23+0,2*2*(1,4+2,25) 
"0P06" 3,95*16,88+0,2*2*(1,4+2,25)+0,2*2*(1,3+2,6)+0,35*(2,15+1,15) 
"0P07" 3,95*19,66+0,2*2*(1,4+2,6+1,85+1,65) 
"0P08" 3,95*7,06+0,375*(2,72+3,2+1,15) 
"0P11" 3,95*1,84+0,375*(2*0,63) 
"0P12" 3,95*5,48+0,375*(1,06+2*2,15) 
"0P13" 3,95*19,65+0,15*2*(1,85+1,65) 
"0P14" 3,95*23,2+0,25*(2*3,2+1,25)+0,29*4*2,45+0,2*2*(1,35+2,25) 
"0P14a" 3,95*3,68 
"0P15" 3,95*31,19+0,35*(2,1+3,45*2)+0,29*4*2,45+2*0,3*(2*3,2+1,7) 
"0P16" 3,95*9,79+0,325*(1,7+2*3,2) 
"0P17" 3,95*14,82+0,2*2*(1,35+2,25)+0,3*2*(1,5+1,6) 
"0P18" 3,95*22,02+0,33*(1,7+2*3,3) 
"0P19" 3,95*12,14+0,4*(1,4+2*2,55)+0,2*2*(1,35+2,25) 
"0P20" 3,95*39,31+4*0,2*2*(1,35+2,25)+0,4*(1,7+2*3,2)+0,45*1,39+0,52*0,68*2+0,28*2*(1,25+1,15) 
"1P01" 6,06*2,89+8,18+4,39+7,69+4,99+7,54+1,55+0,18*2*(1,2+1,58)+0,3*(2*2,15+1,16) 
"1P02" 3,19*18,62+0,4*(2*1,97+0,9) 
"1P03" 3,19*5,32+0,26*2*(0,76+0,4)+0,35*(0,8+2*1,97) 
"1P04" 3,19*5,53+0,26*2*(0,76+0,4)+0,35*(0,8+2*1,97) 
"1P05" 0,98*11,7*2+0,98*9,07*2+2,49*9,07/2*2+(2,41+3,3)*3,47+0,17*2*(0,9+1,4) 
"1P06" 3,19*13,53+0,08*2*(1,2+1,58) 
"1P07" 3,19*10,66+0,18*(2,15+0,63) 
"1P08" 3,19*14,59+0,08*2*(1,2+1,58)+0,35*(0,9+2,15)+0,09*(0,8) 
"1P09" 3,19*20,59+2*0,18*2*(1,2+1,58) 
"1P11" 3,19*17,3+0,18*2*(1,2+1,58)+0,09*(0,8+2*1,97)+0,35*(0,8+2*1,97) 
"1P12" 3,19*14,06+0,18*2*(1,2+1,58) 
"1P13" 3,19*13,92+0,08*2*(1,2+1,58) 
"1P14" 3,19*17,16+0,08*2*(1,2+1,58)+0,35*(1,97*2+0,8) 
"1P15" 3,19*19,47+2*0,08*2*(1,2+1,58) 
"1P16" 3,19*13,99 
"1P17" 3,19*7,95+0,18*2*(1,2+1,58)+0,35*(0,99+2*1,97) 
"1P18" 3,19*2,08 
"1P19" 0,98*9,54*2+0,98*9,08*2+2,49*9,08/2*2+2*0,4*2*(0,95+2,4) 
"2P01" 2*4,21+0,75*2,4 
"2P02" 1,89*2,5 
"2P03" 2,22*2 
"2P04" 1,37*2,4 
"2P06" 2,85*2,4 
"2P07" 7,45*(2,41+1,18)/2 
"2P08" 9,11*(2,07+1,11)/2 
"2P09" 8,24*(2,07+1,11)/2 
"2P10" 18,91*0,86+11,37*(3,23+0,86)/2 
"2P11" 0,78*2,34 
Součet: 2220,395 m2 
OTL_01a: Odečty oškrabání malby  
"0P01" -(1,65*3,2+0,9*2,15+1*2,15) 
"0P04" -(1,1*2,25) 
"0P05" -(1,4*2,25+1,4*2,15) 
"0P06" -(1,56*2,15+1,95*2,02) 
"0P07" -(1,95*2,02+1,4*2,6+1,85*1,65+1,05*2,15+0,9*1,97) 
"0P08" -(0,8*1,97+2,72*3,2) 
"0P11" -(1,74*3,2) 
"0P12" -(1,06*2,15+0,95*1,97) 
"0P13" -(0,95*1,97+1,85*1,65+4,05*2,45) 
"0P14" -(1,35*2,25+0,95*2,15+4,05*2,45+1,25*3,2+4,05*2,45+1,6*2,45) 
"0P15" -(2,1*3,45+1,6*2,45+4,05*2,45+2*1,7*3,2+4,05*2,45+1,6*1,5 
"0P16" -(2,76*2,45+1,7*3,2) 
"0P17" -(1,35*2,25+1,5*1,6+1,15*2,45) 
"0P18" -(1,7*3,3+1,4*1,97) 
"0P19" -(1,4*2,1+1,4*2,55+1,35*2,25) 
"0P20" -(4*1,35*2,25+1,4*2,55+1,7*3,2+1,39*0,68+1,25*1,15) 
"1P01" -(1,2*1,58+2*0,6*1,97) 
"1P02" -(0,9*1,97+0,9*2,15+0,8*1,97+1,23*2,15+1,19*2,15+1,16*1,97) 
"1P03" -(0,76*0,4+0,6*1,97) 
"1P04" -(0,76*0,4+0,6*1,97) 
"1P05" -(0,9*1,4+0,9-1,97) 
"1P06" -(0,8*1,9+0,9*2,15) 
"1P07" -(2,15*1,05) 
"1P08" -(1,2*1,58+1,41*2,15+1,23*2,15+2,15*1,05) 
"1P09" -(2*1,2*1,58+2*0,8*1,97 
"1P11" -(1,2*1,58+2*0,8*1,97+1*2,15) 
"1P12" -(1,2*1,58+0,8*1,97) 
"1P13" -(1,2*1,58+1*2,15+3,83*2,15) 
"1P14" -(1,2*1,58+0,8*1,97+1*2,15*2+3,83*2,15) 
"1P15" -(2*1,2*1,58+0,6*1,97+2*0,9*2,15+2*0,8*1,97) 
"1P16" -(1*2,15+0,8*1,97+0,9*2,15+1,42*2,15) 
"1P17" -(0,6*1,97+1,2*1,58+0,9*2,15) 
"1P19" -(2*0,95*2,4+1*2,15) 
Součet: -276,69 m2 
OTL_02: Oškrabání malby stropů  
"1S01" 1,05*2,42+0,7+1,16*1,07+5*0,905+0,56 
"1S02" 1,3*3,05 
"1S03" 2,73*1,23+0,11 
"1S04" 2,73*1,62+0,11 
"1S05" 4,3*1,8+0,11 
"1S06" 4,07*9,02+1,1+0,5+0,55 
"1S07" 2,96*5,3 
Součet: 83,932 m2 
OTL_01+OTL_01a+OTL_02</t>
  </si>
  <si>
    <t>961044111</t>
  </si>
  <si>
    <t>Bourání základů z betonu prostého</t>
  </si>
  <si>
    <t>bVST_03: Odstranění základu vstupu  
19*0,4 
Součet: 7,60 m3 
bVST_03</t>
  </si>
  <si>
    <t>962031132</t>
  </si>
  <si>
    <t>Bourání příček z cihel, tvárnic nebo příčkovek z cihel pálených, plných nebo dutých na maltu vápennou nebo vápenocementovou, tl. do 100 mm</t>
  </si>
  <si>
    <t>bPR_01: Bourání příček do 100 mm   
"OP14" 1,25*3,2-0,8*1,8+(1,875+1,08)*3,875-0,6*1,97 
"OP04" 3,875*(1,88+0,85+0,95)-0,6*1,97-0,8*1,97 
"OP08" 3,875*(0,835+0,85)-0,6*1,97*2 
"1P17" (1,97+2,16)*3-0,8*1,97 
"1P07" 0,93*3 
Součet: 42,10 m2 
bPR_01</t>
  </si>
  <si>
    <t>962031133</t>
  </si>
  <si>
    <t>Bourání příček z cihel, tvárnic nebo příčkovek z cihel pálených, plných nebo dutých na maltu vápennou nebo vápenocementovou, tl. do 150 mm</t>
  </si>
  <si>
    <t>bPR_02: Bourání příček tl. 150 mm  
"OP16" 4,01*3,875-0,9*1,97 
"OP04" 3,875*2,7-0,8*1,97 
"OP12" 4,33*3,875-0,6*1,97-0,9*1,97 
"OP08" 3,875*(3,05+1,955+2,55*2+0,91+1,3+0,81)-0,6*1,97-0,9*1,97-1*1,97 
"OP07" (0,68+1,3)*3,875 
"1P06" 0,9*2,15 
Součet: 92,019 m2 
bPR_02</t>
  </si>
  <si>
    <t>962032230</t>
  </si>
  <si>
    <t>Bourání zdiva nadzákladového z cihel nebo tvárnic z cihel pálených nebo vápenopískových, na maltu vápennou nebo vápenocementovou, objemu do 1 m3</t>
  </si>
  <si>
    <t>bZD_01: Bourání zdiva  
"vstup" 10,5*0,35*1 
"3.NP"  
(22,16+22,12-(2*2,34+0,4)+11,01+11,57)*0,25 
(2,4*4,4*2+7,88)*0,18+2,4*5,38*0,1+0,26*1,18*2,4+0,54*1,18*2,4+4,8*0,45+5,96*0,45*2+8,2*0,28*0,94+0,21*2,18*4,41+0,21*3,05*0,96+0,1*2,76*2,3+4,6*0,1 
0,71*0,45*2,4+1,9*0,1*2,4+0,35*0,1*2,4+2,3*0,1*2,4+1,17*0,1*2,4+1,92*0,18*2,4+0,7*0,1*2,4-(1,0*2,02+0,9*2,02*4+0,7*2,02*2)*0,1 
"OP19" (1,91*3,875-0,8*1,97)*0,18 
"OP16" 4,05*2,45*0,55 
"OP14" (4,05*2,45-1,6*1,1-1*1,97)*0,575+4,05*2,45*0,5 
"OP04" 4,345*3,875+0,6*2,05*2,25 
"OP08" 0,6*(1,735*3,2-0,58*0,63-0,655*0,63+1,65*3,2-0,9*2,1) 
"OP06" 0,25*1,95*2,15 
"1P13" 1*2,15*0,45+0,18*(3,83*2,15-0,8*1,97+4*3) 
"1P02" 0,18*3,945*3 
Součet: 90,267 m3 
bZD_01</t>
  </si>
  <si>
    <t>965042141</t>
  </si>
  <si>
    <t>Bourání mazanin betonových nebo z litého asfaltu tl. do 100 mm, plochy přes 4 m2</t>
  </si>
  <si>
    <t>dP01_1: Odstranění podkladních vrstev P01  
"1.PP" 77,43+305 
Součet: 382,43 m2 
dP02_1: Odstranění podkladních vrstev P05  
"1.NP" 72,33 
Součet: 72,33 m2 
dP01_1*0,13+dP02_1*0,06</t>
  </si>
  <si>
    <t>965082933</t>
  </si>
  <si>
    <t>Odstranění násypu pod podlahami nebo ochranného násypu na střechách tl. do 200 mm, plochy přes 2 m2</t>
  </si>
  <si>
    <t>dP02_1: Odstranění podkladních vrstev P05  
"1.NP" 72,33 
Součet: 72,33 m2 
dP02_1*0,14</t>
  </si>
  <si>
    <t>965083122</t>
  </si>
  <si>
    <t>Odstranění násypu mezi stropními trámy tl. do 200 mm, plochy přes 2 m2</t>
  </si>
  <si>
    <t>dP03_1: Odstranění podkladních vrstev P07  
"2.NP" 164,03+28,98+25,65+62,36+105,48 
Součet: 386,50 m2 
dP04_1: Odstranění podkladních vrstev P09  
"3.NP" 86,16 
Součet: 86,16 m2 
dP05_1: Odstranění podkladních vrstev P11  
"3.NP" 110,93 
Součet: 110,93 m2 
dP03_1*0,355+0,29*dP04_1+0,29*dP05_1</t>
  </si>
  <si>
    <t>968082015</t>
  </si>
  <si>
    <t>Vybourání plastových rámů oken s křídly, dveřních zárubní, vrat rámu oken s křídly, plochy do 1 m2</t>
  </si>
  <si>
    <t>bOKN01: Okna/dveře bourání do 1 m2  
"severovýchodní fasáda" 
"1.NP" 0,63*0,705*2 
"severozápadní fasáda" 
"2.NP" 2*0,56*1,2 
Součet: 2,232 m2 
bOKN01</t>
  </si>
  <si>
    <t>968082016</t>
  </si>
  <si>
    <t>Vybourání plastových rámů oken s křídly, dveřních zárubní, vrat rámu oken s křídly, plochy přes 1 do 2 m2</t>
  </si>
  <si>
    <t>bOKN02: Okna/dveře od 1-2 m2  
"severovýchodní fasáda" 
"1.NP" 1,25*1,15 + 1,15*1,15 
"severozápadní fasáda" 
"2.NP" 0,9*1,4 
"severní budova" 
"3.NP" 0,85*1,4 
Součet: 5,21 m2 
bOKN02</t>
  </si>
  <si>
    <t>968082017</t>
  </si>
  <si>
    <t>Vybourání plastových rámů oken s křídly, dveřních zárubní, vrat rámu oken s křídly, plochy přes 2 do 4 m2</t>
  </si>
  <si>
    <t>bOKN03: Okna/dveře 2-4 m2  
"jihozápadní fasáda" 
"1.NP" 1,1*2,25 
"severovýchodní fasáda" 
"1.NP" 1*1,85*1,65 
"severozápadní fasáda" 
"1.NP" 1,3*2,6  
"jihovýchodní fasáda" 
"2.NP" 2*0,95*2,4 
"1.NP m. č. 0P15" 1,6*1,5 
Součet: 15,868 m2 
bOKN03</t>
  </si>
  <si>
    <t>971033561</t>
  </si>
  <si>
    <t>Vybourání otvorů ve zdivu základovém nebo nadzákladovém z cihel, tvárnic, příčkovek z cihel pálených na maltu vápennou nebo vápenocementovou plochy do 1 m2, tl. do 600 mm</t>
  </si>
  <si>
    <t>bOT_01: Otvor do 1 m2 tl. 600 mm  
"OP14" 1*1*0,575 
Součet: 0,575 m3 
bOT_01</t>
  </si>
  <si>
    <t>971033641</t>
  </si>
  <si>
    <t>Vybourání otvorů ve zdivu základovém nebo nadzákladovém z cihel, tvárnic, příčkovek z cihel pálených na maltu vápennou nebo vápenocementovou plochy do 4 m2, tl. do 300 mm</t>
  </si>
  <si>
    <t>bOT_02: Otvor do 4 m2 tl. do 300 mm  
"OP14" 0,3*0,95*2,15 
"OP01" 0,17*(3*1,15-0,8*1,97) 
"1P11" 1*2,15*0,18 
"1OP16" 0,18*0,9*2,15 
"1P08" 0,19*0,5*2,1 
"1P07" 0,18*1,05*2,15+0,25*(1,2*2,5-0,8*1,97) 
Součet: 2,629 m3 
bOT_02</t>
  </si>
  <si>
    <t>971033651</t>
  </si>
  <si>
    <t>Vybourání otvorů ve zdivu základovém nebo nadzákladovém z cihel, tvárnic, příčkovek z cihel pálených na maltu vápennou nebo vápenocementovou plochy do 4 m2, tl. do 600 mm</t>
  </si>
  <si>
    <t>bOT_03: Otvor do 4 m2 tl. do 600 mm  
"1S07" 1*1,75*0,55+2,15*0,9*0,33 
"1S07" 1*1,75*0,6 
"OP06" 0,5*(1,55*2,15-0,8*1,97)  
"OP07" 0,5*2,15*1,05 
"1OP14" 0,45*2,15*1 
"1P09" 0,45*0,515*2,15 
"1P16" 0,45*(1,42*2,15-0,8*1,97) 
"1OP15" 0,45*0,9*2,15 
Součet: 7,66 m3 
bOT_03</t>
  </si>
  <si>
    <t>974031143</t>
  </si>
  <si>
    <t>Vysekání rýh ve zdivu cihelném na maltu vápennou nebo vápenocementovou do hl. 70 mm a šířky do 100 mm</t>
  </si>
  <si>
    <t>dRYHY: Vysekání rýh  
"1.NP " 
4,2+2,4+2+2,2+3+0,6+5+8+2+0,8+2,3+1+2,5+1,3+2,2+2,0+2+0,6+3,7+0,5+2,2+15+1,1+6 
"2.NP" 
0,8+1,0+4+0,6+0,6+4,1+7+2+6+0,2+1+2+0,5+10 
"3.NP" 
3,5+0,75+0,25+4+2+1+2,5+0,85+8 
Součet: 135,25 m 
dRYHY</t>
  </si>
  <si>
    <t>977151118</t>
  </si>
  <si>
    <t>Jádrové vrty diamantovými korunkami do stavebních materiálů (železobetonu, betonu, cihel, obkladů, dlažeb, kamene) průměru přes 90 do 100 mm</t>
  </si>
  <si>
    <t>JV_02: Průměr do 100 mm  
"1.NP " 
"prostup stěnou č.m. OP08: průmer 0,100, dl. 0,50 m, 1 ks" 1*0,50 
"prostup stěnou č.m. OP09: průměr 0,100, dl. 0,50 m, 1 ks" 1*0,50 
"2.NP " 
"prostup stěnou č.m. 1P07A: průměr 0,100, dl. 0,18 m, 1 ks" 1*0,18 
"prostup stěnou č.m. 1P07A: průměr 0,100, dl. 0,10 m, 2 ks" 2*0,10 
"prostup stěnou č.m. 1P06B: průměr 0,100, dl. 0,10 m, 1 ks" 1*0,10 
"3.NP " 
"prostup stěnou č.m. 2P06: průměr 0,100 m, dl. 0,9 m, 1 ks" 1*0,90 
"prostup stěnou č.m. 2P03: průměr 0,100 m, dl. 0,15 m, 2 ks" 2*0,15 
Součet: 2,68 m 
JV_02</t>
  </si>
  <si>
    <t>977151123</t>
  </si>
  <si>
    <t>Jádrové vrty diamantovými korunkami do stavebních materiálů (železobetonu, betonu, cihel, obkladů, dlažeb, kamene) průměru přes 130 do 150 mm</t>
  </si>
  <si>
    <t>JV_04: Průměr do 150 mm  
"1.PP " 
"prostup stěnou č.m. 1S06: průměr 0,150 m, dl. 1,13 m, 1 ks" 1*1,13 
"1.NP " 
"prostup stěnou č.m. OP05: průměr 0,150 m, dl. 0,50 m, 1 ks" 1*0,50 
"prostup stěnou č.m. OP18: průměr 0,150 m, dl. 0,35 m, 1 ks" 1*0,35 
"prostup stěnou č.m. OP18: průměr 0,150 m, dl. 0,55 m, 1 ks" 1*0,55 
"prostup stěnou č.m. OP06: průměr 0,150 m, dl. 0,25 m, 1 ks" 1*0,25 
"prostup stěnou č.m. OP13: průměr 0,150 m, dl. 0,50 m, 1 ks" 1*0,50 
"2.NP " 
"prostup stěnou č.m. 1P02: průměr 0,150 m, dl. 0,20 m, 2 ks" 2*0,20 
"prostup stěnou č.m. 1P07A: průměr 0,150 m, dl. 0,10 m, 2 ks" 2*0,10 
"3.NP " 
"prostup stěnou č.m. 2P07: průměr 0,150 m, dl. 0,15 m, 1 ks" 1*0,15 
"prostup stěnou č.m. 2P06: průměr 0,150 m, dl. 0,90 m, 1 ks" 1*0,90 
"prostup stěnou č.m. 2P03: průměr 0,150 m, dl. 0,15 m, 1 ks" 1*0,15 
Součet: 5,08 m 
JV_04</t>
  </si>
  <si>
    <t>977151125</t>
  </si>
  <si>
    <t>Jádrové vrty diamantovými korunkami do stavebních materiálů (železobetonu, betonu, cihel, obkladů, dlažeb, kamene) průměru přes 180 do 200 mm</t>
  </si>
  <si>
    <t>JV_05: Průměr do 200 mm  
"1.PP " 
"prostup stěnou č.m. 1S06: průměr 0,200, dl. 0,55 m, 2 ks" 2*0,55 
"prostup stěnou č.m. 1S03: průměr 0,200, dl. 0,20 m, 1 ks" 1*0,20 
"1.NP " 
"prostup stěnou č.m. OP13: průměr 0,200 m, dl. 0,50 m, 1 ks" 1*0,50 
"prostup stěnou č.m. OP13A: průměr 0,200 m, dl. 0,20 m, 1 ks" 1*0,20 
"prostup stěnou č.m. OP02: průměr 0,200, dl. 0,60 m, 1 ks" 1*0,60 
"3.NP " 
"prostup stěnou č.m. 2P04: průměr 0,180 m, dl. 0,10 m, 1 ks" 1*0,10 
Součet: 2,70 m 
JV_05</t>
  </si>
  <si>
    <t>977151127</t>
  </si>
  <si>
    <t>Jádrové vrty diamantovými korunkami do stavebních materiálů (železobetonu, betonu, cihel, obkladů, dlažeb, kamene) průměru přes 225 do 250 mm</t>
  </si>
  <si>
    <t>JV_01: Průměr do 250 mm  
"1.PP " 
"prostup stěnou č.m. 1S03: průměr 0,250 m, dl. 0,2 m, 2 ks" 2*0,2 
"prostup stěnou č.m. 1S06: průměr 0,225 m, dl. 0,55 m, 1 ks" 1*0,55 
"prostup stěnou č.m. 1S05: průměr 0,225 m, dl. 0,6 m, 1 ks" 1*0,6 
"1.NP " 
"prostup stěnou č.m. OP13: průměr 0,250 m, dl. 0,50 m, 4 ks" 4*0,50 
"prostup stěnou č.m. OP08: průměr 0,250, dl. 0,50 m, 1 ks" 1*0,50 
"prostup stěnou č.m. OP18: průměr 0,250, dl. 0,50 m, 1 ks" 1*0,50 
"prostup stěnou č.m. OP18: průměr 0,250, dl. 0,55 m, 1 ks" 1*0,55 
"prostup stěnou č.m. OP07: průměr 0,250 m, dl. 0,50 m, 1 ks" 1*0,50 
"2.NP " 
"prostup stěnou č.m. 1P02: průměr 0,250, dl. 0,50 m, 1 ks" 1*0,50 
"prostup stěnou č.m. 1P06: průměr 0,250, dl. 0,50 m, 1 ks" 1*0,50 
"prostup stěnou č.m. 1P08: průměr 0,225 m, dl. 0,18 m, 1 ks" 1*0,18 
"prostup stěnou č.m. 1P08: průměr 0,250 m, dl. 0,50 m, 1 ks" 1*0,50 
"prostup stěnou č.m. 1P07A: průměr 0,225 m, dl. 0,18 m, 1 ks" 1*0,18 
"3.NP " 
"prostup stěnou č.m. 2P06: š. průměr 0,250, dl. 1,0 m, 1 ks" 1*1,0 
"prostup stěnou č.m. 2P07: průměr 0,250 m, dl. 0,60 m, 1 ks" 1*0,60 
Součet: 9,06 m 
JV_01</t>
  </si>
  <si>
    <t>977151128</t>
  </si>
  <si>
    <t>Jádrové vrty diamantovými korunkami do stavebních materiálů (železobetonu, betonu, cihel, obkladů, dlažeb, kamene) průměru přes 250 do 300 mm</t>
  </si>
  <si>
    <t>JV_03: Průměr do 300 mm  
"1.NP" 
"prostup stěnou č.m. OP13: průměr 0,300 m, dl. 0,18 m, 1 ks" 1*0,18 
"2.NP " 
"prostup stěnou č.m. 1P07: průměr 0,260 m, dl. 0,15 m, 3 ks" 1*0,15 
Součet: 0,33 m 
JV_03</t>
  </si>
  <si>
    <t>977151223</t>
  </si>
  <si>
    <t>Jádrové vrty diamantovými korunkami do stavebních materiálů (železobetonu, betonu, cihel, obkladů, dlažeb, kamene) dovrchní (směrem vzhůru), průměru přes 130 do 150 mm</t>
  </si>
  <si>
    <t>JV_06: Jádrové vrtání stropem průměr 150 mm  
"prostup stropem č.m. 1S06: š. průmer 0,150 m, dl. 0,95 m, 2 ks" 2*0,95 
Součet: 1,90 m 
JV_06</t>
  </si>
  <si>
    <t>977151226</t>
  </si>
  <si>
    <t>Jádrové vrty diamantovými korunkami do stavebních materiálů (železobetonu, betonu, cihel, obkladů, dlažeb, kamene) dovrchní (směrem vzhůru), průměru přes 200 do 225 mm</t>
  </si>
  <si>
    <t>JV_07: Jádrové vrtání stropem průměr 200-225 mm  
"prostup stropem č.m. 1S06: š. průměr 0,225 m, dl. 0,90 m, 1 ks" 1*0,90 
"prostup stropem č.m. 1S05: š. průměr 0,210 m, dl. 0,90 m, 1 ks" 1*0,90 
"prostup stropem č.m. 1S06: š. průměr 0,200, dl. 0,90 m, 1 ks" 1*0,90 
"prostup stropem č.m. 1S07: š. průměr 0,200, dl. 0,90 m, 1 ks" 1*0,90 
"prostup stropem č.m. 1S06: š. průměr 0,200, dl. 0,90 m, 1 ks" 1*0,90 
"prostup stropem č.m. 1S03: š. průměr 0,200, dl. 0,90 m, 2 ks" 2*0,90 
Součet: 6,30 m 
JV_07</t>
  </si>
  <si>
    <t>977151227</t>
  </si>
  <si>
    <t>Jádrové vrty diamantovými korunkami do stavebních materiálů (železobetonu, betonu, cihel, obkladů, dlažeb, kamene) dovrchní (směrem vzhůru), průměru přes 225 do 250 mm</t>
  </si>
  <si>
    <t>JV_08: Jádrové vrtání stropem průměr 225 až 250 mm  
"prostup stropem č.m. 1S03: š. průměr 0,250 m, dl. 0,95 m, 1 ks" 1*0,95 
Součet: 0,95 m 
JV_08</t>
  </si>
  <si>
    <t>997006004</t>
  </si>
  <si>
    <t>Úprava stavebního odpadu pytlování nebezpečného odpadu s obsahem azbestu ze šablon</t>
  </si>
  <si>
    <t>997013113</t>
  </si>
  <si>
    <t>Vnitrostaveništní doprava suti a vybouraných hmot vodorovně do 50 m svisle s použitím mechanizace pro budovy a haly výšky přes 9 do 12 m</t>
  </si>
  <si>
    <t>5,515+24,017+162,481+23,52</t>
  </si>
  <si>
    <t>286,286+98,278+1,336-89,41-4,196+0,63</t>
  </si>
  <si>
    <t>3,778+0,206</t>
  </si>
  <si>
    <t>12,207+92,239</t>
  </si>
  <si>
    <t>33,119+7,118</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</si>
  <si>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</si>
  <si>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položka se oceňuje pouze v objektu SO 90-90 Odpadové hospodářství</t>
  </si>
  <si>
    <t>998011002</t>
  </si>
  <si>
    <t>Přesun hmot pro budovy občanské výstavby, bydlení, výrobu a služby s nosnou svislou konstrukcí zděnou z cihel, tvárnic nebo kamene vodorovná dopravní vzdálenost do 100 m pro budovy výšky přes 6 do 12</t>
  </si>
  <si>
    <t xml:space="preserve">  SO 04-71-01.1</t>
  </si>
  <si>
    <t>D.2.2.1 - Architektonicko stavební řešení</t>
  </si>
  <si>
    <t>SO 04-71-01.1</t>
  </si>
  <si>
    <t>119001422</t>
  </si>
  <si>
    <t>Dočasné zajištění podzemního potrubí nebo vedení ve výkopišti ve stavu i poloze, ve kterých byla na začátku zemních prací a to s podepřením, vzepřením nebo vyvěšením, případně s ochranným bedněním, se</t>
  </si>
  <si>
    <t>"slaboproud, silnoproud" 70</t>
  </si>
  <si>
    <t>VÝK_01: Výkop kolem objektu  
"výkop na jihozápadní straně" 39,76*2 
"výkop na severozápadní straně" 10,02*2 
"výkop na severovýchodní straně" 34,81*2 
"výkop na jihovýchodní straně" 10,07*2 
Součet: 189,32 m3 
VÝK_01*0,3</t>
  </si>
  <si>
    <t>131113711</t>
  </si>
  <si>
    <t>Hloubení zapažených jam ručně s urovnáním dna do předepsaného profilu a spádu v hornině třídy těžitelnosti I skupiny 1 a 2 soudržných</t>
  </si>
  <si>
    <t>VÝK_02: Výkop kolem objektu - pažení  
"výkop v pažení na jihozápadní straně" 18,36*3,06 
"výkop v pažení na severovýchodní straně" 20,73*2,71 
Součet: 112,36 m3 
VÝK_02*0,3</t>
  </si>
  <si>
    <t>131151203</t>
  </si>
  <si>
    <t>Hloubení zapažených jam a zářezů strojně s urovnáním dna do předepsaného profilu a spádu v hornině třídy těžitelnosti I skupiny 1 a 2 přes 50 do 100 m3</t>
  </si>
  <si>
    <t>VÝK_02: Výkop kolem objektu - pažení  
"výkop v pažení na jihozápadní straně" 18,36*3,06 
"výkop v pažení na severovýchodní straně" 20,73*2,71 
Součet: 112,36 m3 
VÝK_02*0,7</t>
  </si>
  <si>
    <t>131151104</t>
  </si>
  <si>
    <t>Hloubení nezapažených jam a zářezů strojně s urovnáním dna do předepsaného profilu a spádu v hornině třídy těžitelnosti I skupiny 1 a 2 přes 100 do 500 m3</t>
  </si>
  <si>
    <t>VÝK_01: Výkop kolem objektu  
"výkop na jihozápadní straně" 39,76*2 
"výkop na severozápadní straně" 10,02*2 
"výkop na severovýchodní straně" 34,81*2 
"výkop na jihovýchodní straně" 10,07*2 
Součet: 189,32 m3 
VÝK_01*0,7</t>
  </si>
  <si>
    <t>132112131</t>
  </si>
  <si>
    <t>Hloubení nezapažených rýh šířky do 800 mm ručně s urovnáním dna do předepsaného profilu a spádu v hornině třídy těžitelnosti I skupiny 1 a 2 soudržných</t>
  </si>
  <si>
    <t>KAN_03: Výkop kanálu uvnitř budovy  
"č. m. 1S06" 
3*1,62+1*1,37 
"č. m. OP20" 
1,9*6,54+0,23*17,3 
Součet: 22,635 m3 
KAN_03</t>
  </si>
  <si>
    <t>151101102</t>
  </si>
  <si>
    <t>Zřízení pažení a rozepření stěn rýh pro podzemní vedení příložné pro jakoukoliv mezerovitost, hloubky přes 2 do 4 m</t>
  </si>
  <si>
    <t>PAŽ_01: Pažení výkopu  
"pažení na jihozápadní straně" 14,47*4,032 
"pažení na severovýchodní straně" 16,18*3,677 
Součet: 117,837 m2 
PAŽ_01</t>
  </si>
  <si>
    <t>151101112</t>
  </si>
  <si>
    <t>Odstranění pažení a rozepření stěn rýh pro podzemní vedení s uložením materiálu na vzdálenost do 3 m od kraje výkopu příložné, hloubky přes 2 do 4 m</t>
  </si>
  <si>
    <t>162351103</t>
  </si>
  <si>
    <t>KAN_03: Výkop kanálu uvnitř budovy  
"č. m. 1S06" 
3*1,62+1*1,37 
"č. m. OP20" 
1,9*6,54+0,23*17,3 
Součet: 22,635 m3 
VÝK_01: Výkop kolem objektu  
"výkop na jihozápadní straně" 39,76*2 
"výkop na severozápadní straně" 10,02*2 
"výkop na severovýchodní straně" 34,81*2 
"výkop na jihovýchodní straně" 10,07*2 
Součet: 189,32 m3 
VÝK_02: Výkop kolem objektu - pažení  
"výkop v pažení na jihozápadní straně" 18,36*3,06 
"výkop v pažení na severovýchodní straně" 20,73*2,71 
Součet: 112,36 m3 
VÝK_01+VÝK_02+KAN_03</t>
  </si>
  <si>
    <t>167151111</t>
  </si>
  <si>
    <t>Nakládání, skládání a překládání neulehlého výkopku nebo sypaniny strojně nakládání, množství přes 100 m3, z hornin třídy těžitelnosti I, skupiny 1 až 3</t>
  </si>
  <si>
    <t>174111102</t>
  </si>
  <si>
    <t>Zásyp sypaninou z jakékoliv horniny ručně s uložením výkopku ve vrstvách se zhutněním v uzavřených prostorách s urovnáním povrchu zásypu</t>
  </si>
  <si>
    <t>KAN_06: Zásyp kanálu  
"č. m. 1S06" 
1,62*3 
"č. m. OP20" 
0,77*17,06 
Součet: 17,996 m3 
KAN_06</t>
  </si>
  <si>
    <t>ZÁS_01: Zásyp kolem objektu  
"zásyp na jihozápadní straně" 39,76*1,12 
"zásyp na severozápadní straně" 10,02*1,12 
"zásyp na severovýchodní straně" 34,81*1,12 
"zásyp na jihovýchodní straně" 10,07*1,12 
"zásyp v pažení na jihozápadní straně" 18,36*3,06 
"zásyp v pažení na severovýchodní straně" 20,73*2,71 
Součet: 218,378 m3 
ZÁS_01</t>
  </si>
  <si>
    <t>58125110</t>
  </si>
  <si>
    <t>jíl surový kusový</t>
  </si>
  <si>
    <t>218,378 * 1,7 ' Přepočtené koeficientem množství</t>
  </si>
  <si>
    <t>271542211</t>
  </si>
  <si>
    <t>Podsyp pod základové konstrukce se zhutněním a urovnáním povrchu ze štěrkodrtě netříděné</t>
  </si>
  <si>
    <t>KAN_01: Podsyp kanálu  
"č. m. 1S06" 
0,1*1 
"č. m. OP20" 
0,1*7 
Součet: 0,80 m3 
P02a: Vrchní vrstva skladby podlahy P02  
"1.PP" 77,37 
Součet: 77,37 m2 
KAN_01+P02a*0,05</t>
  </si>
  <si>
    <t>272362021</t>
  </si>
  <si>
    <t>Výztuž základů kleneb ze svařovaných sítí z drátů typu KARI</t>
  </si>
  <si>
    <t>P04b: Spodní vrstva skladby podlahy P04  
"1NP" 76,96+44,66+108,2-1,47-0,52-0,4 
Součet: 227,43 m2 
P04b*2*3,03/1000 
P03b: Spodní vrstva skladby podlahy P03  
"1NP" 83,70-5,35-0,04+0,45*1,7 
Součet: 79,075 m2 
P03b*2*3,03/1000 
Součet 0</t>
  </si>
  <si>
    <t>273313611</t>
  </si>
  <si>
    <t>Základy z betonu prostého desky z betonu kamenem neprokládaného tř. C 16/20</t>
  </si>
  <si>
    <t>KAN_04: Základová deska kanálu  
"č. m. 1S06" 
0,15*1+0,05*1 
"č. m. OP20" 
0,15*7+0,05*7 
Součet: 1,60 m3 
P02a: Vrchní vrstva skladby podlahy P02  
"1.PP" 77,37 
Součet: 77,37 m2 
ZÁKL_01: Podkladní beton C16/20 - kolem objektu  
"beton na jihozápadní straně" 53,3*0,15 
"beton na severozápadní straně" 10,02*0,15 
"beton na severovýchodní straně" 46,9*0,15 
"beton na jihovýchodní straně" 10,07*0,15 
Součet: 18,044 m3 
ZÁKL_01+0,1*P02a+KAN_04</t>
  </si>
  <si>
    <t>273313711</t>
  </si>
  <si>
    <t>Základy z betonu prostého desky z betonu kamenem neprokládaného tř. C 20/25</t>
  </si>
  <si>
    <t>P03b: Spodní vrstva skladby podlahy P03  
"1NP" 83,70-5,35-0,04+0,45*1,7 
Součet: 79,075 m2 
P04b: Spodní vrstva skladby podlahy P04  
"1NP" 76,96+44,66+108,2-1,47-0,52-0,4 
Součet: 227,43 m2 
P03b*0,15+P04b*0,15</t>
  </si>
  <si>
    <t>273351121</t>
  </si>
  <si>
    <t>Bednění základů desek zřízení</t>
  </si>
  <si>
    <t>KAN_05: Bednění desek kanálu  
"č. m. 1S06" 
0,3*3 
"č. m. OP20" 
0,3*17,28 
Součet: 6,084 m2 
KAN_05</t>
  </si>
  <si>
    <t>273351122</t>
  </si>
  <si>
    <t>Bednění základů desek odstranění</t>
  </si>
  <si>
    <t>274311511</t>
  </si>
  <si>
    <t>Základy z betonu prostého pasy z betonu kamenem prokládaného tř. C 12/15</t>
  </si>
  <si>
    <t>ZÁKL_02: Základy k mobiliáři  
"M-02" 5*0,5*0,35*0,3 
"M-04" 1*1,69*0,35*0,3 
"M-07" 2*2*0,8*0,24*0,2 
Součet: 0,594 m3 
ZÁKL_02</t>
  </si>
  <si>
    <t>275351121</t>
  </si>
  <si>
    <t>Bednění základů patek zřízení</t>
  </si>
  <si>
    <t>ZÁKL_03: Bednění základů pro mobiliář  
"M-02" 5*(0,5*2+0,35*2)*0,3 
"M-04" 2*(1,69+0,35)*0,3 
"M-07" 2*2*0,2*(0,8*2+0,24*2) 
Součet: 5,438 m2 
ZÁKL_03</t>
  </si>
  <si>
    <t>275351122</t>
  </si>
  <si>
    <t>Bednění základů patek odstranění</t>
  </si>
  <si>
    <t>279113132</t>
  </si>
  <si>
    <t>Základové zdi z tvárnic ztraceného bednění včetně výplně z betonu bez zvláštních nároků na vliv prostředí třídy C 16/20, tloušťky zdiva přes 150 do 200 mm</t>
  </si>
  <si>
    <t>KAN_07: Ztracené bednění kanálu  
"č. m. 1S06" 
4*1,07 
"č. m. OP20" 
0,91*(12,78+3,25)+0,6*0,63*2 
Součet: 19,623 m2 
KAN_07</t>
  </si>
  <si>
    <t>279361821</t>
  </si>
  <si>
    <t>Výztuž základových zdí nosných svislých nebo odkloněných od svislice, rovinných nebo oblých, deskových nebo žebrových, včetně výztuže jejich žeber z betonářské oceli 10 505 (R) nebo BSt 500</t>
  </si>
  <si>
    <t>KAN_07: Ztracené bednění kanálu  
"č. m. 1S06" 
4*1,07 
"č. m. OP20" 
0,91*(12,78+3,25)+0,6*0,63*2 
Součet: 19,623 m2 
KAN_07*0,2*0,04</t>
  </si>
  <si>
    <t>310239211</t>
  </si>
  <si>
    <t>Zazdívka otvorů ve zdivu nadzákladovém cihlami pálenými plochy přes 1 m2 do 4 m2 na maltu vápenocementovou</t>
  </si>
  <si>
    <t>ZDIVO_03: Zazdívání otvorů - cihly plné  
"1. PP" 
"č.m. 1S07 a 1S06" 0,55*1,75 
"č.m. 1S02 a 1S06" 0,75*1,95 
"1. NP - hlavní část" 
"č.m. 0P19" 0,56*2,25 
"č.m. 0P19B" 0,5*1,5 
"č.m. 0P15" 0,37*2,5 
"1. NP - severozápadní část" 
"č.m. 0P06" 0,4*2,5 
"2. NP - hlavní část" 
"č.m. 1P11" 0,15*3 
"č.m. 1P11 a 1P15" 0,45*2,5 
"č.m. 1P18 a 1P15" 0,55*2,5 
"č.m. 1P13 a 1P09" 0,4*2,5 
"č.m. 1P08 a 1P09" 0,2*2,5 
"č.m. 1P02" (0,1+0,1)*2,5 
"č.m. 1P03" 0,4*0,5 
"č.m. 1P04" 0,4*0,5 
"3. NP - hlavní část" 
"č.m. 2P02" 0,2*2,5 
Součet: 12,211 m3 
ZDIVO_03</t>
  </si>
  <si>
    <t>311231157</t>
  </si>
  <si>
    <t>Zdivo z cihel pálených nosné z cihel plných dl. 290 mm, pro režné neomítané zdivo P 40, na maltu ze suché směsi 10 MPa</t>
  </si>
  <si>
    <t>ZDIVO_04: Zdivo režné  
"1. NP - severozápadní část" 
"č.m. 0P12" 0,65*2,15 
"č.m. 0P09" 0,7*1,15 
Součet: 2,203 m3 
ZDIVO_04</t>
  </si>
  <si>
    <t>311235211</t>
  </si>
  <si>
    <t>Zdivo jednovrstvé z cihel děrovaných broušených na celoplošnou tenkovrstvou maltu, pevnost cihel do P10, tl. zdiva 440 mm</t>
  </si>
  <si>
    <t>ZDIVO_02: Keramické zdivo tl. 440 mm  
"3. NP - hlavní část" 
"jihovýchodní štít" 9,45*2,3-1,8*1,3 
"severozápadní štít" 9,45*2,3-1,8*1,3 
"jihozápadní štít" 5,4*2,2-2*0,55*0,85 
"severovýchodní štít" 5,4*2,2-2*0,55*0,85 
Součet: 60,68 m2 
ZDIVO_02</t>
  </si>
  <si>
    <t>316121001</t>
  </si>
  <si>
    <t>Montáž krycí desky prefabrikované</t>
  </si>
  <si>
    <t>KOM01: Krycí deska dvouprůduchová  
1*6 
Součet: 6,00 kus 
KOM01</t>
  </si>
  <si>
    <t>59882252</t>
  </si>
  <si>
    <t>deska krycí dvouprůduchová základní</t>
  </si>
  <si>
    <t>317142436</t>
  </si>
  <si>
    <t>Překlady nenosné z pórobetonu osazené do tenkého maltového lože, výšky do 250 mm, šířky překladu 125 mm, délky překladu přes 1500 do 2000 mm</t>
  </si>
  <si>
    <t>PREK_02: Překlad 2000x150x124 mm  
"1. NP - jihovýchodní část" 
1 
Součet: 1,00 kus 
PREK_02</t>
  </si>
  <si>
    <t>317142442</t>
  </si>
  <si>
    <t>Překlady nenosné z pórobetonu osazené do tenkého maltového lože, výšky do 250 mm, šířky překladu 150 mm, délky překladu přes 1000 do 1250 mm</t>
  </si>
  <si>
    <t>PREK_01: Překlady 1250x150x249 mm  
"1. NP - jihovýchodní část" 
1 
"1. NP - hlavní část" 
4 
"1. NP - severozápadní část" 
9 
Součet: 14,00 kus 
PREK_01</t>
  </si>
  <si>
    <t>317235511</t>
  </si>
  <si>
    <t>Doplnění říms z cihelných příčkovek na cementovou maltu (s dodáním hmot) vyložených do 300 mm</t>
  </si>
  <si>
    <t>FAS_04: Doplnění chybějících říms  
"JZ" 24,9+46,9 
"JV" 11,3+11,4  
"SV" 24,9+46,9 
"SZ" 10,3+11,4 
Součet: 188,00 m 
FAS_04*0,2</t>
  </si>
  <si>
    <t>342272245</t>
  </si>
  <si>
    <t>Příčky z pórobetonových tvárnic hladkých na tenké maltové lože objemová hmotnost do 500 kg/m3, tloušťka příčky 150 mm</t>
  </si>
  <si>
    <t>ZDIVO_01: Pórobetonové zdivo tl. 150 mm  
"1. NP - jihovýchodní část" 
"č.m. 0P20A a 0P20B" (4,15+3,45)*4,1-1,1*2,15 
"č.m. 0P20A a 0P20" (3,3+2,6)*4,1-1,4*2,2 
"1. NP - hlavní část" 
"č.m. 0P19 a 0P19A" 2,05*4,1-0,8*2,15 
"č.m. 0P18" 1,4*4,1 
"č.m. 0P17B a 0P17" 1,75*4,1-0,8*2,15 
"č.m. 0P17A a 0P17" 1,75*4,1-0,8*2,15 
"č.m. 0P19B a 0P19A" 1,9*4,1-0,8*2,15 
"č.m. 0P19A, 0P17B, 0P17, ..." 4,26*4,1 
"č.m. 0P16" 4,01*4,1-0,8*2,15 
"č.m. 0P15 a 0P15A" 1,8*2,5 
"1. NP - severozápadní část" 
"č.m. 0P02" 1,9*4,1-0,9*2,15 
"č.m. 0P13A" 0,95*4,1-0,8*2,15 
"č.m. 0P04" 6,45*4,1 
"č.m. 0P13A a 0P13B" 2,05*4,1-0,8*2,15 
"č.m. 0P13B" (0,65+0,65)*4,1 
"č.m. 0P11" 1,4*4,1 
"č.m. 0P11 a 0P08" 2,9*4,1 
"č.m. 0P12" (0,6+3,5+3,05+0,15)*4,1-0,9*2,15 
"č.m. 0P09, 0P08 a 0P11" 3,35*4,1-1*2,15-0,8*2,15 
"č.m. 0P08 a 0P07" 0,85*4,1 
"č.m. 0P09 a 0P07" 1,3*4,1-0,9*2,15 
"č.m. 0P05B a 0P07" (2,05+2,25)*4,1 
"č.m. 0P05B a 0P05A" 2,05*4,1-0,8*2,15 
"č.m. 0P06 a 0P05A" 2,05*4,1-0,8*2,15 
"č.m. 0P07" (2,7+0,8)*4,1 
Součet: 270,207 m2 
ZDIVO_01</t>
  </si>
  <si>
    <t>349235851</t>
  </si>
  <si>
    <t>Doplnění plošných fasádních prvků (s dodáním hmot) vyložených do 80 mm</t>
  </si>
  <si>
    <t>2,15+1,72+2,15+1,73</t>
  </si>
  <si>
    <t>611121101</t>
  </si>
  <si>
    <t>Zatření spár vnitřních povrchů cementovou maltou, ploch z cihel stropů</t>
  </si>
  <si>
    <t>OMS_06: Omítka stropů v suterénu  
"1.PP - centrální budova" 
"1S01" 1,05*2,42+0,7+1,16*1,07+5*0,905+0,56 
"1S02" 1,3*3,05 
"1S03" 2,73*1,23+0,11 
"1S04" 2,73*1,62+0,11 
"1S05" 4,3*1,8+0,11 
"1S06" 4,07*9,02+1,1+0,5+0,55 
"1S07" 2,96*5,3 
Součet: 83,932 m2 
OMS_06</t>
  </si>
  <si>
    <t>611131301</t>
  </si>
  <si>
    <t>Podkladní a spojovací vrstva vnitřních omítaných ploch cementový postřik nanášený strojně celoplošně stropů</t>
  </si>
  <si>
    <t>611325422</t>
  </si>
  <si>
    <t>Oprava vápenocementové omítky vnitřních ploch štukové dvouvrstvé, tloušťky do 20 mm a tloušťky štuku do 3 mm stropů, v rozsahu opravované plochy přes 10 do 30%</t>
  </si>
  <si>
    <t>OMS_05: Omítka nadpraží  
"1.NP" 
"m.č. OP01" 1,13*3,05 
"m.č. OP20B" 0,20+0,28 
"m.č. OP20A" 0,2+0,2+0,2+0,28 
"m.č. OP20" 0,68 
"m.č. OP19" 0,20 
"m.č. OP18" 0,55 
"m.č. OP19A" 0,2 
"m.č. OP16" 0,55 
"m.č. OP15A" 0,53 
"m.č. OP15" 0,51+0,51+0,25+1,86+2,27+1,98+0,25 
"m.č. OP13" 0,09 
"m.č. OP14B" 0,44 
"m.č. OP14" 0,2+0,44+0,18 
"m.č. OP12" 0,28 
"m.č. OP09" 0,66 
"m.č. OP04" 0,21+0,21 
"m.č. OP06" 0,21+0,48+0,54 
"m.č. OP07" 0,21+0,19+0,42 
"m.č. OP02" 0,76+0,16 
"m.č. OP01" 0,5 
"2.NP" 
"m.č. 1P02" 1,31*0,48+1,18*0,3 
"m.č. 1P05b" 0,83*0,23 
"m.č. 1P19" 0,33+0,33+0,3 
"m.č. 1P11" 0,08+0,08+0,15 
"m.č. 1P13" 0,15 
"m.č. 1P02" 0,45+0,65+0,36 
"m.č. 1P15" 0,12+0,12+0,41 
"m.č. 1P09" 0,12+0,12+0,3 
"m.č. 1P08" 0,12 
"m.č. 1P18" 0,12 
"m.č. 1P01" 0,06 
"m.č. 1P03" 0,28 
"m.č. 1P04" 0,28 
"m.č. 1P06B" 0,12 
"3.NP" 
"m.č. 2P10" 0,54+0,08 
"m.č. 2P08" 0,35 
"m.č. 2P09" 0,35 
"m.č. 2P05" 0,54 
Součet: 29,411 m2 
OMS_05</t>
  </si>
  <si>
    <t>611321345</t>
  </si>
  <si>
    <t>Omítka vápenocementová vnitřních ploch nanášená strojně dvouvrstvá, tloušťky jádrové omítky do 10 mm a tloušťky štuku do 3 mm štuková schodišťových konstrukcí stropů, stěn, ramen nebo nosníků</t>
  </si>
  <si>
    <t>OMS_04: Omítka schodišťě  
"1.PP" 
"m.č. 1S01" 5,02*1,05 
"1.NP" 
"m.č. OP01" 6,55*1,2 
"2.NP" 
"m.č. 1P01" 1,5*1,2+3,85*1,2 
Součet: 19,551 m2 
OMS_04</t>
  </si>
  <si>
    <t>611331343</t>
  </si>
  <si>
    <t>Omítka cementová vnitřních ploch nanášená strojně dvouvrstvá, tloušťky jádrové omítky do 10 mm a tloušťky štuku do 3 mm štuková plstí hlazená vodorovných konstrukcí kleneb nebo skořepin</t>
  </si>
  <si>
    <t>612121101</t>
  </si>
  <si>
    <t>Zatření spár vnitřních povrchů cementovou maltou, ploch z cihel stěn</t>
  </si>
  <si>
    <t>OMS_01: Omítka stěn v suterénu  
"1.PP" 
"1S01" 2,95*(11,91)-(0,9*1,85)+4,6*0,63 
"1S02" 2*2,76-(1*2+0,9*1,85)+3,05*2,38-(2*1*2)+2,03*3,05-(1*1,85)+1,4*2,05 
"1S03" 2*6,25+2,03*1,22+2,4*1,22-(1*1,95)+2*0,1*1,95 
"1S04" 2*6,25+2,03*1,62+2,4*1,62-(1*1,95)+2*0,1*1,95 
"1S05" 2*9,49-(1*1,95)+2*0,1*1,95+2*1,8*2,03+2*0,1*1,95 
"1S06" 9,56*2+2,11*9,02*2-(1*1,8*2)+2*2,14*2,6+2*1,8*0,5+2*1,8*0,55+1,4*2,05+1,15*1,85 
"1S07" 2*5,87+1,88*5,3*2-(1*1,8)+1,15*1,85 
Součet: 213,76 m2 
OMS_01</t>
  </si>
  <si>
    <t>612131351</t>
  </si>
  <si>
    <t>Sanační postřik vnitřních omítaných ploch vápenocementový nanášený strojně celoplošně stěn</t>
  </si>
  <si>
    <t>612321341</t>
  </si>
  <si>
    <t>Omítka vápenocementová vnitřních ploch nanášená strojně dvouvrstvá, tloušťky jádrové omítky do 10 mm a tloušťky štuku do 3 mm štuková svislých konstrukcí stěn</t>
  </si>
  <si>
    <t>OMS_02: Omítka stěn v místnostech vápenocementová   
"1.NP" 
"0P01" 3,07*(12,6+3,88)+0-2*0,8*2,1 
"0P02" 2,6*7,36+2*0,18*2,1-0,8*2,1 
"0P04" 3,45*(1,64+11,45)+4*0,15*2,6-(1*2,1+2*1,4*2,6) 
"0P05A" 2,6*1,05+0-0 
"0P05B" 2,6*0+0-0 
"0P06" 3,45*12,45+2*0,6*2,15+2*0,15*2,6+2*0,4*3,2-(1*2,1+1,4*2,6+1*3,2) 
"0P07" 3,45*(3,5+6,35)+2*0,15*2,4+2*0,1*2,4-(1,2*2,4+1,65*2,4) 
"0P08" 2,6*2,35+0-0 
"0P09" 3,45*2,9+2*0,4*3,2-1,65*3,2 
"0P11" 2,6*1,8+0-0 
"0P12" 3,45*5,1+2*0,15*2,6-1,85*2,6 
"0P13" 3,3*18,5+0,2*2,45+2*0,05*2,45-(3,95*2,45+0,7*2,1+1,85*2,45) 
"0P13A" 2,6*1,88+0-0,7*2,1 
"0P13B" 2,6*0+0-0 
"0P14" 3,75*1,74+0-0 
"0P14A" 3,22*8,55+2*0,2*2,15+2*0,15*2,45-(0,8*2,1+1,35*2,45) 
"0P14B" 2,6*1,6+2*0,43*2,15-0,8*2,1 
"0P15" 3,57*(19,65+14,25)+2*2,45*(0,25+0,575+0,47)+2*0,2*3,2+4*0,3*3,2-(3,95*2,45*4+0,8*2,1+0,8*2,1+1,25*3,2+2*1,7*3,2) 
"0P15A" 3,3*15,75+2*0,25*3,44-(2,1*3,44) 
"0P16" 3,3*14,25+2*0,33*3,2-(3,95*2,45+1,7*3,2) 
"0P17" 2,6*0+0-0 
"0P17A" 2,6*1,4+0-0 
"0P17B" 2,6*1,74+0-0 
"0P18" 3,3*21,75+2*0,23*3,2-(1,4*2,1+1,7*3,2) 
"0P19" 3,3*11,05+2*0,15*2,45-(1,4*2,1+1,35*2,45) 
"0P19A" 3,3*3,05+2*0,15*2,45-1,35*2,45 
"0P19B" 2,6*1,25+0-0 
"0P20" 3,3*5,9+2*0,4*3,2-(1,6*3,2) 
"0P20A" 3,5*(11,8+10,9)+0,21*2*2,15+0,28*1,75*2+0,15*4*2,45-(3*1,35*2,45+1,235*1,75) 
"0P20B" 3,5*7,6+0-(2*1,35*2,45) 
"2.NP" 
"1P01" 2,95*(3,6+13)+0-(2*0,6*1,97+1*1,97) 
"1P02" 2,95*(2,73+21,7+9,12)+0,45*2,15*4-(0,9*2,1+2*1*2,15+2*1,2*2,15+0,8*2,1*3+1*1,97+0,9*1,97+0,8*2) 
"1P03" 2,96*5,32+2*0,45*2,02-0,6*1,97 
"1P04" 2,6*5,53+2*0,45*2,02-0,6*1,97 
"1P05A" 0*0+2,7*1,05+5,15*2,2-0,9*1,97 
"1P05B" 0*0+3,3*2,8+2,41*2,55+3,8*2,2+8,9*1,05+11,7*1,05+9,65*2,2+2*0,08*1,4-0,8*1,4 
"1P06" 3,05*6,06+0-0,8*2,1 
"1P06A" 2,6*0,9+0-0 
"1P06B" 2,65*2,65+2*0,1*1,8-1,2*1,8 
"1P06C" 2,6*3+0-0 
"1P07" 2,95*5,03+0-0,8*2,1 
"1P07A" 2,6*2*1,75+0-0 
"1P07B" 2,6*1,75+0-0 
"1P08" 2,6*8,65+2*0,1*1,8-(0,9*2,1+1,2*1,8) 
"1P09" 2,8*20,35+2*0,1*1,8+2*0,3*2,1-(0,9*2,1+2*1,2*1,8) 
"1P11" 3*(27,85+13,6)+2*0,13*1,8+4*0,07*1,8-(0,9*1,97+3,63*2,15*2+0,8*2+3*1,2*1,8) 
"1P13" 3*16,95+2*0,13*1,8-(0,9*2,1+1,2*1,8) 
"1P15" 2,8*18,9+2*0,45*2,15+4*0,1*1,6-(0,8*2+0,9*2,15+2*1,2*1,8) 
"1P18" 2,6*9,65+2*0,1*1,8-(0,9*2,15+1,2*1,8) 
"1P19" 0*0+2*0,3*2,02+4*0,35*2,4+2*9,55*1,05+2*9,1*2,2-(0,9*1,97+2*0,95*2,4) 
"3.NP" 
"2P01" 2,4*(5,4+2,85)+0-0 
"2P02" 2,4*(2+1,6+2,5+4,5)+0-0 
"2P03" 2,1*(2,2+1,6)+0-0 
"2P05" 0*0+1,33*3+2,96*3+1,33*3+2,43*1,55+5,5*2+8,75*0,9-1,8*1,3 
"2P06" 3*(1+1,3)+0-0 
"2P07" 1,6*2,66+0-0 
"2P08" 0*0+1,52*3+2,65*1,6+0,45*0,85+4*2+8,2*2-1,25*0,85 
"2P09" 0*0+2,43*1,55+3,16*1,7+0,45*0,85+0,8*3+1*3+6,3*2-1,25*0,85 
"2P10" 3*0+2,56*3+1,75*3+8,9*0,9+9,25*0,9+9,45*2-1,8*1,3 
Součet: 1514,529 m2 
OMS_02*0,02</t>
  </si>
  <si>
    <t>612326321</t>
  </si>
  <si>
    <t>Omítka sanační vnitřních ploch jednovrstvá jednovrstvá, tloušťky do 20 mm nanášená strojně svislých konstrukcí stěn</t>
  </si>
  <si>
    <t>612142001</t>
  </si>
  <si>
    <t>Potažení vnitřních ploch pletivem v ploše nebo pruzích, na plném podkladu sklovláknitým vtlačením do tmelu stěn</t>
  </si>
  <si>
    <t>OMS_03: Omítka - potažení vnitřních stěn pletivem  
"1.NP" 
"0P02" 2,6*1,9+-0,8*2,1 
"0P04" 3,45*(6,45+1,9)+0-0,8*2,1 
"0P05A" 2,6*4,75+0-2*0,7*2,1 
"0P05B" 2,6*1,53+0-0,7*2,1 
"0P06" 3,45*2,6+0-0,7*2,1 
"0P07" 3,45*(1,75+13,95)+0-0,8*2,1 
"0P08" 2,6*5,65+0-0,9*2,1 
"0P09" 3,45*7,05+0-(0,9*2,1+0,7*2,1+2*0,8*2,1) 
"0P11" 2,6*5,13+0-0,7*2,1 
"0P12" 3,45*(3,1+1,2+2)+0-0,8*2,1 
"0P13A" 2,6*3,53+0-0,7*2,1 
"0P13B" 2,6*4,66+0-0,7*2,1 
"0P15" 3,57*0+5,4*2-3,6*2,45 
"0P15A" 3,3*0+5,4*2+2*0,08*2,45-3,6*2,45 
"0P16" 3,3*4,01+0-0,8*2,15 
"0P17" 2,6*5,68+0-0,7*2,1*3 
"0P17A" 2,6*2,6+0-0,7*2,1 
"0P17B" 2,6*4,96+0-0,7*2,1 
"0P19" 3,3*2,45+0-0,7*2,1 
"0P19A" 3,3*6,9+0-(2*0,7*2,1) 
"0P19B" 2,6*2*1,75+0-0,7*2,1 
"0P20" 3,3*5,9+0-(1,3*2,15) 
"0P20A" 3,5*(6,2+7,75)+0-(1*2,1+1,3*2,15) 
"0P20B" 3,5*7,6+0,15*2*2,45+0,21*2*2,45-1*2,1 
Součet: 346,854 m2 
OMS_03</t>
  </si>
  <si>
    <t>612311131</t>
  </si>
  <si>
    <t>Potažení vnitřních ploch vápenným štukem tloušťky do 3 mm svislých konstrukcí stěn</t>
  </si>
  <si>
    <t>612325422</t>
  </si>
  <si>
    <t>Oprava vápenocementové omítky vnitřních ploch štukové dvouvrstvé, tloušťky do 20 mm a tloušťky štuku do 3 mm stěn, v rozsahu opravované plochy přes 10 do 30%</t>
  </si>
  <si>
    <t>OMS_02: Omítka stěn v místnostech vápenocementová   
"1.NP" 
"0P01" 3,07*(12,6+3,88)+0-2*0,8*2,1 
"0P02" 2,6*7,36+2*0,18*2,1-0,8*2,1 
"0P04" 3,45*(1,64+11,45)+4*0,15*2,6-(1*2,1+2*1,4*2,6) 
"0P05A" 2,6*1,05+0-0 
"0P05B" 2,6*0+0-0 
"0P06" 3,45*12,45+2*0,6*2,15+2*0,15*2,6+2*0,4*3,2-(1*2,1+1,4*2,6+1*3,2) 
"0P07" 3,45*(3,5+6,35)+2*0,15*2,4+2*0,1*2,4-(1,2*2,4+1,65*2,4) 
"0P08" 2,6*2,35+0-0 
"0P09" 3,45*2,9+2*0,4*3,2-1,65*3,2 
"0P11" 2,6*1,8+0-0 
"0P12" 3,45*5,1+2*0,15*2,6-1,85*2,6 
"0P13" 3,3*18,5+0,2*2,45+2*0,05*2,45-(3,95*2,45+0,7*2,1+1,85*2,45) 
"0P13A" 2,6*1,88+0-0,7*2,1 
"0P13B" 2,6*0+0-0 
"0P14" 3,75*1,74+0-0 
"0P14A" 3,22*8,55+2*0,2*2,15+2*0,15*2,45-(0,8*2,1+1,35*2,45) 
"0P14B" 2,6*1,6+2*0,43*2,15-0,8*2,1 
"0P15" 3,57*(19,65+14,25)+2*2,45*(0,25+0,575+0,47)+2*0,2*3,2+4*0,3*3,2-(3,95*2,45*4+0,8*2,1+0,8*2,1+1,25*3,2+2*1,7*3,2) 
"0P15A" 3,3*15,75+2*0,25*3,44-(2,1*3,44) 
"0P16" 3,3*14,25+2*0,33*3,2-(3,95*2,45+1,7*3,2) 
"0P17" 2,6*0+0-0 
"0P17A" 2,6*1,4+0-0 
"0P17B" 2,6*1,74+0-0 
"0P18" 3,3*21,75+2*0,23*3,2-(1,4*2,1+1,7*3,2) 
"0P19" 3,3*11,05+2*0,15*2,45-(1,4*2,1+1,35*2,45) 
"0P19A" 3,3*3,05+2*0,15*2,45-1,35*2,45 
"0P19B" 2,6*1,25+0-0 
"0P20" 3,3*5,9+2*0,4*3,2-(1,6*3,2) 
"0P20A" 3,5*(11,8+10,9)+0,21*2*2,15+0,28*1,75*2+0,15*4*2,45-(3*1,35*2,45+1,235*1,75) 
"0P20B" 3,5*7,6+0-(2*1,35*2,45) 
"2.NP" 
"1P01" 2,95*(3,6+13)+0-(2*0,6*1,97+1*1,97) 
"1P02" 2,95*(2,73+21,7+9,12)+0,45*2,15*4-(0,9*2,1+2*1*2,15+2*1,2*2,15+0,8*2,1*3+1*1,97+0,9*1,97+0,8*2) 
"1P03" 2,96*5,32+2*0,45*2,02-0,6*1,97 
"1P04" 2,6*5,53+2*0,45*2,02-0,6*1,97 
"1P05A" 0*0+2,7*1,05+5,15*2,2-0,9*1,97 
"1P05B" 0*0+3,3*2,8+2,41*2,55+3,8*2,2+8,9*1,05+11,7*1,05+9,65*2,2+2*0,08*1,4-0,8*1,4 
"1P06" 3,05*6,06+0-0,8*2,1 
"1P06A" 2,6*0,9+0-0 
"1P06B" 2,65*2,65+2*0,1*1,8-1,2*1,8 
"1P06C" 2,6*3+0-0 
"1P07" 2,95*5,03+0-0,8*2,1 
"1P07A" 2,6*2*1,75+0-0 
"1P07B" 2,6*1,75+0-0 
"1P08" 2,6*8,65+2*0,1*1,8-(0,9*2,1+1,2*1,8) 
"1P09" 2,8*20,35+2*0,1*1,8+2*0,3*2,1-(0,9*2,1+2*1,2*1,8) 
"1P11" 3*(27,85+13,6)+2*0,13*1,8+4*0,07*1,8-(0,9*1,97+3,63*2,15*2+0,8*2+3*1,2*1,8) 
"1P13" 3*16,95+2*0,13*1,8-(0,9*2,1+1,2*1,8) 
"1P15" 2,8*18,9+2*0,45*2,15+4*0,1*1,6-(0,8*2+0,9*2,15+2*1,2*1,8) 
"1P18" 2,6*9,65+2*0,1*1,8-(0,9*2,15+1,2*1,8) 
"1P19" 0*0+2*0,3*2,02+4*0,35*2,4+2*9,55*1,05+2*9,1*2,2-(0,9*1,97+2*0,95*2,4) 
"3.NP" 
"2P01" 2,4*(5,4+2,85)+0-0 
"2P02" 2,4*(2+1,6+2,5+4,5)+0-0 
"2P03" 2,1*(2,2+1,6)+0-0 
"2P05" 0*0+1,33*3+2,96*3+1,33*3+2,43*1,55+5,5*2+8,75*0,9-1,8*1,3 
"2P06" 3*(1+1,3)+0-0 
"2P07" 1,6*2,66+0-0 
"2P08" 0*0+1,52*3+2,65*1,6+0,45*0,85+4*2+8,2*2-1,25*0,85 
"2P09" 0*0+2,43*1,55+3,16*1,7+0,45*0,85+0,8*3+1*3+6,3*2-1,25*0,85 
"2P10" 3*0+2,56*3+1,75*3+8,9*0,9+9,25*0,9+9,45*2-1,8*1,3 
Součet: 1514,529 m2 
OMS_02</t>
  </si>
  <si>
    <t>622121100</t>
  </si>
  <si>
    <t>Zatření spár vnějších povrchů vápennou maltou, ploch z cihel stěn</t>
  </si>
  <si>
    <t>FAS_01: Oprava fasády  
"jihozápadní fasáda" 
"hlavní budova"  (65,18+80,56+55,92+80+88+54,52+2*1,06*7,79)+0,18*(8*5,63+6*4,16+7,95+9)-42,17 
"severovýchodní fasáda" 
"hlavní budova" (56,51+82,5+57+82,86+67,58)+0,18*(5,65+3,98+8,02+6*8,08+2*5,65+8,15+6*4,16)-61,55 
"severozápadní fasáda" 
"hlavní budova" (18,41+67,1+1,42+9,36)+0,18*(2*6,4)-6,24 
"jihovýchodní fasáda" 
"hlavní budova" (9,35+18,56+66,23+0,98+2*0,16*7,79)+0,18*(2*5,65)-8,95 
Součet: 902,024 m2 
FAS_01</t>
  </si>
  <si>
    <t>622131321</t>
  </si>
  <si>
    <t>Podkladní a spojovací vrstva vnějších omítaných ploch penetrace nanášená strojně stěn</t>
  </si>
  <si>
    <t>FAS05: Oprava omítky  
"JZ" 18,1+9,6 
"JV" 3,8+12,3+4,1 
"SV" 18,1+9,6 
"SZ" 4,2+15,6+4,5-1,7 
Součet: 98,20 m2 
FAS05</t>
  </si>
  <si>
    <t>622135000</t>
  </si>
  <si>
    <t>Vyrovnání nerovností podkladu vnějších omítaných ploch maltou, tloušťky do 10 mm vápennou stěn</t>
  </si>
  <si>
    <t>622321301</t>
  </si>
  <si>
    <t>Omítka vápenocementová vnějších ploch nanášená strojně jednovrstvá, tloušťky do 15 mm hrubá nezatřená stěn</t>
  </si>
  <si>
    <t>OBLOŽ_02: Obložení štítů  
"3.NP" 
15-2,12+15-2,34+5,72-2*0,4+5,29-1,1 
Součet: 34,65 m2 
OBLOŽ_02</t>
  </si>
  <si>
    <t>622325359</t>
  </si>
  <si>
    <t>Oprava vápenné omítky s celoplošným přeštukováním vnějších ploch stupně členitosti 2, v rozsahu opravované plochy přes 80 do 100%</t>
  </si>
  <si>
    <t>629991011</t>
  </si>
  <si>
    <t>Zakrytí vnějších ploch před znečištěním včetně pozdějšího odkrytí výplní otvorů a svislých ploch fólií přilepenou lepící páskou</t>
  </si>
  <si>
    <t>FAS_03: Zakrytí oken venku  
"jihozápadní fasáda" 
"hlavní budova" 42,17 
"severovýchodní fasáda" 
"hlavní budova" 61,55 
"severozápadní fasáda" 
"hlavní budova" 6,24 
"jihovýchodní fasáda" 
"hlavní budova" 8,95 
Součet: 118,91 m2 
FAS_03</t>
  </si>
  <si>
    <t>629995101</t>
  </si>
  <si>
    <t>Očištění vnějších ploch tlakovou vodou omytím</t>
  </si>
  <si>
    <t>FAS_01: Oprava fasády  
"jihozápadní fasáda" 
"hlavní budova"  (65,18+80,56+55,92+80+88+54,52+2*1,06*7,79)+0,18*(8*5,63+6*4,16+7,95+9)-42,17 
"severovýchodní fasáda" 
"hlavní budova" (56,51+82,5+57+82,86+67,58)+0,18*(5,65+3,98+8,02+6*8,08+2*5,65+8,15+6*4,16)-61,55 
"severozápadní fasáda" 
"hlavní budova" (18,41+67,1+1,42+9,36)+0,18*(2*6,4)-6,24 
"jihovýchodní fasáda" 
"hlavní budova" (9,35+18,56+66,23+0,98+2*0,16*7,79)+0,18*(2*5,65)-8,95 
Součet: 902,024 m2 
FAS_02: Fasáda - sokl  
"jihozápadní fasáda" 
"hlavní budova" 33,72+2*0,8*1,06 
"severovýchodní fasáda" 
"hlavní budova" 32,3 
"severozápadní fasáda" 
"hlavní budova" 10,22 
"jihovýchodní fasáda" 
"hlavní budova" 9 
Součet: 86,936 m2 
FAS_01+FAS_02</t>
  </si>
  <si>
    <t>629995213</t>
  </si>
  <si>
    <t>Očištění vnějších ploch tryskáním křemičitým pískem nesušeným ( metodou torbo tryskání), povrchu kamenného přírodního tvrdého</t>
  </si>
  <si>
    <t>FAS_02: Fasáda - sokl  
"jihozápadní fasáda" 
"hlavní budova" 33,72+2*0,8*1,06 
"severovýchodní fasáda" 
"hlavní budova" 32,3 
"severozápadní fasáda" 
"hlavní budova" 10,22 
"jihovýchodní fasáda" 
"hlavní budova" 9 
Součet: 86,936 m2 
FAS_02</t>
  </si>
  <si>
    <t>631311115</t>
  </si>
  <si>
    <t>Mazanina z betonu prostého bez zvýšených nároků na prostředí tl. přes 50 do 80 mm tř. C 20/25</t>
  </si>
  <si>
    <t>P03a: Vrchní vrstva skladby podlahy P03  
"1.NP" 13,2+45,8+8,78+9,7 
Součet: 77,48 m2 
P04a: Vrchní vrstva skladby podlahy P04  
"1.NP" 46,88+27,77+44,37+49,33+43,63+4,9 
Součet: 216,88 m2 
P06a: Vrchní vrstva skladby podlahy P06  
"1.NP" 61,03+2,18+4,4+7,78 
Součet: 75,39 m2 
P03a*0,08+P04a*0,06+P06a*0,05</t>
  </si>
  <si>
    <t>631311135</t>
  </si>
  <si>
    <t>Mazanina z betonu prostého bez zvýšených nároků na prostředí tl. přes 120 do 240 mm tř. C 20/25</t>
  </si>
  <si>
    <t>P02a: Vrchní vrstva skladby podlahy P02  
"1.PP" 77,37 
Součet: 77,37 m2 
P02a*0,15</t>
  </si>
  <si>
    <t>631341123</t>
  </si>
  <si>
    <t>Mazanina z lehkého keramického betonu tl. přes 80 do 120 mm tř. LC 16/18</t>
  </si>
  <si>
    <t>P06b: Spodní vrstva skladby podlahy P06  
"1NP" 77,78 
Součet: 77,78 m2 
P06b*0,1</t>
  </si>
  <si>
    <t>631342114</t>
  </si>
  <si>
    <t>Mazanina z betonu lehkého tepelně-izolačního polystyrénového tl. přes 50 do 80 mm, objemové hmotnosti 900 kg/m3</t>
  </si>
  <si>
    <t>P06b: Spodní vrstva skladby podlahy P06  
"1NP" 77,78 
Součet: 77,78 m2 
P12a: Vrchní vrstva skladby podlahy P14  
5,5+6,45 
Součet: 11,95 m2 
P06b*0,05+P12a*0,03</t>
  </si>
  <si>
    <t>631362021</t>
  </si>
  <si>
    <t>Výztuž mazanin ze svařovaných sítí z drátů typu KARI</t>
  </si>
  <si>
    <t>P02a: Vrchní vrstva skladby podlahy P02  
"1.PP" 77,37 
Součet: 77,37 m2 
P03a: Vrchní vrstva skladby podlahy P03  
"1.NP" 13,2+45,8+8,78+9,7 
Součet: 77,48 m2 
P04a: Vrchní vrstva skladby podlahy P04  
"1.NP" 46,88+27,77+44,37+49,33+43,63+4,9 
Součet: 216,88 m2 
P06a: Vrchní vrstva skladby podlahy P06  
"1.NP" 61,03+2,18+4,4+7,78 
Součet: 75,39 m2 
P02a*3,03/1000+P03a*3,03/1000+P04a*3,03/1000+P06a*3,03/1000</t>
  </si>
  <si>
    <t>632481213</t>
  </si>
  <si>
    <t>Separační vrstva k oddělení podlahových vrstev z polyetylénové fólie</t>
  </si>
  <si>
    <t>P03a: Vrchní vrstva skladby podlahy P03  
"1.NP" 13,2+45,8+8,78+9,7 
Součet: 77,48 m2 
P03a</t>
  </si>
  <si>
    <t>634112113</t>
  </si>
  <si>
    <t>Obvodová dilatace mezi stěnou a mazaninou nebo potěrem podlahovým páskem z pěnového PE tl. do 10 mm, výšky 80 mm</t>
  </si>
  <si>
    <t>PDOPL_02: Dilatační a izolační páska  
"2.NP" 301,16 
"3.NP" 147,13 
Součet: 448,29 m 
PDOPL_02</t>
  </si>
  <si>
    <t>634112115</t>
  </si>
  <si>
    <t>Obvodová dilatace mezi stěnou a mazaninou nebo potěrem podlahovým páskem z pěnového PE tl. do 10 mm, výšky 150 mm</t>
  </si>
  <si>
    <t>PDOPL_01: Dilatační a izolační páska  
"1.PP" 180,5 
"1.NP" 349,78 
Součet: 530,28 m 
PDOPL_01</t>
  </si>
  <si>
    <t>642942611</t>
  </si>
  <si>
    <t>Osazování zárubní nebo rámů kovových dveřních lisovaných nebo z úhelníků bez dveřních křídel na montážní pěnu, plochy otvoru do 2,5 m2</t>
  </si>
  <si>
    <t>"DN-15" 3</t>
  </si>
  <si>
    <t>R604DN15Z</t>
  </si>
  <si>
    <t>ocelová zárubeň pro dveře DN-15</t>
  </si>
  <si>
    <t>"m. č. 1S03, 1S04, 1S05 " 3</t>
  </si>
  <si>
    <t>jedná se o kompletní výrobek, vč. povrchové úpravy  
Podrobná specifikace viz. D.2.2.1 - SO 00-71-01.01 - 3.604 - Výpis dveří nových - prvek DN-15</t>
  </si>
  <si>
    <t>642945111</t>
  </si>
  <si>
    <t>Osazování ocelových zárubní protipožárních nebo protiplynových dveří do vynechaného otvoru, s obetonováním, dveří jednokřídlových do 2,5 m2</t>
  </si>
  <si>
    <t>"DN-23" 1</t>
  </si>
  <si>
    <t>R604DN23Z</t>
  </si>
  <si>
    <t>zárubeň jednokřídlá ocelová pro zdění s protipožární úpravou tl stěny 75-100mm rozměru 900/1970, 2100mm pro dveře DN-23</t>
  </si>
  <si>
    <t>jedná se o kompletní výrobek, vč. povrchové úpravy  
Podrobná specifikace viz. D.2.2.1 - SO 00-71-01.01 - 3.604 - Výpis dveří nových - prvek DN-23</t>
  </si>
  <si>
    <t>642946111</t>
  </si>
  <si>
    <t>Osazení stavebního pouzdra posuvných dveří do zděné příčky s jednou kapsou pro jedno dveřní křídlo průchozí šířky do 800 mm</t>
  </si>
  <si>
    <t>"m. č. 1P08, 0P17 " 2</t>
  </si>
  <si>
    <t>R604DN13P</t>
  </si>
  <si>
    <t>pouzdro stavební posuvných dveří pro dveře DN-13</t>
  </si>
  <si>
    <t>jedná se o kompletní výrobek, vč. povrchové úpravy  
Podrobná specifikace viz. D.2.2.1 - SO 00-71-01.01 - 3.604 - Výpis dveří nových - prvek DN-13</t>
  </si>
  <si>
    <t>642946112</t>
  </si>
  <si>
    <t>Osazení stavebního pouzdra posuvných dveří do zděné příčky s jednou kapsou pro jedno dveřní křídlo průchozí šířky přes 800 do 1200 mm</t>
  </si>
  <si>
    <t>"m. č. 2P05" 1</t>
  </si>
  <si>
    <t>R604DN22P</t>
  </si>
  <si>
    <t>pouzdro stavební posuvných dveří pro dveře DN-22</t>
  </si>
  <si>
    <t>jedná se o kompletní výrobek, vč. povrchové úpravy  
Podrobná specifikace viz. D.2.2.1 - SO 00-71-01.01 - 3.604 - Výpis dveří nových - prvek DN-22</t>
  </si>
  <si>
    <t>R608O05</t>
  </si>
  <si>
    <t>Bezpečnostní značky dle PBŘ</t>
  </si>
  <si>
    <t>1. V ceně jsou zahrnuty náklady na dodávku materiálu včetně montáže. 2. V ceně jsou zahrnuty náklady na veškerý kotvící, upevňovací a pomocný materiál. 
Podrobná specifikace viz. D.2.2.1 - SO 04-71-01.01 - 3.608a - Výpis ostatních prvků - prvek O – 05</t>
  </si>
  <si>
    <t>R608O08</t>
  </si>
  <si>
    <t>Revizní dvířka pod obkladem</t>
  </si>
  <si>
    <t>1. V ceně jsou zahrnuty náklady na dodávku materiálu včetně montáže. 2. V ceně jsou zahrnuty náklady na veškerý kotvící, upevňovací a pomocný materiál. 
Podrobná specifikace viz. D.2.2.1 - SO 04-71-01.01 - 3.608a - Výpis ostatních prvků - prvek O – 08</t>
  </si>
  <si>
    <t>R608O09</t>
  </si>
  <si>
    <t>Dveřní zarážka na stěnu</t>
  </si>
  <si>
    <t>1. V ceně jsou zahrnuty náklady na dodávku materiálu včetně montáže. 2. V ceně jsou zahrnuty náklady na veškerý kotvící, upevňovací a pomocný materiál. 
Podrobná specifikace viz. D.2.2.1 - SO 04-71-01.01 - 3.608a - Výpis ostatních prvků - prvek O – 09</t>
  </si>
  <si>
    <t>R608O10</t>
  </si>
  <si>
    <t>Dveřní zarážka podlahová</t>
  </si>
  <si>
    <t>1. V ceně jsou zahrnuty náklady na dodávku materiálu včetně montáže. 2. V ceně jsou zahrnuty náklady na veškerý kotvící, upevňovací a pomocný materiál. 
Podrobná specifikace viz. D.2.2.1 - SO 04-71-01.01 - 3.608a - Výpis ostatních prvků - prvek O – 10</t>
  </si>
  <si>
    <t>R608O12</t>
  </si>
  <si>
    <t>Záchytný systém</t>
  </si>
  <si>
    <t>1. V ceně jsou zahrnuty náklady na dodávku materiálu včetně montáže. 2. V ceně jsou zahrnuty náklady na veškerý kotvící, upevňovací a pomocný materiál. 
Podrobná specifikace viz. D.2.2.1 - SO 04-71-01.01 - 3.608a - Výpis ostatních prvků - prvek O – 12</t>
  </si>
  <si>
    <t>R608O26</t>
  </si>
  <si>
    <t>Sklopné zrcadlo nad umyvadlo u bezbariérového WC</t>
  </si>
  <si>
    <t>1. V ceně jsou zahrnuty náklady na dodávku materiálu včetně montáže. 2. V ceně jsou zahrnuty náklady na veškerý kotvící, upevňovací a pomocný materiál. 
Podrobná specifikace viz. D.2.2.1 - SO 04-71-01.01 - 3.608a - Výpis ostatních prvků - prvek O – 26</t>
  </si>
  <si>
    <t>R608O28</t>
  </si>
  <si>
    <t>Žebřík výsuvný</t>
  </si>
  <si>
    <t>1. V ceně jsou zahrnuty náklady na dodávku materiálu včetně montáže. 2. V ceně jsou zahrnuty náklady na veškerý kotvící, upevňovací a pomocný materiál. 
Podrobná specifikace viz. D.2.2.1 - SO 04-71-01.01 - 3.608a - Výpis ostatních prvků - prvek O – 28</t>
  </si>
  <si>
    <t>R608O29</t>
  </si>
  <si>
    <t>Žebřík</t>
  </si>
  <si>
    <t>1. V ceně jsou zahrnuty náklady na dodávku materiálu včetně montáže. 2. V ceně jsou zahrnuty náklady na veškerý kotvící, upevňovací a pomocný materiál. 
Podrobná specifikace viz. D.2.2.1 - SO 04-71-01.01 - 3.608a - Výpis ostatních prvků - prvek O – 29</t>
  </si>
  <si>
    <t>711</t>
  </si>
  <si>
    <t>Izolace proti vodě, vlhkosti a plynům</t>
  </si>
  <si>
    <t>711111001</t>
  </si>
  <si>
    <t>Provedení izolace proti zemní vlhkosti natěradly a tmely za studena na ploše vodorovné V nátěrem penetračním</t>
  </si>
  <si>
    <t>P02a: Vrchní vrstva skladby podlahy P02  
"1.PP" 77,37 
Součet: 77,37 m2 
P03b: Spodní vrstva skladby podlahy P03  
"1NP" 83,70-5,35-0,04+0,45*1,7 
Součet: 79,075 m2 
P04b: Spodní vrstva skladby podlahy P04  
"1NP" 76,96+44,66+108,2-1,47-0,52-0,4 
Součet: 227,43 m2 
P02a+P03b+P04b</t>
  </si>
  <si>
    <t>11163150</t>
  </si>
  <si>
    <t>lak penetrační asfaltový</t>
  </si>
  <si>
    <t>P02a: Vrchní vrstva skladby podlahy P02  
"1.PP" 77,37 
Součet: 77,37 m2 
P03b: Spodní vrstva skladby podlahy P03  
"1NP" 83,70-5,35-0,04+0,45*1,7 
Součet: 79,075 m2 
P04b: Spodní vrstva skladby podlahy P04  
"1NP" 76,96+44,66+108,2-1,47-0,52-0,4 
Součet: 227,43 m2 
P02a+P03b+P04b 
383,875 * 0,00033 ' Přepočtené koeficientem množství</t>
  </si>
  <si>
    <t>711112001</t>
  </si>
  <si>
    <t>Provedení izolace proti zemní vlhkosti natěradly a tmely za studena na ploše svislé S nátěrem penetračním</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</si>
  <si>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KAN_02+IZOL_01</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</si>
  <si>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KAN_02+IZOL_01 
312,649 * 0,00034 ' Přepočtené koeficientem množství</t>
  </si>
  <si>
    <t>711141559</t>
  </si>
  <si>
    <t>Provedení izolace proti zemní vlhkosti pásy přitavením NAIP na ploše vodorovné V</t>
  </si>
  <si>
    <t>62853004</t>
  </si>
  <si>
    <t>pás asfaltový natavitelný modifikovaný SBS s vložkou ze skleněné tkaniny a spalitelnou PE fólií nebo jemnozrnným minerálním posypem na horním povrchu tl 4,0mm</t>
  </si>
  <si>
    <t>P02a: Vrchní vrstva skladby podlahy P02  
"1.PP" 77,37 
Součet: 77,37 m2 
P03b: Spodní vrstva skladby podlahy P03  
"1NP" 83,70-5,35-0,04+0,45*1,7 
Součet: 79,075 m2 
P04b: Spodní vrstva skladby podlahy P04  
"1NP" 76,96+44,66+108,2-1,47-0,52-0,4 
Součet: 227,43 m2 
P02a+P03b+P04b 
383,875 * 1,1655 ' Přepočtené koeficientem množství</t>
  </si>
  <si>
    <t>711142559</t>
  </si>
  <si>
    <t>Provedení izolace proti zemní vlhkosti pásy přitavením NAIP na ploše svislé S</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</si>
  <si>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IZOL_01*3+KAN_02</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</si>
  <si>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IZOL_01*3+KAN_02 
880,459 * 1,221 ' Přepočtené koeficientem množství</t>
  </si>
  <si>
    <t>711161212</t>
  </si>
  <si>
    <t>Izolace proti zemní vlhkosti a beztlakové vodě nopovými fóliemi na ploše svislé S vrstva ochranná, odvětrávací a drenážní výška nopku 8,0 mm, tl. fólie do 0,6 mm</t>
  </si>
  <si>
    <t>IZOL_01: Izolace základů  
"hydroizolace na jihozápadní straně" 39,76*1,89+13,48*3,8 
"hydroizolace na severozápadní straně" 10,02*1,89 
"hydroizolace na severovýchodní straně" 34,81*1,89+13,18*4,08 
"hydroizolace na jihovýchodní straně" 10,07*1,89 
Součet: 283,905 m2 
IZOL_01</t>
  </si>
  <si>
    <t>711491172</t>
  </si>
  <si>
    <t>Provedení doplňků izolace proti vodě textilií na ploše vodorovné V vrstva ochranná</t>
  </si>
  <si>
    <t>69311082</t>
  </si>
  <si>
    <t>geotextilie netkaná separační, ochranná, filtrační, drenážní PP 500g/m2</t>
  </si>
  <si>
    <t>IZOL_01: Izolace základů  
"hydroizolace na jihozápadní straně" 39,76*1,89+13,48*3,8 
"hydroizolace na severozápadní straně" 10,02*1,89 
"hydroizolace na severovýchodní straně" 34,81*1,89+13,18*4,08 
"hydroizolace na jihovýchodní straně" 10,07*1,89 
Součet: 283,905 m2 
IZOL_01 
283,905 * 1,05 ' Přepočtené koeficientem množství</t>
  </si>
  <si>
    <t>998711102</t>
  </si>
  <si>
    <t>Přesun hmot pro izolace proti vodě, vlhkosti a plynům stanovený z hmotnosti přesunovaného materiálu vodorovná dopravní vzdálenost do 50 m v objektech výšky přes 6 do 12 m</t>
  </si>
  <si>
    <t>713121111</t>
  </si>
  <si>
    <t>Montáž tepelné izolace podlah rohožemi, pásy, deskami, dílci, bloky (izolační materiál ve specifikaci) kladenými volně jednovrstvá</t>
  </si>
  <si>
    <t>P03a: Vrchní vrstva skladby podlahy P03  
"1.NP" 13,2+45,8+8,78+9,7 
Součet: 77,48 m2 
P04a: Vrchní vrstva skladby podlahy P04  
"1.NP" 46,88+27,77+44,37+49,33+43,63+4,9 
Součet: 216,88 m2 
P06a: Vrchní vrstva skladby podlahy P06  
"1.NP" 61,03+2,18+4,4+7,78 
Součet: 75,39 m2 
P11a: Vrchní vrstva skladby podlahy P12  
"3.NP" 118,68 
Součet: 118,68 m2 
P03a+P04a+P06a+P11a</t>
  </si>
  <si>
    <t>28375910</t>
  </si>
  <si>
    <t>deska EPS 150 pro konstrukce s vysokým zatížením ?=0,035 tl 60mm</t>
  </si>
  <si>
    <t>75,0935947924089 * 1,02 ' Přepočtené koeficientem množství</t>
  </si>
  <si>
    <t>28375912</t>
  </si>
  <si>
    <t>deska EPS 150 pro konstrukce s vysokým zatížením ?=0,035 tl 80mm</t>
  </si>
  <si>
    <t>213,069243474318 * 1,02 ' Přepočtené koeficientem množství</t>
  </si>
  <si>
    <t>28375909</t>
  </si>
  <si>
    <t>deska EPS 150 pro konstrukce s vysokým zatížením ?=0,035 tl 50mm</t>
  </si>
  <si>
    <t>76,6121283761901 * 1,02 ' Přepočtené koeficientem množství</t>
  </si>
  <si>
    <t>63150947</t>
  </si>
  <si>
    <t>deska tepelně izolační minerální plovoucích podlah ?=0,033-0,035 tl 50mm</t>
  </si>
  <si>
    <t>123,655033357082 * 1,02 ' Přepočtené koeficientem množství</t>
  </si>
  <si>
    <t>713121112</t>
  </si>
  <si>
    <t>Montáž tepelné izolace podlah rohožemi, pásy, deskami, dílci, bloky (izolační materiál ve specifikaci) kladenými volně jednovrstvá mezi trámy nebo rošt</t>
  </si>
  <si>
    <t>P08b: Spodní vrstva skladby podlahy P08  
"2NP" 283,52-0,37+2,03+106,48-0,34-0,53-0,14-3*0,02 
Součet: 390,59 m2 
P10a: Vrchní vrstva skladby podlahy P10  
"3.NP" 84,51-0,39 
Součet: 84,12 m2 
P11b: Spodní vrstva skladby podlahy P12  
"3NP" 121,8 
Součet: 121,80 m2 
P08b+P10a+P11b</t>
  </si>
  <si>
    <t>63148010</t>
  </si>
  <si>
    <t>deska tepelně izolační minerální univerzální ?=0,038-0,039 tl 180mm</t>
  </si>
  <si>
    <t>390,897994933225 * 1,02 ' Přepočtené koeficientem množství</t>
  </si>
  <si>
    <t>63148011</t>
  </si>
  <si>
    <t>deska tepelně izolační minerální univerzální ?=0,038-0,039 tl 200mm</t>
  </si>
  <si>
    <t>205,612005066775 * 1,02 ' Přepočtené koeficientem množství</t>
  </si>
  <si>
    <t>713121121</t>
  </si>
  <si>
    <t>Montáž tepelné izolace podlah rohožemi, pásy, deskami, dílci, bloky (izolační materiál ve specifikaci) kladenými volně dvouvrstvá</t>
  </si>
  <si>
    <t>P08a: Vrchní vrstva skladby podlahy P08  
"2.NP" 378,94 
Součet: 378,94 m2 
P08a</t>
  </si>
  <si>
    <t>63150942</t>
  </si>
  <si>
    <t>deska tepelně izolační minerální plovoucích podlah ?=0,033-0,035 tl 15mm</t>
  </si>
  <si>
    <t>P08a: Vrchní vrstva skladby podlahy P08  
"2.NP" 378,94 
Součet: 378,94 m2 
P08a 
378,94 * 1,02 ' Přepočtené koeficientem množství</t>
  </si>
  <si>
    <t>63141430</t>
  </si>
  <si>
    <t>deska tepelně izolační minerální plovoucích podlah ?=0,033-0,035 tl 20mm</t>
  </si>
  <si>
    <t>713151111</t>
  </si>
  <si>
    <t>Montáž tepelné izolace střech šikmých rohožemi, pásy, deskami (izolační materiál ve specifikaci) kladenými volně mezi krokve</t>
  </si>
  <si>
    <t>STŘ_02: Střecha hlavní objekt  
"zastřešení 2.NP" 
26,7*(6,505+6,43)-4,6*4,08-4,4*3,94+4,6*1,095*2+4,075*4,6+4,42*2*0,4+0,46*3,9 
-(0,5*0,78+0,45*1,15+0,625*1,2+0,45*0,96) 
-(19*0,6*0,6+7*0,6*2,4) 
"zastřešení 3.NP" 
10,9*(2*6,485)+12,9*(2*6,485)-8*0,6*0,6-0,5*0,8-0,44*0,765 
Součet: 629,469 m2 
STŘ_02</t>
  </si>
  <si>
    <t>63152102</t>
  </si>
  <si>
    <t>pás tepelně izolační univerzální ?=0,032-0,033 tl 140mm</t>
  </si>
  <si>
    <t>STŘ_02: Střecha hlavní objekt  
"zastřešení 2.NP" 
26,7*(6,505+6,43)-4,6*4,08-4,4*3,94+4,6*1,095*2+4,075*4,6+4,42*2*0,4+0,46*3,9 
-(0,5*0,78+0,45*1,15+0,625*1,2+0,45*0,96) 
-(19*0,6*0,6+7*0,6*2,4) 
"zastřešení 3.NP" 
10,9*(2*6,485)+12,9*(2*6,485)-8*0,6*0,6-0,5*0,8-0,44*0,765 
Součet: 629,469 m2 
STŘ_02 
629,469 * 1,02 ' Přepočtené koeficientem množství</t>
  </si>
  <si>
    <t>713151121</t>
  </si>
  <si>
    <t>Montáž tepelné izolace střech šikmých rohožemi, pásy, deskami (izolační materiál ve specifikaci) kladenými volně pod krokve</t>
  </si>
  <si>
    <t>63148104</t>
  </si>
  <si>
    <t>deska tepelně izolační minerální univerzální ?=0,038-0,039 tl 100mm</t>
  </si>
  <si>
    <t>713151141</t>
  </si>
  <si>
    <t>Montáž tepelné izolace střech šikmých rohožemi, pásy, deskami (izolační materiál ve specifikaci) připevněné sponkami reflexní pod krokve parotěsná , tloušťka izolace do 5 mm</t>
  </si>
  <si>
    <t>28329233</t>
  </si>
  <si>
    <t>fólie univerzální pro parotěsnou vrstvu s proměnlivou difúzní tloušťkou a UV stabilizací</t>
  </si>
  <si>
    <t>STŘ_02: Střecha hlavní objekt  
"zastřešení 2.NP" 
26,7*(6,505+6,43)-4,6*4,08-4,4*3,94+4,6*1,095*2+4,075*4,6+4,42*2*0,4+0,46*3,9 
-(0,5*0,78+0,45*1,15+0,625*1,2+0,45*0,96) 
-(19*0,6*0,6+7*0,6*2,4) 
"zastřešení 3.NP" 
10,9*(2*6,485)+12,9*(2*6,485)-8*0,6*0,6-0,5*0,8-0,44*0,765 
Součet: 629,469 m2 
STŘ_02 
629,469 * 1,05 ' Přepočtené koeficientem množství</t>
  </si>
  <si>
    <t>998713102</t>
  </si>
  <si>
    <t>Přesun hmot pro izolace tepelné stanovený z hmotnosti přesunovaného materiálu vodorovná dopravní vzdálenost do 50 m v objektech výšky přes 6 m do 12 m</t>
  </si>
  <si>
    <t>762085103</t>
  </si>
  <si>
    <t>Montáž ocelových spojovacích prostředků (materiál ve specifikaci) kotevních želez příložek, patek, táhel</t>
  </si>
  <si>
    <t>R762002</t>
  </si>
  <si>
    <t>příložky, patky</t>
  </si>
  <si>
    <t>762085112</t>
  </si>
  <si>
    <t>Montáž ocelových spojovacích prostředků (materiál ve specifikaci) svorníků nebo šroubů délky přes 150 do 300 mm</t>
  </si>
  <si>
    <t>31197006</t>
  </si>
  <si>
    <t>tyč závitová Pz 4.6 M16</t>
  </si>
  <si>
    <t>R762001</t>
  </si>
  <si>
    <t>kruhové hmoždinky pro spoj trámů na stříh</t>
  </si>
  <si>
    <t>762311001</t>
  </si>
  <si>
    <t>Celodřevěný plátový spoj s šikmými čely tříkolíkový, průřezové plochy do 120 cm2</t>
  </si>
  <si>
    <t>762311002</t>
  </si>
  <si>
    <t>Celodřevěný plátový spoj s šikmými čely tříkolíkový, průřezové plochy přes 120 do 224 cm2</t>
  </si>
  <si>
    <t>762311003</t>
  </si>
  <si>
    <t>Celodřevěný plátový spoj s šikmými čely tříkolíkový, průřezové plochy přes 224 do 288 cm2</t>
  </si>
  <si>
    <t>762311004</t>
  </si>
  <si>
    <t>Celodřevěný plátový spoj s šikmými čely tříkolíkový, průřezové plochy přes 288 do 450 cm2</t>
  </si>
  <si>
    <t>762313005</t>
  </si>
  <si>
    <t>Celodřevěný plátový spoj s šikmými čely jednohmoždíkový se dvěma kolíky, průřezové plochy přes 450 do 600 cm2</t>
  </si>
  <si>
    <t>762332921</t>
  </si>
  <si>
    <t>Doplnění střešní vazby řezivem (materiál v ceně) průřezové plochy do 120 cm2</t>
  </si>
  <si>
    <t>TES_01: Doplnění prvku krovu 120 cm2  
"2.NP - Severozápadní část" 
"kleštiny" 2*2*(0,08+0,12)*(4,53*2)*2+2*2*(0,08*0,12)*(1,52*2*2) 
"2.NP - Jihovýchodní část" 
"kleštiny" 2*(4,53*2)*2+2*(2*2*2) 
"3.NP - hlavní část" 
"kleštiny" 2*(4,57*4) 
Součet: 103,529 m 
TES_01*0,2</t>
  </si>
  <si>
    <t>762332922</t>
  </si>
  <si>
    <t>Doplnění střešní vazby řezivem (materiál v ceně) průřezové plochy přes 120 do 224 cm2</t>
  </si>
  <si>
    <t>TES_02: Doplnění prvku krovu 120 - 224 cm2  
"2.NP - Severozápadní část" 
"krokve" (6,5*13*2) 
"2.NP - Jihovýchodní část" 
"krokve" (6,5*14*2) 
"3.NP - hlavní část" 
"krokve" (6,44*24*2)+(6,04*2)+(6,5*11*2)+(6,1*2)+(4,8*2*2)+((3,96+2,9+1,81+0,73)*2)+((4,7+3,95+2,9+1,95+0,71)*2) 
"krokve" ((5,1+4,2+3,25+2,32)*2)+((5,18+4,27+3,35+2,43)*2) 
"krokve - nároží" (6,3*2*2) 
Součet: 979,22 m 
TES_02*0,2</t>
  </si>
  <si>
    <t>762332923</t>
  </si>
  <si>
    <t>Doplnění střešní vazby řezivem (materiál v ceně) průřezové plochy přes 224 do 288 cm2</t>
  </si>
  <si>
    <t>TES_03: Doplnění prkvu krovu 224 - 288 cm2  
"2.NP - Severozápadní část" 
"vaznice" (10,86*2) 
"vazný trám" (9,38*2) 
"sloupek" (0,7*2*2) 
"vzpěra" (2,96*2*2)+(1,15*4*2)+(1,15*2) 
"pásek" (1,3*2*2) 
"2.NP - Jihovýchodní část" 
"vaznice" (12,85*2)+3,19 
"vazný trám" (9,37*2) 
"sloupek" (0,7*2*2) 
"vzpěra" (2,96*2*2)+(1,15*4*2)+(1,12*2) 
"pásek" (1,3*4*2) 
"3.NP - hlavní část" 
"vazný trám" (9,42*2) 
"sloupek" (0,74*2*4) 
"vzpěra" (3,06*2*4)+(1,4*2*4) 
Součet: 216,37 m 
TES_03*0,2</t>
  </si>
  <si>
    <t>762332924</t>
  </si>
  <si>
    <t>Doplnění střešní vazby řezivem (materiál v ceně) průřezové plochy přes 288 do 450 cm2</t>
  </si>
  <si>
    <t>TES_04: Doplnění prkvu krovu 288 - 450 cm2  
"2.NP - Severozápadní část" 
"pozednice" (10,95*2) 
"2.NP - Jihovýchodní část" 
"pozednice" (12,85*2) 
"3.NP - hlavní část" 
"vaznice" (26,7*3)+(4,62*2+5,45*2)+2,92 
"pozednice" (26,7*2) 
Součet: 204,16 m 
TES_04*0,2</t>
  </si>
  <si>
    <t>762332925</t>
  </si>
  <si>
    <t>Doplnění střešní vazby řezivem (materiál v ceně) průřezové plochy přes 450 do 600 cm2</t>
  </si>
  <si>
    <t>TES_05: Doplnění prvku krovu přes 450 cm2  
"3.NP - hlavní část" 
"sloupek" (2,35*2) 
Součet: 4,70 m 
TES_05*0,2</t>
  </si>
  <si>
    <t>762341260</t>
  </si>
  <si>
    <t>Montáž bednění střech rovných a šikmých sklonu do 60° s vyřezáním otvorů z palubek</t>
  </si>
  <si>
    <t>OBLOŽ_03: Podbití skladba střechy  
"2.NP" 
14,34*0,96+(4*0,12*1,2)*2+(4*0,12*2,8)+1,01*12*2 
14,34*0,91+(4*0,12*1,2)*2+(4*0,12*2,8)+1,01*10,1*2 
"3.NP" 
9,3*0,84+(4*0,14*1,2)+(4*0,14*2,42) 
9,3*0,84+(4*0,14*1,2)+(4*0,14*2,42) 
0,96*(8,8+8,65+8,6+8,9) 
14,1*(0,89+0,8)+(4*0,14*1,5)*2+(4*0,14*3)*2 
Součet: 158,548 m2 
OBLOŽ_03</t>
  </si>
  <si>
    <t>61189995</t>
  </si>
  <si>
    <t>palubky podlahové smrk tl 24mm A/B</t>
  </si>
  <si>
    <t>OBLOŽ_03: Podbití skladba střechy  
"2.NP" 
14,34*0,96+(4*0,12*1,2)*2+(4*0,12*2,8)+1,01*12*2 
14,34*0,91+(4*0,12*1,2)*2+(4*0,12*2,8)+1,01*10,1*2 
"3.NP" 
9,3*0,84+(4*0,14*1,2)+(4*0,14*2,42) 
9,3*0,84+(4*0,14*1,2)+(4*0,14*2,42) 
0,96*(8,8+8,65+8,6+8,9) 
14,1*(0,89+0,8)+(4*0,14*1,5)*2+(4*0,14*3)*2 
Součet: 158,548 m2 
OBLOŽ_03 
158,548 * 1,1 ' Přepočtené koeficientem množství</t>
  </si>
  <si>
    <t>762342214</t>
  </si>
  <si>
    <t>Montáž laťování střech jednoduchých sklonu do 60° při osové vzdálenosti latí přes 150 do 360 mm</t>
  </si>
  <si>
    <t>60514106</t>
  </si>
  <si>
    <t>řezivo jehličnaté lať pevnostní třída S10-13 průřez 40x60mm</t>
  </si>
  <si>
    <t>STŘ_02d: Střecha laťování  
2*(12,97*30) 
2*(10,92*30) 
2*(26,7*11) 
2*(13,1+13,15+12,9+12,95+12,76+12,7+12,5+12,56+12,3+12,36+12,1+12,17+11,9+11,8+11,52+11,32+11,78+11,97+11+10,8+10,6) 
2*(10,4+11,6+10,01+9,82+10,2+11,4+11,2+11,13+10,94+10,74+10,55+10,35+10,15+9,95+9,8)-(7*11*0,6+3*4*0,6+6*3*0,65) 
2*2*(1,15+1,15+1,15+1,35+1,55+1,75+1,95+2,14+2,4+2,55+2,73+2,93+3,12+3,32+3,5+3,71+3,91+4,1+4,3+4,5+4,7) 
Součet: 3012,50 m 
STŘ_02d*0,04*0,06 
7,23 * 1,05 ' Přepočtené koeficientem množství</t>
  </si>
  <si>
    <t>762342511</t>
  </si>
  <si>
    <t>Montáž laťování montáž kontralatí na podklad bez tepelné izolace</t>
  </si>
  <si>
    <t>STŘ_02C: Kontralatě  
"krokve" (6,5*13*2) 
"krokve" (6,5*14*2) 
"krokve" (6,44*24*2)+(6,04*2)+(6,5*11*2)+(6,1*2)+(4,8*2*2)+((3,96+2,9+1,81+0,73)*2)+((4,7+3,95+2,9+1,95+0,71)*2) 
"krokve" ((5,1+4,2+3,25+2,32)*2)+((5,18+4,27+3,35+2,43)*2) 
Součet: 954,02 m 
STŘ_02C</t>
  </si>
  <si>
    <t>STŘ_02C: Kontralatě  
"krokve" (6,5*13*2) 
"krokve" (6,5*14*2) 
"krokve" (6,44*24*2)+(6,04*2)+(6,5*11*2)+(6,1*2)+(4,8*2*2)+((3,96+2,9+1,81+0,73)*2)+((4,7+3,95+2,9+1,95+0,71)*2) 
"krokve" ((5,1+4,2+3,25+2,32)*2)+((5,18+4,27+3,35+2,43)*2) 
Součet: 954,02 m 
STŘ_02C*0,04*0,06 
2,29 * 1,05 ' Přepočtené koeficientem množství</t>
  </si>
  <si>
    <t>762395000</t>
  </si>
  <si>
    <t>Spojovací prostředky krovů, bednění a laťování, nadstřešních konstrukcí svory, prkna, hřebíky, pásová ocel, vruty</t>
  </si>
  <si>
    <t>7,592+2,405+3,81</t>
  </si>
  <si>
    <t>762431032</t>
  </si>
  <si>
    <t>Obložení stěn z dřevoštěpkových desek OSB přibíjených na pero a drážku broušených, tloušťky desky 12 mm</t>
  </si>
  <si>
    <t>762511146</t>
  </si>
  <si>
    <t>Podlahové konstrukce podkladové z cementotřískových desek jednovrstvých šroubovaných na sraz 22 mm</t>
  </si>
  <si>
    <t>P10a: Vrchní vrstva skladby podlahy P10  
"3.NP" 84,51-0,39 
Součet: 84,12 m2 
P10a*2</t>
  </si>
  <si>
    <t>762511147</t>
  </si>
  <si>
    <t>Podlahové konstrukce podkladové z cementotřískových desek jednovrstvých šroubovaných na sraz 24 mm</t>
  </si>
  <si>
    <t>P11a: Vrchní vrstva skladby podlahy P12  
"3.NP" 118,68 
Součet: 118,68 m2 
P11a*2</t>
  </si>
  <si>
    <t>762511164</t>
  </si>
  <si>
    <t>Podlahové konstrukce podkladové z cementotřískových desek jednovrstvých šroubovaných na pero a drážku broušených, tloušťky desky 18 mm</t>
  </si>
  <si>
    <t>P08b: Spodní vrstva skladby podlahy P08  
"2NP" 283,52-0,37+2,03+106,48-0,34-0,53-0,14-3*0,02 
Součet: 390,59 m2 
P08b*2</t>
  </si>
  <si>
    <t>762511165</t>
  </si>
  <si>
    <t>Podlahové konstrukce podkladové z cementotřískových desek jednovrstvých šroubovaných na pero a drážku broušených, tloušťky desky 20 mm</t>
  </si>
  <si>
    <t>P08b: Spodní vrstva skladby podlahy P08  
"2NP" 283,52-0,37+2,03+106,48-0,34-0,53-0,14-3*0,02 
Součet: 390,59 m2 
P10a: Vrchní vrstva skladby podlahy P10  
"3.NP" 84,51-0,39 
Součet: 84,12 m2 
P11b: Spodní vrstva skladby podlahy P12  
"3NP" 121,8 
Součet: 121,80 m2 
P08b*0,75+P10a*0,75+P11b*0,75</t>
  </si>
  <si>
    <t>762511167</t>
  </si>
  <si>
    <t>Podlahové konstrukce podkladové z cementotřískových desek jednovrstvých šroubovaných na pero a drážku broušených, tloušťky desky 24 mm</t>
  </si>
  <si>
    <t>P11b: Spodní vrstva skladby podlahy P12  
"3NP" 121,8 
Součet: 121,80 m2 
P11b*2</t>
  </si>
  <si>
    <t>762511177</t>
  </si>
  <si>
    <t>Podlahové konstrukce podkladové z cementotřískových desek dvouvrstvých šroubovaných na sraz, tloušťky desky 2x16 mm</t>
  </si>
  <si>
    <t>762822925</t>
  </si>
  <si>
    <t>Doplnění části stropního trámu (materiál v ceně) z hranolů, nebo hranolků, průřezové plochy přes 450 do 600 cm2</t>
  </si>
  <si>
    <t>TES_07: Doplnění stropních trámů  
"1.NP" 
8,81*12 
4,3*13 
4,46*2 
4,01*9 
5,4*13 
3,9*12 
1,38*3 
0,98*2 
4,21*1 
4,58*7 
6,46*12 
4,45*11 
"2.NP" 
9,08*13 
8,72*12 
5,31*3 
5,58*10 
3,95*8 
3,15*7 
1,05*7 
1,2*6 
3,85*6 
9,07*15 
Součet: 1014,23 m 
TES_07*0,2</t>
  </si>
  <si>
    <t>998762102</t>
  </si>
  <si>
    <t>Přesun hmot pro konstrukce tesařské stanovený z hmotnosti přesunovaného materiálu vodorovná dopravní vzdálenost do 50 m v objektech výšky přes 6 do 12 m</t>
  </si>
  <si>
    <t>763111417</t>
  </si>
  <si>
    <t>Příčka ze sádrokartonových desek s nosnou konstrukcí z jednoduchých ocelových profilů UW, CW dvojitě opláštěná deskami standardními A tl. 2 x 12,5 mm s izolací, EI 60, příčka tl. 150 mm, profil 100, R</t>
  </si>
  <si>
    <t>SDK_02: Příčka sádrokartonová tl. 150 mm, obyčejná  
"1. NP - hlavní část" 
"č.m. 0P14A a 0P14" 3,9*4,1-0,8*2,15 
"č.m. 0P14" 1,35*4,1 
"č.m. 0P15 a 0P15A" 5,4*1 
"2. NP - hlavní část" 
"č.m. 1P18 a 1P02" 3,95*3,25-2,59-2,15 
"č.m. 1P15 a 1P02" 0,8*3,25 
"č.m. 1P11 a 1P02" (1,4+1,5)*3,25-1*2,15 
"č.m. 1P11 a 1P13" 0,9*3,25 
"č.m. 1P07 a 1P08" 0,95*3,25-0,7*2,15 
"2. NP - severozápadní část" 
"č.m. 1P05A a 1P05B" (2,77+5,2)*3-1*2,15 
"3. NP - hlavní část" 
"č.m. 2P01 a 2P02" (1,17*x)-0,9*2,15*2,3 
"č.m. 2P02 a 2P05" 2,75*2,9-1,16*2,15 
"č.m. 2P05, 2P07 a 2P08" (3,6+1,1)*2,6-0,8*2,15-0,9*0,15 
"č.m. 2P05 a 2P09" 1,42*2,7-0,9*2,15 
"č.m. 2P08 a 2P09" (2,55+2,6)*3,2 
Součet: 103,671 m2 
SDK_02</t>
  </si>
  <si>
    <t>763111431</t>
  </si>
  <si>
    <t>Příčka ze sádrokartonových desek s nosnou konstrukcí z jednoduchých ocelových profilů UW, CW dvojitě opláštěná deskami impregnovanými H2 tl. 2 x 12,5 mm EI 60, příčka tl. 100 mm, profil 50, s izolací,</t>
  </si>
  <si>
    <t>SDK_03: Příčka sádrokartonová tl. 100 mm, do vlhkého prostředí  
"2. NP - hlavní část" 
"č.m. 1P06, 1P06A a 1P06C" 2,77*3,25-2*(0,8*2,15) 
"č.m. 1P07, 1P07A a 1P07B" 2,95*3,25-2*(0,8*2,15) 
"č.m. 1P06A a 1P06B" 1,72*3,25-0,8*2,15 
Součet: 15,581 m2 
SDK_03</t>
  </si>
  <si>
    <t>763111437</t>
  </si>
  <si>
    <t>Příčka ze sádrokartonových desek s nosnou konstrukcí z jednoduchých ocelových profilů UW, CW dvojitě opláštěná deskami impregnovanými H2 tl. 2 x 12,5 mm EI 60, příčka tl. 150 mm, profil 100, s izolací</t>
  </si>
  <si>
    <t>SDK_04: Příčka sádrokartonová tl. 150 mm, do vlhkého prostředí  
"1. NP - hlavní část" 
"č.m. 0P14B a 0P14" (2,57+1,75)*4,1 
"2. NP - hlavní část" 
"č.m. 1P06C, 1P06A, 1P06B" 2,1*3,25 
"č.m. 1P08 a 1P07B" 2,2*3,25 
Součet: 31,687 m2 
SDK_04</t>
  </si>
  <si>
    <t>763114215</t>
  </si>
  <si>
    <t>Příčka bezpečnostní ze sádrokartonových desek bezpečnostní třída RC3 s nosnou konstrukcí ze zdvojených ocelových profilů UW, CW s dodatečným profilem CD a s ocelovým plechem tl. 0,55 mm na obou straná</t>
  </si>
  <si>
    <t>SDK_01: Bezpečnostní mezibytová příčka  
"3. NP - hlavní část" 
"č.m. 2P01 a 2P06" 1,05*3,1 
"č.m. 2P08 a 2P09" 0,8*3,2 
Součet: 5,815 m2 
SDK_01</t>
  </si>
  <si>
    <t>763001R</t>
  </si>
  <si>
    <t>Stěna předsazená ze sádrokartonových desek s nosnou konstrukcí z ocelových profilů CW, UW dvojitě opláštěná deskami standardními A tl. 2 x 12,5 mm s izolací, EI 45, stěna tl. 150 mm</t>
  </si>
  <si>
    <t>SDK_06: Předstěna předsazená instalační tl. 150 mm - obyčejná  
"2. NP - hlavní část" 
"č.m. 1P11" 0,5*3,25 
"1. NP - hlavní část" 
"č.m. 0P13" 1*3,4 
"2. NP - hlavní část" 
"č.m. 1P02" 1,7*3,25 
Součet: 10,55 m2 
SDK_06</t>
  </si>
  <si>
    <t>763002R</t>
  </si>
  <si>
    <t>Stěna předsazená ze sádrokartonových desek s nosnou konstrukcí z ocelových profilů CW, UW dvojitě opláštěná deskami impregnovanými H2 tl. 2 x 12,5 mm s izolací, EI 45, stěna tl. 150 mm</t>
  </si>
  <si>
    <t>SDK_07: Předstěna předsazená instalační tl. 150 mm - do vlhkého prostředí  
"1. NP - hlavní část" 
"č.m. 0P19B" 1,25*2,7 
"1. NP - hlavní část" 
"č.m. 0P17A" 1,5*2,7 
"č.m. 0P14B" 2,5*2,7 
"1. NP - severozápadní část" 
"č.m. 0P13A" 1,65*2,7 
"č.m. 0P13B" 0,9*2,7 
"č.m. 0P11" (0,95+0,65)*2,7 
"č.m. 0P08" 1,8*2,7 
"č.m. 0P12" 2*1,1*3,55 
"č.m. 0P05B" 0,9*2,7 
"č.m. 0P07" 2,25*3,55 
"2. NP - hlavní část" 
"č.m. 1P07B" 1,1*2,7 
"č.m. 1P07A" 1,7*2,7 
"3. NP - hlavní část" 
"č.m. 2P07" 3*1,2+2,75*1,75 
Součet: 64,441 m2 
SDK_07</t>
  </si>
  <si>
    <t>763131511</t>
  </si>
  <si>
    <t>Podhled ze sádrokartonových desek jednovrstvá zavěšená spodní konstrukce z ocelových profilů CD, UD jednoduše opláštěná deskou standardní A, tl. 12,5 mm, bez izolace</t>
  </si>
  <si>
    <t>SDKP_01: Sádrokartonový podhled obyčejný  
"1.NP" 
"m.č. OP20B" 14,2 
"m.č. OP20A" 58,52 
"m.č. OP20" 8,74 
"m.č. OP19" 10,56 
"m.č. OP18" 27,19 
"m.č. OP16" 20,47 
"m.č. OP15A" 15,72 
"m.č. OP15" 3,58 
"m.č. OP13" 23,22 
"m.č. OP09" 6,03 
"m.č. OP04" 22,85 
"m.č. OP06" 13,70 
"m.č. OP02" 3,19 
"2.NP" 
"m.č. 1P09" 25,65 
"m.č. 1P15" 20,9 
"m.č. 1P18" 10,96 
"m.č. 1P08" 8,65 
"m.č. 1P02" 4,70 
"3.NP" 
"m.č. 2P08" 1,68 
"m.č. 2P09" 1,66 
"m.č. 2P05" 7,01 
Součet: 309,18 m2 
SDKP_01</t>
  </si>
  <si>
    <t>763003R</t>
  </si>
  <si>
    <t>Podkroví ze sádrokartonových desek dvouvrstvá spodní konstrukce z ocelových profilů CD, UD na krokvových závěsech dvojitě opláštěná deskami standardními A, tl. 2 x 12,5 mm, bez TI</t>
  </si>
  <si>
    <t>SDKP_02: Sádrokartonový podhled podkroví  
"3.NP" 
"m.č. 2P08" 1,06*3,12+3,02*1,62+((2,66*3,12)/2)+((2,55*3,02)/2)+3,22*(0,59+0,12)+((3,22*2,69)/2)+((3,22*2,55)/2)+1,21*(0,5+1,36+1,09+2*0,30) 
(0,53+0,44)*(4*0,6) 
"m.č. 2P09" 3,23*0,26+3,15*0,31+((2,63*3,15)/2)+((3,23*2,68)/2)+2,92*0,67+((2,92*2,6)/2)+((2,92*2,68)/2)+0,20*5,95+1,28*(0,5+1,36+0,51+2*0,30)+1,08*0, 
"m.č. 2P05" 0,1*3,5+1,15*(1,14+0,86)+0,05*1,5+0,6*0,3+(0,05+0,3)*(2*0,6)+1,24*(1,14+4,74+0,6)+0,6*0,3+(0,3+0,54)*(3*0,6)+0,1*(1,5+0,6) 
3,14*(1,14+2,1+1,14+0,6)+(0,74+0,3)*5+2,4*(0,3*2)+0,48*2,75 
"m.č. 2P06" 0,22*1,05 
"m.č. 2P03" 0,5*1,4+1,07*1,4 
"m.č. 2P02" 0,5*1,17+3,25*(0,28+0,28)+1,38*0,18+1,8*1,4+(2,22+0,66)*0,6 
"m.č. 2P01" 0,65*1,22+3,25*(0,31+0,31)+(2,22+0,66)*0,6+1,31*0,35 
Součet: 109,674 m2 
SDKP_02</t>
  </si>
  <si>
    <t>763004R</t>
  </si>
  <si>
    <t>Podkroví ze sádrokartonových desek  dvouvrstvá spodní konstrukce z ocelových profilů CD, UD na krokvových závěsech dvojitě opláštěná deskami impregnovanýmii H2, tl. 2 x 12,5 mm, bez TI</t>
  </si>
  <si>
    <t>SDKP_03: Sádrokartonový podhled v podkroví do vlhka  
"3.NP" 
"m.č. 2P07" 2,98*(0,54+0,86+0,30)+(0,52+0,3)*(2*0,6) 
Součet: 6,05 m2 
SDKP_03</t>
  </si>
  <si>
    <t>763131551</t>
  </si>
  <si>
    <t>Podhled ze sádrokartonových desek jednovrstvá zavěšená spodní konstrukce z ocelových profilů CD, UD jednoduše opláštěná deskou impregnovanou H2, tl. 12,5 mm, bez izolace</t>
  </si>
  <si>
    <t>SDKP_04: Sádrokartonový podhled do vlhkého prostředí  
"1.NP" 
"m.č. OP19A" 5,81 
"m.č. OP19B" 2,19 
"m.č. OP17B" 2,80 
"m.č. OP17A" 1,59 
"m.č. OP17" 1,92 
"m.č. OP14B" 4,0 
"m.č. OP12" 9,57 
"m.č. OP13A" 3,09 
"m.č. OP13B" 1,69 
"m.č. OP11" 3,0 
"m.č. OP08" 5,21 
"m.č. OP05A" 2,15 
"m.č. OP05B" 1,71 
"m.č. OP07" 18,63 
"2.NP" 
"m.č. 1P07B" 1,93 
"m.č. 1P07A" 2,93 
"m.č. 1P06A" 1,55 
"m.č. 1P06B" 1,55 
"m.č. 1P06C" 1,71 
"m.č. 1P04" 1,80 
Součet: 74,83 m2 
SDKP_04</t>
  </si>
  <si>
    <t>763131714</t>
  </si>
  <si>
    <t>Podhled ze sádrokartonových desek ostatní práce a konstrukce na podhledech ze sádrokartonových desek základní penetrační nátěr</t>
  </si>
  <si>
    <t>SDKP_01: Sádrokartonový podhled obyčejný  
"1.NP" 
"m.č. OP20B" 14,2 
"m.č. OP20A" 58,52 
"m.č. OP20" 8,74 
"m.č. OP19" 10,56 
"m.č. OP18" 27,19 
"m.č. OP16" 20,47 
"m.č. OP15A" 15,72 
"m.č. OP15" 3,58 
"m.č. OP13" 23,22 
"m.č. OP09" 6,03 
"m.č. OP04" 22,85 
"m.č. OP06" 13,70 
"m.č. OP02" 3,19 
"2.NP" 
"m.č. 1P09" 25,65 
"m.č. 1P15" 20,9 
"m.č. 1P18" 10,96 
"m.č. 1P08" 8,65 
"m.č. 1P02" 4,70 
"3.NP" 
"m.č. 2P08" 1,68 
"m.č. 2P09" 1,66 
"m.č. 2P05" 7,01 
Součet: 309,18 m2 
SDKP_02: Sádrokartonový podhled podkroví  
"3.NP" 
"m.č. 2P08" 1,06*3,12+3,02*1,62+((2,66*3,12)/2)+((2,55*3,02)/2)+3,22*(0,59+0,12)+((3,22*2,69)/2)+((3,22*2,55)/2)+1,21*(0,5+1,36+1,09+2*0,30) 
(0,53+0,44)*(4*0,6) 
"m.č. 2P09" 3,23*0,26+3,15*0,31+((2,63*3,15)/2)+((3,23*2,68)/2)+2,92*0,67+((2,92*2,6)/2)+((2,92*2,68)/2)+0,20*5,95+1,28*(0,5+1,36+0,51+2*0,30)+1,08*0, 
"m.č. 2P05" 0,1*3,5+1,15*(1,14+0,86)+0,05*1,5+0,6*0,3+(0,05+0,3)*(2*0,6)+1,24*(1,14+4,74+0,6)+0,6*0,3+(0,3+0,54)*(3*0,6)+0,1*(1,5+0,6) 
3,14*(1,14+2,1+1,14+0,6)+(0,74+0,3)*5+2,4*(0,3*2)+0,48*2,75 
"m.č. 2P06" 0,22*1,05 
"m.č. 2P03" 0,5*1,4+1,07*1,4 
"m.č. 2P02" 0,5*1,17+3,25*(0,28+0,28)+1,38*0,18+1,8*1,4+(2,22+0,66)*0,6 
"m.č. 2P01" 0,65*1,22+3,25*(0,31+0,31)+(2,22+0,66)*0,6+1,31*0,35 
Součet: 109,674 m2 
SDKP_03: Sádrokartonový podhled v podkroví do vlhka  
"3.NP" 
"m.č. 2P07" 2,98*(0,54+0,86+0,30)+(0,52+0,3)*(2*0,6) 
Součet: 6,05 m2 
SDKP_04: Sádrokartonový podhled do vlhkého prostředí  
"1.NP" 
"m.č. OP19A" 5,81 
"m.č. OP19B" 2,19 
"m.č. OP17B" 2,80 
"m.č. OP17A" 1,59 
"m.č. OP17" 1,92 
"m.č. OP14B" 4,0 
"m.č. OP12" 9,57 
"m.č. OP13A" 3,09 
"m.č. OP13B" 1,69 
"m.č. OP11" 3,0 
"m.č. OP08" 5,21 
"m.č. OP05A" 2,15 
"m.č. OP05B" 1,71 
"m.č. OP07" 18,63 
"2.NP" 
"m.č. 1P07B" 1,93 
"m.č. 1P07A" 2,93 
"m.č. 1P06A" 1,55 
"m.č. 1P06B" 1,55 
"m.č. 1P06C" 1,71 
"m.č. 1P04" 1,80 
Součet: 74,83 m2 
SDKP_01+SDKP_04+SDKP_02+SDKP_03</t>
  </si>
  <si>
    <t>763131761</t>
  </si>
  <si>
    <t>Podhled ze sádrokartonových desek Příplatek k cenám za plochu do 3 m2 jednotlivě</t>
  </si>
  <si>
    <t>SDKP_05: Příplatek za podhled do 3m2  
"1.NP" 
"m.č. OP19B" 2,19 
"m.č. OP17B" 2,80 
"m.č. OP17A" 1,59 
"m.č. OP17" 1,92 
"m.č. OP13B" 1,69 
"m.č. OP11" 3,0 
"m.č. OP05A" 2,15 
"m.č. OP05B" 1,71 
"m.č. OP14B" 4,0 
"2.NP" 
"m.č. 1P07B" 1,93 
"m.č. 1P07A" 2,93 
"m.č. 1P06A" 1,55 
"m.č. 1P06B" 1,55 
"m.č. 1P06C" 1,71 
"m.č. 1P04" 1,80 
Součet: 32,52 m2 
SDKP_05</t>
  </si>
  <si>
    <t>763131765</t>
  </si>
  <si>
    <t>Podhled ze sádrokartonových desek Příplatek k cenám za výšku zavěšení přes 0,5 do 1,0 m</t>
  </si>
  <si>
    <t>SDKP_06: Příplatek za výšku 0,5-1 m  
"1.NP" 
"m.č. OP20B" 14,2 
"m.č. OP20A" 58,52 
"m.č. OP20" 8,74 
"m.č. OP19" 10,56 
"m.č. OP18" 27,19 
"m.č. OP16" 20,47 
"m.č. OP15A" 15,72 
"m.č. OP15" 3,58 
"m.č. OP13" 23,22 
"m.č. OP19A" 5,81 
Součet: 188,01 m2 
SDKP_06</t>
  </si>
  <si>
    <t>763131766</t>
  </si>
  <si>
    <t>Podhled ze sádrokartonových desek Příplatek k cenám za výšku zavěšení přes 1,0 do 1,5 m</t>
  </si>
  <si>
    <t>SDKP_07: Příplatek za výšku 1-1,5 m  
"1.NP" 
"m.č. OP02" 3,19 
"m.č. OP19B" 2,19 
"m.č. OP17B" 2,80 
"m.č. OP17A" 1,59 
"m.č. OP17" 1,92 
"m.č. OP14B" 4,0 
"m.č. OP13A" 3,09 
"m.č. OP13B" 1,69 
"m.č. OP11" 3,0 
"m.č. OP08" 5,21 
"m.č. OP05A" 2,15 
"m.č. OP05B" 1,71 
Součet: 32,54 m2 
SDKP_07</t>
  </si>
  <si>
    <t>763172325</t>
  </si>
  <si>
    <t>Montáž dvířek pro konstrukce ze sádrokartonových desek revizních jednoplášťových pro příčky a předsazené stěny velikost (šxv) 600 x 600 mm</t>
  </si>
  <si>
    <t>59030714</t>
  </si>
  <si>
    <t>dvířka revizní jednokřídlá s automatickým zámkem 600x600mm</t>
  </si>
  <si>
    <t>Podrobná specifikace viz. D.2.2.1 - SO 04-71-01.01 - 3.608a - Výpis ostatních prvků - prvek O – 07</t>
  </si>
  <si>
    <t>763172356</t>
  </si>
  <si>
    <t>Montáž dvířek pro konstrukce ze sádrokartonových desek revizních jednoplášťových pro podhledy velikost (šxv) 700 x 700 mm</t>
  </si>
  <si>
    <t>59030740</t>
  </si>
  <si>
    <t>dvířka revizní jednokřídlá s automatickým zámkem 700x700mm</t>
  </si>
  <si>
    <t>Podrobná specifikace viz. D.2.2.1 - SO 04-71-01.01 - 3.608a - Výpis ostatních prvků - prvek O – 06</t>
  </si>
  <si>
    <t>763181422</t>
  </si>
  <si>
    <t>Výplně otvorů konstrukcí ze sádrokartonových desek ztužující výplň otvoru pro dveře s UA a UW profilem, výšky příčky přes 3,25 do 3,75 m</t>
  </si>
  <si>
    <t>SDK_05: Ztužující profily pro osazení dveří  
"1. NP - hlavní část" 
1 
"2. NP - hlavní část" 
6 
"2. NP - severozápadní část" 
1 
"3. NP - hlavní část" 
4 
Součet: 12,00 kus 
SDK_05</t>
  </si>
  <si>
    <t>763411111</t>
  </si>
  <si>
    <t>Sanitární příčky vhodné do mokrého prostředí dělící z dřevotřískových desek s HPL-laminátem tl. 19,6 mm</t>
  </si>
  <si>
    <t>"T-05" 2,15*(2,71+1,25)-2*0,8*2,15 
"T-06" 2,15*(2,25+1,91)-2*0,8*2,15 
Součet 10,578</t>
  </si>
  <si>
    <t>Podrobná specifikace viz. D.2.2.1 - SO 04-71-01.01 - 3.606 Výpis truhlářských výrobků - T-05, T-06</t>
  </si>
  <si>
    <t>763411121</t>
  </si>
  <si>
    <t>Sanitární příčky vhodné do mokrého prostředí dveře vnitřní do sanitárních příček šířky do 800 mm, výšky do 2 000 mm z dřevotřískových desek s HPL-laminátem včetně nerezového kování tl. 19,6 mm</t>
  </si>
  <si>
    <t>"T-05" 2*2 
"T-06" 2*2 
Součet 8</t>
  </si>
  <si>
    <t>763411211</t>
  </si>
  <si>
    <t>Sanitární příčky vhodné do mokrého prostředí dělící přepážky k pisoárům z dřevotřískových desek s HPL-laminátem tl. 19,6 mm</t>
  </si>
  <si>
    <t>"T-07" 0,4*1 
Součet 0,4</t>
  </si>
  <si>
    <t>jedná se o kompletní položku vč. kotvícího a spojovacího materiálu, povrchové úpravy Podrobná specifikace viz. D.2.2.1 - SO 04-71-01.01 - 3.606 Výpis truhlářských výrobků - T-07</t>
  </si>
  <si>
    <t>998763302</t>
  </si>
  <si>
    <t>Přesun hmot pro konstrukce montované z desek sádrokartonových, sádrovláknitých, cementovláknitých nebo cementových stanovený z hmotnosti přesunovaného materiálu vodorovná dopravní vzdálenost do 50 m v</t>
  </si>
  <si>
    <t>764002414</t>
  </si>
  <si>
    <t>Montáž strukturované oddělovací rohože jakékoli rš</t>
  </si>
  <si>
    <t>STŘ_01: Střecha nástupiště  
5,28*10,07+(5,28*5,235)/2+46,9*5,33+(5,33*5,2)/2 
Součet: 330,825 m2 
STŘ_02: Střecha hlavní objekt  
"zastřešení 2.NP" 
26,7*(6,505+6,43)-4,6*4,08-4,4*3,94+4,6*1,095*2+4,075*4,6+4,42*2*0,4+0,46*3,9 
-(0,5*0,78+0,45*1,15+0,625*1,2+0,45*0,96) 
-(19*0,6*0,6+7*0,6*2,4) 
"zastřešení 3.NP" 
10,9*(2*6,485)+12,9*(2*6,485)-8*0,6*0,6-0,5*0,8-0,44*0,765 
Součet: 629,469 m2 
STŘ_01+STŘ_02</t>
  </si>
  <si>
    <t>28329031</t>
  </si>
  <si>
    <t>fólie kontaktní difuzně propustná pro doplňkovou hydroizolační vrstvu, monolitická dvouvrstvá PES/PR 270g/m2, integrovaná samolepící páska</t>
  </si>
  <si>
    <t>960,294 * 1,15 ' Přepočtené koeficientem množství</t>
  </si>
  <si>
    <t>764111641</t>
  </si>
  <si>
    <t>Krytina ze svitků, ze šablon nebo taškových tabulí z pozinkovaného plechu s povrchovou úpravou s úpravou u okapů, prostupů a výčnělků střechy rovné drážkováním ze svitků do rš 670 mm, sklon střechy do</t>
  </si>
  <si>
    <t>STŘ_01: Střecha nástupiště  
5,28*10,07+(5,28*5,235)/2+46,9*5,33+(5,33*5,2)/2 
Součet: 330,825 m2 
STŘ_01</t>
  </si>
  <si>
    <t>Podrobná specifikace viz. D.2.2.1 - SO 00-71-01.01 - 3.610 - Výpis technických listů – 04/14</t>
  </si>
  <si>
    <t>764212631</t>
  </si>
  <si>
    <t>Oplechování střešních prvků z pozinkovaného plechu s povrchovou úpravou štítu závětrnou lištou rš 160 mm</t>
  </si>
  <si>
    <t>"K-14" 10,66</t>
  </si>
  <si>
    <t>Podrobná specifikace viz. D.2.2.1 - SO 04-71-01.01 - 3.607 - Výpis klempířských výrobků - prvek K – 14</t>
  </si>
  <si>
    <t>764212635</t>
  </si>
  <si>
    <t>Oplechování střešních prvků z pozinkovaného plechu s povrchovou úpravou štítu závětrnou lištou rš 400 mm</t>
  </si>
  <si>
    <t>"K-11" 
"2.NP" 35,6 
"střecha" 51,60 
Součet 87,2</t>
  </si>
  <si>
    <t>Podrobná specifikace viz. D.2.2.1 - SO 04-71-01.01 - 3.607 - Výpis klempířských výrobků - prvek K – 11</t>
  </si>
  <si>
    <t>764212660</t>
  </si>
  <si>
    <t>Oplechování střešních prvků z pozinkovaného plechu s povrchovou úpravou okapu střechy rovné okapovým plechem rš 120 mm</t>
  </si>
  <si>
    <t>"K-03" 67,5</t>
  </si>
  <si>
    <t>Podrobná specifikace viz. D.2.2.1 - SO 04-71-01.01 - 3.607 - Výpis klempířských výrobků - prvek K – 03</t>
  </si>
  <si>
    <t>764212665</t>
  </si>
  <si>
    <t>Oplechování střešních prvků z pozinkovaného plechu s povrchovou úpravou okapu střechy rovné okapovým plechem rš 400 mm</t>
  </si>
  <si>
    <t>"K-01" 90</t>
  </si>
  <si>
    <t>Podrobná specifikace viz. D.2.2.1 - SO 04-71-01.01 - 3.607 - Výpis klempířských výrobků - prvek K – 01</t>
  </si>
  <si>
    <t>764213456</t>
  </si>
  <si>
    <t>Oplechování střešních prvků z pozinkovaného plechu sněhový zachytávač průbežný dvoutrubkový</t>
  </si>
  <si>
    <t>"K-12" 95</t>
  </si>
  <si>
    <t>Podrobná specifikace viz. D.2.2.1 - SO 04-71-01.01 - 3.607 - Výpis klempířských výrobků - prvek K – 12</t>
  </si>
  <si>
    <t>764216601</t>
  </si>
  <si>
    <t>Oplechování parapetů z pozinkovaného plechu s povrchovou úpravou rovných mechanicky kotvené, bez rohů rš 160 mm</t>
  </si>
  <si>
    <t>"K-08" 
"2NP" 1,9 
"3NP" 5,8 
Součet 7,7</t>
  </si>
  <si>
    <t>Podrobná specifikace viz. D.2.2.1 - SO 04-71-01.01 - 3.607 - Výpis klempířských výrobků - prvek K – 08</t>
  </si>
  <si>
    <t>764216603</t>
  </si>
  <si>
    <t>Oplechování parapetů z pozinkovaného plechu s povrchovou úpravou rovných mechanicky kotvené, bez rohů rš 250 mm</t>
  </si>
  <si>
    <t>"K-07" 
"1NP" 19,5 
"2NP" 15,1 
Součet 34,6</t>
  </si>
  <si>
    <t>Podrobná specifikace viz. D.2.2.1 - SO 04-71-01.01 - 3.607 - Výpis klempířských výrobků - prvek K – 07</t>
  </si>
  <si>
    <t>764218604</t>
  </si>
  <si>
    <t>Oplechování říms a ozdobných prvků z pozinkovaného plechu s povrchovou úpravou rovných, bez rohů mechanicky kotvené rš 330 mm</t>
  </si>
  <si>
    <t>"K-06" 
"2NP" 116,3 
"3NP" 72,5 
Součet 188,8</t>
  </si>
  <si>
    <t>Podrobná specifikace viz. D.2.2.1 - SO 04-71-01.01 - 3.607 - Výpis klempířských výrobků - prvek K – 06</t>
  </si>
  <si>
    <t>764311613</t>
  </si>
  <si>
    <t>Lemování zdí z pozinkovaného plechu s povrchovou úpravou boční nebo horní rovné, střech s krytinou skládanou mimo prejzovou rš 250 mm</t>
  </si>
  <si>
    <t>"K-05" 18</t>
  </si>
  <si>
    <t>Podrobná specifikace viz. D.2.2.1 - SO 04-71-01.01 - 3.607 - Výpis klempířských výrobků - prvek K – 05</t>
  </si>
  <si>
    <t>"K-10" 
"2NP" 57 
"3NP" 23 
Součet 80</t>
  </si>
  <si>
    <t>Podrobná specifikace viz. D.2.2.1 - SO 04-71-01.01 - 3.607 - Výpis klempířských výrobků - prvek K – 10</t>
  </si>
  <si>
    <t>764315624</t>
  </si>
  <si>
    <t>Lemování trub, konzol, držáků a ostatních kusových prvků z pozinkovaného plechu s povrchovou úpravou střech s krytinou skládanou mimo prejzovou nebo z plechu, průměr přes 150 do 200 mm</t>
  </si>
  <si>
    <t>"K-13" 
"průměr 160" 5 
"průměr 200" 4 
Součet 9</t>
  </si>
  <si>
    <t>Podrobná specifikace viz. D.2.2.1 - SO 04-71-01.01 - 3.607 - Výpis klempířských výrobků - prvek K – 13</t>
  </si>
  <si>
    <t>764315625</t>
  </si>
  <si>
    <t>Lemování trub, konzol, držáků a ostatních kusových prvků z pozinkovaného plechu s povrchovou úpravou střech s krytinou skládanou mimo prejzovou nebo z plechu, průměr přes 200 do 300 mm</t>
  </si>
  <si>
    <t>"K-13" 
"průměr 250" 4</t>
  </si>
  <si>
    <t>764511603</t>
  </si>
  <si>
    <t>Žlab podokapní z pozinkovaného plechu s povrchovou úpravou včetně háků a čel půlkruhový rš 400 mm</t>
  </si>
  <si>
    <t>"K-04" 68</t>
  </si>
  <si>
    <t>Podrobná specifikace viz. D.2.2.1 - SO 04-71-01.01 - 3.607 - Výpis klempířských výrobků - prvek K – 04</t>
  </si>
  <si>
    <t>764513406</t>
  </si>
  <si>
    <t>Žlab nadokapní (nástřešní) z pozinkovaného plechu oblého tvaru, včetně háků, čel a hrdel rš 500 mm</t>
  </si>
  <si>
    <t>"K-02" 90</t>
  </si>
  <si>
    <t>Podrobná specifikace viz. D.2.2.1 - SO 04-71-01.01 - 3.607 - Výpis klempířských výrobků - prvek K – 02</t>
  </si>
  <si>
    <t>764513426</t>
  </si>
  <si>
    <t>Žlab nadokapní (nástřešní) z pozinkovaného plechu Příplatek k cenám za zvýšenou pracnost při provedení rohu nebo koutu rš 500 mm</t>
  </si>
  <si>
    <t>764518623</t>
  </si>
  <si>
    <t>Svod z pozinkovaného plechu s upraveným povrchem včetně objímek, kolen a odskoků kruhový, průměru 120 mm</t>
  </si>
  <si>
    <t>"K-09" 70,2</t>
  </si>
  <si>
    <t>Podrobná specifikace viz. D.2.2.1 - SO 04-71-01.01 - 3.607 - Výpis klempířských výrobků - prvek K – 09</t>
  </si>
  <si>
    <t>998764102</t>
  </si>
  <si>
    <t>Přesun hmot pro konstrukce klempířské stanovený z hmotnosti přesunovaného materiálu vodorovná dopravní vzdálenost do 50 m v objektech výšky přes 6 do 12 m</t>
  </si>
  <si>
    <t>765131011</t>
  </si>
  <si>
    <t>Montáž vláknocementové krytiny skládané sklonu střechy do 30° jednoduché krytí z pravoúhlých formátů, počet desek přes 10 do 20 ks/m2</t>
  </si>
  <si>
    <t>59160242</t>
  </si>
  <si>
    <t>krytina vláknocementová s buničinou a umělými vlákny černá 600x300x4mm</t>
  </si>
  <si>
    <t>STŘ_02: Střecha hlavní objekt  
"zastřešení 2.NP" 
26,7*(6,505+6,43)-4,6*4,08-4,4*3,94+4,6*1,095*2+4,075*4,6+4,42*2*0,4+0,46*3,9 
-(0,5*0,78+0,45*1,15+0,625*1,2+0,45*0,96) 
-(19*0,6*0,6+7*0,6*2,4) 
"zastřešení 3.NP" 
10,9*(2*6,485)+12,9*(2*6,485)-8*0,6*0,6-0,5*0,8-0,44*0,765 
Součet: 629,469 m2 
STŘ_02 
629,469 * 14,5 ' Přepočtené koeficientem množství</t>
  </si>
  <si>
    <t>765131191</t>
  </si>
  <si>
    <t>Montáž vláknocementové krytiny skládané sklonu střechy do 30° hřebene z hřebenáčů</t>
  </si>
  <si>
    <t>STŘ_02a: Hřeben  
48,76+5,06+4,3 
Součet: 58,12 m 
STŘ_02a</t>
  </si>
  <si>
    <t>59164502</t>
  </si>
  <si>
    <t>hřebenáč kónický vláknocementový černý</t>
  </si>
  <si>
    <t>STŘ_02a: Hřeben  
48,76+5,06+4,3 
Součet: 58,12 m 
STŘ_02a 
58,12 * 2,575 ' Přepočtené koeficientem množství</t>
  </si>
  <si>
    <t>765131201</t>
  </si>
  <si>
    <t>Montáž vláknocementové krytiny skládané sklonu střechy do 30° úžlabí přiřezáním desek podél oplechování</t>
  </si>
  <si>
    <t>STŘ_02b: Úžlabí  
2*6,15+5,9*2 
Součet: 24,10 m 
STŘ_02b</t>
  </si>
  <si>
    <t>765191031</t>
  </si>
  <si>
    <t>Montáž pojistné hydroizolační nebo parotěsné fólie lepení těsnících pásků pod kontralatě</t>
  </si>
  <si>
    <t>28329303</t>
  </si>
  <si>
    <t>páska těsnící jednostranně lepící butylkaučuková pod kontralatě š 50mm</t>
  </si>
  <si>
    <t>STŘ_02C: Kontralatě  
"krokve" (6,5*13*2) 
"krokve" (6,5*14*2) 
"krokve" (6,44*24*2)+(6,04*2)+(6,5*11*2)+(6,1*2)+(4,8*2*2)+((3,96+2,9+1,81+0,73)*2)+((4,7+3,95+2,9+1,95+0,71)*2) 
"krokve" ((5,1+4,2+3,25+2,32)*2)+((5,18+4,27+3,35+2,43)*2) 
Součet: 954,02 m 
STŘ_02C 
954,02 * 1,1 ' Přepočtené koeficientem množství</t>
  </si>
  <si>
    <t>998765102</t>
  </si>
  <si>
    <t>Přesun hmot pro krytiny skládané stanovený z hmotnosti přesunovaného materiálu vodorovná dopravní vzdálenost do 50 m na objektech výšky přes 6 do 12 m</t>
  </si>
  <si>
    <t>R766T09</t>
  </si>
  <si>
    <t>Dřevěná konstrukce zastřešení nástupiště, včetně bočních stěn a výplní</t>
  </si>
  <si>
    <t>"Exteriér" 1 
Součet 1</t>
  </si>
  <si>
    <t>1. V ceně jsou zahrnuty náklady na dodávku materiálu včetně montáže. 2. V ceně jsou zahrnuty náklady na veškerý kotvící, upevňovací a pomocný materiál. 
Podrobná specifikace viz. D.2.2.1 - SO 04-71-01.01 - 3.606 Výpis truhlářských výrobků - T-09</t>
  </si>
  <si>
    <t>R766T11</t>
  </si>
  <si>
    <t>Dekorativní řešení štítové vazby krovu</t>
  </si>
  <si>
    <t>"štíty objektu" 4 
Součet 4</t>
  </si>
  <si>
    <t>1. V ceně jsou zahrnuty náklady na dodávku materiálu včetně montáže. 2. V ceně jsou zahrnuty náklady na veškerý kotvící, upevňovací a pomocný materiál. 
Podrobná specifikace viz. D.2.2.1 - SO 04-71-01.01 - 3.606 Výpis truhlářských výrobků - T-11</t>
  </si>
  <si>
    <t>766694116</t>
  </si>
  <si>
    <t>Montáž ostatních truhlářských konstrukcí parapetních desek dřevěných nebo plastových šířky do 300 mm</t>
  </si>
  <si>
    <t>"T-01" 8*1,25+1,185*1+2*1,75 
"T-03" 1*0,8+12*1,1 
"T-08" 2*1,8 
"T-10" 2*1,25 
Součet 34,785</t>
  </si>
  <si>
    <t>R606T01a</t>
  </si>
  <si>
    <t>parapet vnitřní povrch laminátový š 70mm</t>
  </si>
  <si>
    <t>"T-01" 1*1,75 
1,75 * 1,01 ' Přepočtené koeficientem množství</t>
  </si>
  <si>
    <t>Podrobná specifikace viz. D.2.2.1 - SO 04-71-01.01 - 3.606 Výpis truhlářských výrobků - T-01</t>
  </si>
  <si>
    <t>R606T01b</t>
  </si>
  <si>
    <t>parapet vnitřní povrch laminátový š 170mm</t>
  </si>
  <si>
    <t>"T-01" 1*1,185 
1,185 * 1,01 ' Přepočtené koeficientem množství</t>
  </si>
  <si>
    <t>R606T01c</t>
  </si>
  <si>
    <t>parapet vnitřní povrch laminátový š 220mm</t>
  </si>
  <si>
    <t>"T-01"3*1,25 
3,75 * 1,01 ' Přepočtené koeficientem množství</t>
  </si>
  <si>
    <t>R606T01d</t>
  </si>
  <si>
    <t>parapet vnitřní povrch laminátový š 235mm</t>
  </si>
  <si>
    <t>"T-01"1*1,75 
1,75 * 1,01 ' Přepočtené koeficientem množství</t>
  </si>
  <si>
    <t>R606T01e</t>
  </si>
  <si>
    <t>parapet vnitřní povrch laminátový š 270mm</t>
  </si>
  <si>
    <t>"T-01"4*1,25 
5 * 1,01 ' Přepočtené koeficientem množství</t>
  </si>
  <si>
    <t>220</t>
  </si>
  <si>
    <t>R606T01f</t>
  </si>
  <si>
    <t>parapet vnitřní povrch laminátový š 285mm</t>
  </si>
  <si>
    <t>"T-01" 1*1,25 
1,25 * 1,01 ' Přepočtené koeficientem množství</t>
  </si>
  <si>
    <t>221</t>
  </si>
  <si>
    <t>R606T03a</t>
  </si>
  <si>
    <t>parapet vnitřní povrch laminátový š 100mm</t>
  </si>
  <si>
    <t>"T-03" 1*0,8+1,1*8 
9,6 * 1,01 ' Přepočtené koeficientem množství</t>
  </si>
  <si>
    <t>Podrobná specifikace viz. D.2.2.1 - SO 04-71-01.01 - 3.606 Výpis truhlářských výrobků - T-03</t>
  </si>
  <si>
    <t>222</t>
  </si>
  <si>
    <t>R606T03b</t>
  </si>
  <si>
    <t>parapet vnitřní povrch laminátový š 150mm</t>
  </si>
  <si>
    <t>"T-03" 4*1,1 
4,4 * 1,01 ' Přepočtené koeficientem množství</t>
  </si>
  <si>
    <t>223</t>
  </si>
  <si>
    <t>R606T08</t>
  </si>
  <si>
    <t>"T-08" 2*1,8 
3,6 * 1,01 ' Přepočtené koeficientem množství</t>
  </si>
  <si>
    <t>Podrobná specifikace viz. D.2.2.1 - SO 04-71-01.01 - 3.606 Výpis truhlářských výrobků - T-08</t>
  </si>
  <si>
    <t>224</t>
  </si>
  <si>
    <t>R606T10</t>
  </si>
  <si>
    <t>parapet vnitřní povrch laminátový š 175mm</t>
  </si>
  <si>
    <t>"T-10" 2*1,25 
2,5 * 1,01 ' Přepočtené koeficientem množství</t>
  </si>
  <si>
    <t>Podrobná specifikace viz. D.2.2.1 - SO 04-71-01.01 - 3.606 Výpis truhlářských výrobků - T-10</t>
  </si>
  <si>
    <t>225</t>
  </si>
  <si>
    <t>766694126</t>
  </si>
  <si>
    <t>Montáž ostatních truhlářských konstrukcí parapetních desek dřevěných nebo plastových šířky přes 300 mm</t>
  </si>
  <si>
    <t>"T-01" 4*1,3+1*1,185</t>
  </si>
  <si>
    <t>226</t>
  </si>
  <si>
    <t>R606T01g</t>
  </si>
  <si>
    <t>parapet vnitřní povrch laminátový š 370mm</t>
  </si>
  <si>
    <t>"T-01" 4*1,3+1*1,735 
6,935 * 1,01 ' Přepočtené koeficientem množství</t>
  </si>
  <si>
    <t>227</t>
  </si>
  <si>
    <t>R604DN01</t>
  </si>
  <si>
    <t>Exteriérové vstupní dveře na veřejné WC s bezbariérovým madlem</t>
  </si>
  <si>
    <t>"m. č. OP09"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</si>
  <si>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DN-01</t>
  </si>
  <si>
    <t>228</t>
  </si>
  <si>
    <t>R604DN02</t>
  </si>
  <si>
    <t>Exteriérové vstupní dveře do objektu s bezbariérovým madlem</t>
  </si>
  <si>
    <t>"m. č. 0P15"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</si>
  <si>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DN-02</t>
  </si>
  <si>
    <t>229</t>
  </si>
  <si>
    <t>R604DN03</t>
  </si>
  <si>
    <t>Vstupní dveře do objektu z nástupiště s bezbariérovým madlem</t>
  </si>
  <si>
    <t>"m. č. 0P20, 0P18, 0P16, 0P15" 5 
Součet 5</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</si>
  <si>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DN-03</t>
  </si>
  <si>
    <t>230</t>
  </si>
  <si>
    <t>R604DN04</t>
  </si>
  <si>
    <t>Vstupní dveře do objektu s bezbariérovým madlem</t>
  </si>
  <si>
    <t>"m. č. 0P15A"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</si>
  <si>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DN-04</t>
  </si>
  <si>
    <t>231</t>
  </si>
  <si>
    <t>R604DN05</t>
  </si>
  <si>
    <t>Exteriérové vstupní dveře do obytu (severo-východní část budovy)</t>
  </si>
  <si>
    <t>"m. č. 0P01"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</si>
  <si>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DN-05</t>
  </si>
  <si>
    <t>232</t>
  </si>
  <si>
    <t>R604DN06</t>
  </si>
  <si>
    <t>Exteriérové vstupní dveře do kanceláře (východní část budovy)</t>
  </si>
  <si>
    <t>"m. č. 0P06"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</si>
  <si>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DN-06</t>
  </si>
  <si>
    <t>233</t>
  </si>
  <si>
    <t>766311111</t>
  </si>
  <si>
    <t>Montáž zábradlí dřevěného vnitřního</t>
  </si>
  <si>
    <t>"Z-01" 6,85 
"Z-02" 8,5 
"Z-03" 1,5 
"Z-04" 5,65 
"Z-05" 1,9 
Součet 24,4</t>
  </si>
  <si>
    <t>234</t>
  </si>
  <si>
    <t>R767Z01</t>
  </si>
  <si>
    <t>zábradlí - schodiště, madlo podél vnější schodišťové zdi</t>
  </si>
  <si>
    <t>"1.PP-1.NP - m. č. 1S01" 6,85 
Součet 6,85</t>
  </si>
  <si>
    <t>Podrobná specifikace viz. D.2.2.1 - SO 04-71-01.01 - 3.605 - Výpis zámečnických konstrukcí - prvek Z – 01</t>
  </si>
  <si>
    <t>235</t>
  </si>
  <si>
    <t>R767Z02</t>
  </si>
  <si>
    <t>"1.NP-2.NP - m. č. OP01" 8,50 
Součet 8,5</t>
  </si>
  <si>
    <t>Podrobná specifikace viz. D.2.2.1 - SO 04-71-01.01 - 3.605 - Výpis zámečnických konstrukcí - prvek Z – 02</t>
  </si>
  <si>
    <t>236</t>
  </si>
  <si>
    <t>R767Z03</t>
  </si>
  <si>
    <t>"2.NP - m. č. 1P01" 1,5 
Součet 1,5</t>
  </si>
  <si>
    <t>Podrobná specifikace viz. D.2.2.1 - SO 04-71-01.01 - 3.605 - Výpis zámečnických konstrukcí - prvek Z – 03</t>
  </si>
  <si>
    <t>237</t>
  </si>
  <si>
    <t>R767Z04</t>
  </si>
  <si>
    <t>"2.NP-3.NP - m. č. 2P01" 5,65 
Součet 5,65</t>
  </si>
  <si>
    <t>Podrobná specifikace viz. D.2.2.1 - SO 04-71-01.01 - 3.605 - Výpis zámečnických konstrukcí - prvek Z – 04</t>
  </si>
  <si>
    <t>238</t>
  </si>
  <si>
    <t>R767Z05</t>
  </si>
  <si>
    <t>"3.NP - m. č. 2P02" 1,9 
Součet 1,9</t>
  </si>
  <si>
    <t>Podrobná specifikace viz. D.2.2.1 - SO 04-71-01.01 - 3.605 - Výpis zámečnických konstrukcí - prvek Z – 05</t>
  </si>
  <si>
    <t>239</t>
  </si>
  <si>
    <t>766412232</t>
  </si>
  <si>
    <t>Montáž obložení stěn palubkami na pero a drážku plochy přes 5 m2 z tvrdého dřeva, šířky přes 60 do 80 mm</t>
  </si>
  <si>
    <t>240</t>
  </si>
  <si>
    <t>60511109</t>
  </si>
  <si>
    <t>řezivo jehličnaté smrk, borovice š přes 80mm tl 24mm dl 2-3m</t>
  </si>
  <si>
    <t>OBLOŽ_02: Obložení štítů  
"3.NP" 
15-2,12+15-2,34+5,72-2*0,4+5,29-1,1 
Součet: 34,65 m2 
OBLOŽ_02*0,024 
0,832 * 1,05 ' Přepočtené koeficientem množství</t>
  </si>
  <si>
    <t>241</t>
  </si>
  <si>
    <t>766417211</t>
  </si>
  <si>
    <t>Montáž obložení stěn rošt podkladový</t>
  </si>
  <si>
    <t>OBLOŽ_01: Podkladní vrstva laťování  
"3.NP" 
2*51,5 
2*20 
Součet: 143,00 m 
OBLOŽ_01</t>
  </si>
  <si>
    <t>242</t>
  </si>
  <si>
    <t>OBLOŽ_01: Podkladní vrstva laťování  
"3.NP" 
2*51,5 
2*20 
Součet: 143,00 m 
OBLOŽ_01*0,04*0,04 
0,229 * 1,05 ' Přepočtené koeficientem množství</t>
  </si>
  <si>
    <t>243</t>
  </si>
  <si>
    <t>766622132</t>
  </si>
  <si>
    <t>Montáž oken plastových včetně montáže rámu plochy přes 1 m2 otevíravých do zdiva, výšky přes 1,5 do 2,5 m</t>
  </si>
  <si>
    <t>"W-01" 8*1,25*2,35 
"W-02" 4*1,3*2,5 
"W-03" 1*1,01*1,65 
"W-04" 1*1,75*2,35 
"W-05" 1*1,735*2,5 
"W-06" 1*1,75*2,5 
"W-09" 11*1,1*1,7 
"W-10" 1*1,1*1,7 
"W-11" 2*0,95*2,4 
"W-12" 1*0,9*1,6 
Součet 79,432</t>
  </si>
  <si>
    <t>244</t>
  </si>
  <si>
    <t>R602W01</t>
  </si>
  <si>
    <t>plastové okno W-01</t>
  </si>
  <si>
    <t>"1.NP" 8</t>
  </si>
  <si>
    <t>jedná se o kompletní výrobek, vč. kování, povrchové úpravy, parapetu Podrobná specifikace viz. D.2.2.1 - SO 00-71-01.01 - 3.602 - Výpis oken a prosklených stěn - prvek W - 01</t>
  </si>
  <si>
    <t>245</t>
  </si>
  <si>
    <t>R602W02</t>
  </si>
  <si>
    <t>plastové okno W-02</t>
  </si>
  <si>
    <t>"1.NP" 4</t>
  </si>
  <si>
    <t>jedná se o kompletní výrobek, vč. kování, povrchové úpravy, parapetu Podrobná specifikace viz. D.2.2.1 - SO 00-71-01.01 - 3.602 - Výpis oken a prosklených stěn - prvek W - 02</t>
  </si>
  <si>
    <t>246</t>
  </si>
  <si>
    <t>R602W03</t>
  </si>
  <si>
    <t>plastové okno W-03</t>
  </si>
  <si>
    <t>"1.NP" 1</t>
  </si>
  <si>
    <t>jedná se o kompletní výrobek, vč. kování, povrchové úpravy, parapetu Podrobná specifikace viz. D.2.2.1 - SO 00-71-01.01 - 3.602 - Výpis oken a prosklených stěn - prvek W - 03</t>
  </si>
  <si>
    <t>247</t>
  </si>
  <si>
    <t>R602W04</t>
  </si>
  <si>
    <t>plastové okno W-04</t>
  </si>
  <si>
    <t>jedná se o kompletní výrobek, vč. kování, povrchové úpravy, parapetu Podrobná specifikace viz. D.2.2.1 - SO 00-71-01.01 - 3.602 - Výpis oken a prosklených stěn - prvek W - 04</t>
  </si>
  <si>
    <t>248</t>
  </si>
  <si>
    <t>R602W05</t>
  </si>
  <si>
    <t>plastové okno W-05</t>
  </si>
  <si>
    <t>jedná se o kompletní výrobek, vč. kování, povrchové úpravy, parapetu Podrobná specifikace viz. D.2.2.1 - SO 00-71-01.01 - 3.602 - Výpis oken a prosklených stěn - prvek W - 05</t>
  </si>
  <si>
    <t>249</t>
  </si>
  <si>
    <t>R602W06</t>
  </si>
  <si>
    <t>plastové okno W-06</t>
  </si>
  <si>
    <t>jedná se o kompletní výrobek, vč. kování, povrchové úpravy, parapetu Podrobná specifikace viz. D.2.2.1 - SO 00-71-01.01 - 3.602 - Výpis oken a prosklených stěn - prvek W - 06</t>
  </si>
  <si>
    <t>250</t>
  </si>
  <si>
    <t>R602W09</t>
  </si>
  <si>
    <t>plastové okno W-09</t>
  </si>
  <si>
    <t>"2.NP" 11</t>
  </si>
  <si>
    <t>jedná se o kompletní výrobek, vč. kování, povrchové úpravy, parapetu Podrobná specifikace viz. D.2.2.1 - SO 00-71-01.01 - 3.602 - Výpis oken a prosklených stěn - prvek W - 09</t>
  </si>
  <si>
    <t>251</t>
  </si>
  <si>
    <t>R602W10</t>
  </si>
  <si>
    <t>plastové okno W-10</t>
  </si>
  <si>
    <t>"2.NP" 1</t>
  </si>
  <si>
    <t>jedná se o kompletní výrobek, vč. kování, povrchové úpravy, parapetu Podrobná specifikace viz. D.2.2.1 - SO 00-71-01.01 - 3.602 - Výpis oken a prosklených stěn - prvek W - 10</t>
  </si>
  <si>
    <t>252</t>
  </si>
  <si>
    <t>R602W11</t>
  </si>
  <si>
    <t>plastové okno W-11</t>
  </si>
  <si>
    <t>"2.NP" 2</t>
  </si>
  <si>
    <t>jedná se o kompletní výrobek, vč. kování, povrchové úpravy, parapetu Podrobná specifikace viz. D.2.2.1 - SO 00-71-01.01 - 3.602 - Výpis oken a prosklených stěn - prvek W - 11</t>
  </si>
  <si>
    <t>253</t>
  </si>
  <si>
    <t>R602W12</t>
  </si>
  <si>
    <t>plastové okno W-12</t>
  </si>
  <si>
    <t>jedná se o kompletní výrobek, vč. kování, povrchové úpravy, parapetu Podrobná specifikace viz. D.2.2.1 - SO 00-71-01.01 - 3.602 - Výpis oken a prosklených stěn - prvek W - 12</t>
  </si>
  <si>
    <t>254</t>
  </si>
  <si>
    <t>766621211</t>
  </si>
  <si>
    <t>Montáž oken dřevěných včetně montáže rámu plochy přes 1 m2 otevíravých do zdiva, výšky do 1,5 m</t>
  </si>
  <si>
    <t>"W-14" 2*1,8*1,3</t>
  </si>
  <si>
    <t>255</t>
  </si>
  <si>
    <t>R602W14</t>
  </si>
  <si>
    <t>plastové okno W-14</t>
  </si>
  <si>
    <t>"3.NP" 2</t>
  </si>
  <si>
    <t>jedná se o kompletní výrobek, vč. kování, povrchové úpravy, parapetu Podrobná specifikace viz. D.2.2.1 - SO 00-71-01.01 - 3.602 - Výpis oken a prosklených stěn - prvek W - 14</t>
  </si>
  <si>
    <t>256</t>
  </si>
  <si>
    <t>766621622</t>
  </si>
  <si>
    <t>Montáž oken dřevěných plochy do 1 m2 včetně montáže rámu otevíravých do zdiva</t>
  </si>
  <si>
    <t>"W-19" 4</t>
  </si>
  <si>
    <t>257</t>
  </si>
  <si>
    <t>R602W19</t>
  </si>
  <si>
    <t>plastové okno W-19</t>
  </si>
  <si>
    <t>"3.NP" 
"m. č. 2P08, 2P09" 4 
Součet 4</t>
  </si>
  <si>
    <t>jedná se o kompletní výrobek, vč. kování, povrchové úpravy, parapetu Podrobná specifikace viz. D.2.2.1 - SO 00-71-01.01 - 3.602 - Výpis oken a prosklených stěn - prvek W - 19</t>
  </si>
  <si>
    <t>258</t>
  </si>
  <si>
    <t>R602W18</t>
  </si>
  <si>
    <t>Nová prosklená stěna W-18</t>
  </si>
  <si>
    <t>"1.NP" 
"m. č. 0P13" 1 
Součet 1</t>
  </si>
  <si>
    <t>jedná se o kompletní výrobek, vč. kování, povrchové úpravy, parapetu. Dodávka vč. montáže. Podrobná specifikace viz. D.2.2.1 - SO 00-71-01.01 - 3.602 - Výpis oken a prosklených stěn - prvek W - 18</t>
  </si>
  <si>
    <t>259</t>
  </si>
  <si>
    <t>766660002</t>
  </si>
  <si>
    <t>Montáž dveřních křídel dřevěných nebo plastových otevíravých do ocelové zárubně povrchově upravených jednokřídlových, šířky přes 800 mm</t>
  </si>
  <si>
    <t>260</t>
  </si>
  <si>
    <t>R604DN15K</t>
  </si>
  <si>
    <t>plné dveřní křídlo pro dveře DN-15</t>
  </si>
  <si>
    <t>261</t>
  </si>
  <si>
    <t>766660022</t>
  </si>
  <si>
    <t>Montáž dveřních křídel dřevěných nebo plastových otevíravých do ocelové zárubně protipožárních jednokřídlových, šířky přes 800 mm</t>
  </si>
  <si>
    <t>"m. č. 1S06 " 1</t>
  </si>
  <si>
    <t>262</t>
  </si>
  <si>
    <t>R604DN23K</t>
  </si>
  <si>
    <t>plné dveřní křídlo pro dveře DN-23</t>
  </si>
  <si>
    <t>263</t>
  </si>
  <si>
    <t>766660131</t>
  </si>
  <si>
    <t>Montáž dveřních křídel dřevěných nebo plastových otevíravých do dřevěné rámové zárubně z masivního dřeva jednokřídlových, šířky do 800 mm</t>
  </si>
  <si>
    <t>"DN-07" 1</t>
  </si>
  <si>
    <t>264</t>
  </si>
  <si>
    <t>R604DN07K</t>
  </si>
  <si>
    <t>dveře DN-07</t>
  </si>
  <si>
    <t>"m. č. 0P14B" 1</t>
  </si>
  <si>
    <t>jedná se o kompletní výrobek, vč. povrchové úpravy, nové kování  
Podrobná specifikace viz. D.2.2.1 - SO 00-71-01.01 - 3.604 - Výpis dveří repase - prvek DN-07</t>
  </si>
  <si>
    <t>265</t>
  </si>
  <si>
    <t>766660141</t>
  </si>
  <si>
    <t>Montáž dveřních křídel dřevěných nebo plastových otevíravých do dřevěné rámové zárubně z masivního dřeva dvoukřídlových, šířky do 1450 mm</t>
  </si>
  <si>
    <t>"m. č. 0P18" 1</t>
  </si>
  <si>
    <t>266</t>
  </si>
  <si>
    <t>R603DR01K</t>
  </si>
  <si>
    <t>repase dveřních křídel a zpětné osazení dveřních křídel pro dveře DR-01</t>
  </si>
  <si>
    <t>jedná se o kompletní výrobek, vč. povrchové úpravy, nové kování  
Podrobná specifikace viz. D.2.2.1 - SO 00-71-01.01 - 3.603 - Výpis dveří repase - prvek DR-01</t>
  </si>
  <si>
    <t>267</t>
  </si>
  <si>
    <t>766660171</t>
  </si>
  <si>
    <t>Montáž dveřních křídel dřevěných nebo plastových otevíravých do obložkové zárubně povrchově upravených jednokřídlových, šířky do 800 mm</t>
  </si>
  <si>
    <t>"DN-08" 5 
"DN-09" 11 
"DN-10" 3 
"DN-16" 2 
"DN-21" 1 
Součet 22</t>
  </si>
  <si>
    <t>268</t>
  </si>
  <si>
    <t>R604DN08K1</t>
  </si>
  <si>
    <t>plné dveřní křídlo pro dveře DN-08</t>
  </si>
  <si>
    <t>"m. č. 0P17B, 0P14, 0P13A, 0P11, 0P05A" 5</t>
  </si>
  <si>
    <t>jedná se o kompletní výrobek, vč. povrchové úpravy, nové kování  
Podrobná specifikace viz. D.2.2.1 - SO 00-71-01.01 - 3.604 - Výpis dveří nových - prvek DN-08</t>
  </si>
  <si>
    <t>269</t>
  </si>
  <si>
    <t>R604DN09K</t>
  </si>
  <si>
    <t>plné dveřní křídlo pro dveře DN-09</t>
  </si>
  <si>
    <t>"m. č. 2P05, 1P07B, 1P07A, 1P06A, 1P06, 0P19A, 0P17A, 0P19B, 0P05B, 0913B" 11</t>
  </si>
  <si>
    <t>jedná se o kompletní výrobek, vč. povrchové úpravy, nové kování  
Podrobná specifikace viz. D.2.2.1 - SO 00-71-01.01 - 3.604 - Výpis dveří nových - prvek DN-09</t>
  </si>
  <si>
    <t>270</t>
  </si>
  <si>
    <t>R604DN10K1</t>
  </si>
  <si>
    <t>plné dveřní křídlo pro dveře DN-10</t>
  </si>
  <si>
    <t>"m. č. 2P08, 2P09, 0P04" 3</t>
  </si>
  <si>
    <t>jedná se o kompletní výrobek, vč. povrchové úpravy, nové kování  
Podrobná specifikace viz. D.2.2.1 - SO 00-71-01.01 - 3.604 - Výpis dveří nových - prvek DN-10</t>
  </si>
  <si>
    <t>271</t>
  </si>
  <si>
    <t>R604DN16K</t>
  </si>
  <si>
    <t>plné dveřní křídlo pro dveře DN-16</t>
  </si>
  <si>
    <t>"m. č. 1P04,1P03" 2</t>
  </si>
  <si>
    <t>jedná se o kompletní výrobek, vč. povrchové úpravy, nové kování  
Podrobná specifikace viz. D.2.2.1 - SO 00-71-01.01 - 3.604 - Výpis dveří nových - prvek DN-16</t>
  </si>
  <si>
    <t>272</t>
  </si>
  <si>
    <t>R604DN21K</t>
  </si>
  <si>
    <t>plné dveřní křídlo pro dveře DN-21</t>
  </si>
  <si>
    <t>"m. č. 2P03" 1</t>
  </si>
  <si>
    <t>jedná se o kompletní výrobek, vč. povrchové úpravy, nové kování  
Podrobná specifikace viz. D.2.2.1 - SO 00-71-01.01 - 3.604 - Výpis dveří nových - prvek DN-21</t>
  </si>
  <si>
    <t>273</t>
  </si>
  <si>
    <t>766660172</t>
  </si>
  <si>
    <t>Montáž dveřních křídel dřevěných nebo plastových otevíravých do obložkové zárubně povrchově upravených jednokřídlových, šířky přes 800 mm</t>
  </si>
  <si>
    <t>"DN-11" 1 
"DN-12" 1 
"DN-17" 1 
"DN-19" 1 
Součet 4</t>
  </si>
  <si>
    <t>274</t>
  </si>
  <si>
    <t>R604DN11K</t>
  </si>
  <si>
    <t>plné dveřní křídlo pro dveře DN-11</t>
  </si>
  <si>
    <t>"m. č. 0P08" 1</t>
  </si>
  <si>
    <t>jedná se o kompletní výrobek, vč. povrchové úpravy, nové kování  
Podrobná specifikace viz. D.2.2.1 - SO 00-71-01.01 - 3.604 - Výpis dveří nových - prvek DN-11</t>
  </si>
  <si>
    <t>275</t>
  </si>
  <si>
    <t>R604DN12K1</t>
  </si>
  <si>
    <t>plné dveřní křídlo pro dveře DN-12</t>
  </si>
  <si>
    <t>"m. č. 0P04" 1</t>
  </si>
  <si>
    <t>jedná se o kompletní výrobek, vč. povrchové úpravy, nové kování  
Podrobná specifikace viz. D.2.2.1 - SO 00-71-01.01 - 3.604 - Výpis dveří nových - prvek DN-12</t>
  </si>
  <si>
    <t>276</t>
  </si>
  <si>
    <t>R604DN17K</t>
  </si>
  <si>
    <t>plné dveřní křídlo pro dveře DN-17</t>
  </si>
  <si>
    <t>"m. č. 1P02" 1</t>
  </si>
  <si>
    <t>jedná se o kompletní výrobek, vč. povrchové úpravy, nové kování  
Podrobná specifikace viz. D.2.2.1 - SO 00-71-01.01 - 3.604 - Výpis dveří nových - prvek DN-17</t>
  </si>
  <si>
    <t>277</t>
  </si>
  <si>
    <t>R604DN19K1</t>
  </si>
  <si>
    <t>plné dveřní křídlo pro dveře DN-19</t>
  </si>
  <si>
    <t>"m. č. 1P09 " 1</t>
  </si>
  <si>
    <t>jedná se o kompletní výrobek, vč. povrchové úpravy  
Podrobná specifikace viz. D.2.2.1 - SO 00-71-01.01 - 3.604 - Výpis dveří nových - prvek DN-19</t>
  </si>
  <si>
    <t>278</t>
  </si>
  <si>
    <t>766660181</t>
  </si>
  <si>
    <t>Montáž dveřních křídel dřevěných nebo plastových otevíravých do obložkové zárubně protipožárních jednokřídlových, šířky do 800 mm</t>
  </si>
  <si>
    <t>"DN-08" 1 
"DN-10" 5 
"DN-20" 1 
Součet 7</t>
  </si>
  <si>
    <t>279</t>
  </si>
  <si>
    <t>R604DN08K2</t>
  </si>
  <si>
    <t>"m. č. 2P10 " 1</t>
  </si>
  <si>
    <t>280</t>
  </si>
  <si>
    <t>R604DN10K2</t>
  </si>
  <si>
    <t>"m. č. 1P15, 1P02, 1P06, 0P01, 0P02" 5</t>
  </si>
  <si>
    <t>281</t>
  </si>
  <si>
    <t>R604DN20k</t>
  </si>
  <si>
    <t>plné dveřní křídlo pro dveře DN-20</t>
  </si>
  <si>
    <t>"m. č. 2P02" 1</t>
  </si>
  <si>
    <t>jedná se o kompletní výrobek, vč. povrchové úpravy  
Podrobná specifikace viz. D.2.2.1 - SO 00-71-01.01 - 3.604 - Výpis dveří nových - prvek DN-20</t>
  </si>
  <si>
    <t>282</t>
  </si>
  <si>
    <t>766660182</t>
  </si>
  <si>
    <t>Montáž dveřních křídel dřevěných nebo plastových otevíravých do obložkové zárubně protipožárních jednokřídlových, šířky přes 800 mm</t>
  </si>
  <si>
    <t>"DN-12" 1 
"DN-18" 2 
"DN-19" 2 
Součet 5</t>
  </si>
  <si>
    <t>283</t>
  </si>
  <si>
    <t>R604DN12K2</t>
  </si>
  <si>
    <t>"m. č. 0P20B " 1</t>
  </si>
  <si>
    <t>284</t>
  </si>
  <si>
    <t>R604DN18K</t>
  </si>
  <si>
    <t>plné dveřní křídlo pro dveře DN-18</t>
  </si>
  <si>
    <t>"m. č. 1P05, 1P19 " 2</t>
  </si>
  <si>
    <t>jedná se o kompletní výrobek, vč. povrchové úpravy, nové kování  
Podrobná specifikace viz. D.2.2.1 - SO 00-71-01.01 - 3.604 - Výpis dveří nových - prvek DN-18</t>
  </si>
  <si>
    <t>285</t>
  </si>
  <si>
    <t>R604DN19K2</t>
  </si>
  <si>
    <t>"m. č. 1P13, 1P11" 2</t>
  </si>
  <si>
    <t>jedná se o kompletní výrobek, vč. povrchové úpravy, nové kování  
Podrobná specifikace viz. D.2.2.1 - SO 00-71-01.01 - 3.604 - Výpis dveří nových - prvek DN-19</t>
  </si>
  <si>
    <t>286</t>
  </si>
  <si>
    <t>766660183</t>
  </si>
  <si>
    <t>Montáž dveřních křídel dřevěných nebo plastových otevíravých do obložkové zárubně protipožárních dvoukřídlových jakékoliv šířky</t>
  </si>
  <si>
    <t>"m. č. 0P20" 1</t>
  </si>
  <si>
    <t>287</t>
  </si>
  <si>
    <t>R604DN14K</t>
  </si>
  <si>
    <t>plná dveřní křídla pro dveře DN-14</t>
  </si>
  <si>
    <t>jedná se o kompletní výrobek, vč. povrchové úpravy, nové kování  
Podrobná specifikace viz. D.2.2.1 - SO 00-71-01.01 - 3.604 - Výpis dveří nových - prvek DN-14</t>
  </si>
  <si>
    <t>288</t>
  </si>
  <si>
    <t>766660311</t>
  </si>
  <si>
    <t>Montáž dveřních křídel dřevěných nebo plastových posuvných dveří do pouzdra s jednou kapsou jednokřídlových, průchozí šířky do 800 mm</t>
  </si>
  <si>
    <t>289</t>
  </si>
  <si>
    <t>R604DN13K</t>
  </si>
  <si>
    <t>plné křídlo posuvné pro dveře DN-13</t>
  </si>
  <si>
    <t>290</t>
  </si>
  <si>
    <t>766660312</t>
  </si>
  <si>
    <t>Montáž dveřních křídel dřevěných nebo plastových posuvných dveří do pouzdra s jednou kapsou jednokřídlových, průchozí šířky přes 800 do 1200 mm</t>
  </si>
  <si>
    <t>291</t>
  </si>
  <si>
    <t>R604DN22K</t>
  </si>
  <si>
    <t>plné křídlo pro dveře DN-22</t>
  </si>
  <si>
    <t>292</t>
  </si>
  <si>
    <t>766671001</t>
  </si>
  <si>
    <t>Montáž střešních oken dřevěných nebo plastových kyvných, výklopných/kyvných s okenním rámem a lemováním, s plisovaným límcem, s napojením na krytinu do krytiny ploché, rozměru 55 x 78 cm</t>
  </si>
  <si>
    <t>"W-15" 4 
"W-16" 21 
Součet 25</t>
  </si>
  <si>
    <t>293</t>
  </si>
  <si>
    <t>R602W15</t>
  </si>
  <si>
    <t>nové střešní okno W-15</t>
  </si>
  <si>
    <t>"střecha" 4 
Součet 4</t>
  </si>
  <si>
    <t>jedná se o kompletní výrobek, vč. kování, povrchové úpravy, parapetu Podrobná specifikace viz. D.2.2.1 - SO 00-71-01.01 - 3.602 - Výpis oken a prosklených stěn - prvek W - 15</t>
  </si>
  <si>
    <t>294</t>
  </si>
  <si>
    <t>R602W16</t>
  </si>
  <si>
    <t>nové střešní okno W-16</t>
  </si>
  <si>
    <t>"střecha" 21 
Součet 21</t>
  </si>
  <si>
    <t>jedná se o kompletní výrobek, vč. kování, povrchové úpravy, parapetu Podrobná specifikace viz. D.2.2.1 - SO 00-71-01.01 - 3.602 - Výpis oken a prosklených stěn - prvek W - 16</t>
  </si>
  <si>
    <t>295</t>
  </si>
  <si>
    <t>766671011</t>
  </si>
  <si>
    <t>Montáž střešních oken dřevěných nebo plastových kyvných, výklopných/kyvných s okenním rámem a lemováním, s plisovaným límcem, s napojením na krytinu do krytiny ploché, rozměru 114 x 140 cm</t>
  </si>
  <si>
    <t>"W-17" 7</t>
  </si>
  <si>
    <t>296</t>
  </si>
  <si>
    <t>R602W17</t>
  </si>
  <si>
    <t>nové střešní okno W-17</t>
  </si>
  <si>
    <t>"střecha" 7 
Součet 7</t>
  </si>
  <si>
    <t>jedná se o kompletní výrobek, vč. kování, povrchové úpravy, parapetu Podrobná specifikace viz. D.2.2.1 - SO 00-71-01.01 - 3.602 - Výpis oken a prosklených stěn - prvek W - 17</t>
  </si>
  <si>
    <t>297</t>
  </si>
  <si>
    <t>766681114</t>
  </si>
  <si>
    <t>Montáž zárubní dřevěných, plastových nebo z lamina rámových, pro dveře jednokřídlové, šířky do 900 mm</t>
  </si>
  <si>
    <t>298</t>
  </si>
  <si>
    <t>R604DN07Z</t>
  </si>
  <si>
    <t>replika tesářské rámové zárubně pro dveře DN-07</t>
  </si>
  <si>
    <t>jedná se o kompletní výrobek, vč. povrchové úpravy  
Podrobná specifikace viz. D.2.2.1 - SO 00-71-01.01 - 3.604 - Výpis dveří repase - prvek DN-07</t>
  </si>
  <si>
    <t>299</t>
  </si>
  <si>
    <t>766681R</t>
  </si>
  <si>
    <t>Montáž zárubní dřevěných, plastových nebo z lamina  rámových, pro dveře dvoukřídlové s nadsvětlíkem</t>
  </si>
  <si>
    <t>"m. č. OP18" 1</t>
  </si>
  <si>
    <t>300</t>
  </si>
  <si>
    <t>R603DR01</t>
  </si>
  <si>
    <t>repase tesářské rámové zárubně pro dveře DR-01</t>
  </si>
  <si>
    <t>jedná se o kompletní výrobek, vč. povrchové úpravy  
Podrobná specifikace viz. D.2.2.1 - SO 00-71-01.01 - 3.603 - Výpis dveří nových - prvek DR-01</t>
  </si>
  <si>
    <t>301</t>
  </si>
  <si>
    <t>766682111</t>
  </si>
  <si>
    <t>Montáž zárubní dřevěných, plastových nebo z lamina obložkových, pro dveře jednokřídlové, tloušťky stěny do 170 mm</t>
  </si>
  <si>
    <t>"DN-08" 4 
"DN-09" 11 
"DN-10" 3 
"DN-11" 1 
"DN-12" 1 
"DN-16" 2 
Součet 22</t>
  </si>
  <si>
    <t>R604DN08Z1</t>
  </si>
  <si>
    <t>obložková zárubeň pro dveře DN-08</t>
  </si>
  <si>
    <t>"m. č. 0P17B, 0P14, 0P11, 0P05A " 4</t>
  </si>
  <si>
    <t>jedná se o kompletní výrobek, vč. povrchové úpravy  
Podrobná specifikace viz. D.2.2.1 - SO 00-71-01.01 - 3.604 - Výpis dveří nových - prvek DN-08</t>
  </si>
  <si>
    <t>303</t>
  </si>
  <si>
    <t>R604DN09Z</t>
  </si>
  <si>
    <t>obložková zárubeň pro dveře DN-09</t>
  </si>
  <si>
    <t>"m. č. 2P05, 1P07B, 1P07A, 1P06A, 1P06, 0P19A, 0P17A, 0P19B, 0P05B, 0P13B " 11</t>
  </si>
  <si>
    <t>jedná se o kompletní výrobek, vč. povrchové úpravy  
Podrobná specifikace viz. D.2.2.1 - SO 00-71-01.01 - 3.604 - Výpis dveří nových - prvek DN-09</t>
  </si>
  <si>
    <t>304</t>
  </si>
  <si>
    <t>R604DN10Z1</t>
  </si>
  <si>
    <t>obložková zárubeň pro dveře DN-10</t>
  </si>
  <si>
    <t>jedná se o kompletní výrobek, vč. povrchové úpravy  
Podrobná specifikace viz. D.2.2.1 - SO 00-71-01.01 - 3.604 - Výpis dveří nových - prvek DN-10</t>
  </si>
  <si>
    <t>305</t>
  </si>
  <si>
    <t>R604DN11Z</t>
  </si>
  <si>
    <t>obložková zárubeň pro dveře DN-11</t>
  </si>
  <si>
    <t>"m. č. 0P08 " 1</t>
  </si>
  <si>
    <t>jedná se o kompletní výrobek, vč. povrchové úpravy  
Podrobná specifikace viz. D.2.2.1 - SO 00-71-01.01 - 3.604 - Výpis dveří nových - prvek DN-11</t>
  </si>
  <si>
    <t>306</t>
  </si>
  <si>
    <t>R604DN12Z1</t>
  </si>
  <si>
    <t>obložková zárubeň pro dveře DN-12</t>
  </si>
  <si>
    <t>"m. č. 0P04 " 1</t>
  </si>
  <si>
    <t>jedná se o kompletní výrobek, vč. povrchové úpravy  
Podrobná specifikace viz. D.2.2.1 - SO 00-71-01.01 - 3.604 - Výpis dveří nových - prvek DN-12</t>
  </si>
  <si>
    <t>307</t>
  </si>
  <si>
    <t>R604DN16Z</t>
  </si>
  <si>
    <t>obložková zárubeň pro dveře DN-16</t>
  </si>
  <si>
    <t>"m. č. 1P04, 1P03 " 2</t>
  </si>
  <si>
    <t>jedná se o kompletní výrobek, vč. povrchové úpravy  
Podrobná specifikace viz. D.2.2.1 - SO 00-71-01.01 - 3.604 - Výpis dveří nových - prvek DN-16</t>
  </si>
  <si>
    <t>308</t>
  </si>
  <si>
    <t>766682112</t>
  </si>
  <si>
    <t>Montáž zárubní dřevěných, plastových nebo z lamina obložkových, pro dveře jednokřídlové, tloušťky stěny přes 170 do 350 mm</t>
  </si>
  <si>
    <t>"DN-08" 1 
"DN-17" 1 
"DN-19" 1 
"DN-21" 1 
Součet 4</t>
  </si>
  <si>
    <t>309</t>
  </si>
  <si>
    <t>R604DN08Z2</t>
  </si>
  <si>
    <t>"m. č. 0P13A " 1</t>
  </si>
  <si>
    <t>310</t>
  </si>
  <si>
    <t>R604DN17Z</t>
  </si>
  <si>
    <t>obložková zárubeň pro dveře DN-17</t>
  </si>
  <si>
    <t>"m. č. 1P02 " 1</t>
  </si>
  <si>
    <t>jedná se o kompletní výrobek, vč. povrchové úpravy  
Podrobná specifikace viz. D.2.2.1 - SO 00-71-01.01 - 3.604 - Výpis dveří nových - prvek DN-17</t>
  </si>
  <si>
    <t>311</t>
  </si>
  <si>
    <t>R604DN19Z1</t>
  </si>
  <si>
    <t>obložková zárubeň pro dveře DN-19</t>
  </si>
  <si>
    <t>312</t>
  </si>
  <si>
    <t>R604DN21Z</t>
  </si>
  <si>
    <t>obložková zárubeň pro dveře DN-21</t>
  </si>
  <si>
    <t>jedná se o kompletní výrobek, vč. povrchové úpravy  
Podrobná specifikace viz. D.2.2.1 - SO 00-71-01.01 - 3.604 - Výpis dveří nových - prvek DN-21</t>
  </si>
  <si>
    <t>313</t>
  </si>
  <si>
    <t>766682211</t>
  </si>
  <si>
    <t>Montáž zárubní dřevěných, plastových nebo z lamina obložkových protipožárních, pro dveře jednokřídlové, tloušťky stěny do 170 mm</t>
  </si>
  <si>
    <t>"DN-10" 1 
"DN-12" 1 
"DN-18" 2 
"DN-19" 1 
Součet 5</t>
  </si>
  <si>
    <t>314</t>
  </si>
  <si>
    <t>R604DN14Z2</t>
  </si>
  <si>
    <t>"m. č. 1P06 " 1</t>
  </si>
  <si>
    <t>315</t>
  </si>
  <si>
    <t>R604DN12Z2</t>
  </si>
  <si>
    <t>316</t>
  </si>
  <si>
    <t>R604DN18Z</t>
  </si>
  <si>
    <t>obložková zárubeň pro dveře DN-18</t>
  </si>
  <si>
    <t>jedná se o kompletní výrobek, vč. povrchové úpravy  
Podrobná specifikace viz. D.2.2.1 - SO 00-71-01.01 - 3.604 - Výpis dveří nových - prvek DN-18</t>
  </si>
  <si>
    <t>317</t>
  </si>
  <si>
    <t>R604DN19Z2</t>
  </si>
  <si>
    <t>318</t>
  </si>
  <si>
    <t>766682212</t>
  </si>
  <si>
    <t>Montáž zárubní dřevěných, plastových nebo z lamina obložkových protipožárních, pro dveře jednokřídlové, tloušťky stěny přes 170 do 350 mm</t>
  </si>
  <si>
    <t>"DN-08" 1 
"DN-10" 4 
"DN-19" 1 
"DN-20" 1 
Součet 7</t>
  </si>
  <si>
    <t>319</t>
  </si>
  <si>
    <t>R604DN08Z3</t>
  </si>
  <si>
    <t>320</t>
  </si>
  <si>
    <t>R604DN10Z3</t>
  </si>
  <si>
    <t>"m. č. 1P15, 1P02, 0P01, 0P02 " 4</t>
  </si>
  <si>
    <t>321</t>
  </si>
  <si>
    <t>R604DN19Z3</t>
  </si>
  <si>
    <t>"m. č. 1P13 " 1</t>
  </si>
  <si>
    <t>322</t>
  </si>
  <si>
    <t>R604DN20Z</t>
  </si>
  <si>
    <t>obložková zárubeň pro dveře DN-20</t>
  </si>
  <si>
    <t>jedná se o kompletní výrobek, vč. povrchové úpravy, nové kování  
Podrobná specifikace viz. D.2.2.1 - SO 00-71-01.01 - 3.604 - Výpis dveří nových - prvek DN-20</t>
  </si>
  <si>
    <t>323</t>
  </si>
  <si>
    <t>766682221</t>
  </si>
  <si>
    <t>Montáž zárubní dřevěných, plastových nebo z lamina obložkových protipožárních, pro dveře dvoukřídlové, tloušťky stěny do 170 mm</t>
  </si>
  <si>
    <t>324</t>
  </si>
  <si>
    <t>R604DN14Z</t>
  </si>
  <si>
    <t>obložková zárubeň pro dveře DN-14</t>
  </si>
  <si>
    <t>jedná se o kompletní výrobek, vč. povrchové úpravy  
Podrobná specifikace viz. D.2.2.1 - SO 00-71-01.01 - 3.604 - Výpis dveří nových - prvek DN-14</t>
  </si>
  <si>
    <t>325</t>
  </si>
  <si>
    <t>766682R</t>
  </si>
  <si>
    <t>Montáž zárubní dřevěných, plastových nebo z lamina  obložkových, pro dveře posuvné, tloušťky stěny do 170 mm</t>
  </si>
  <si>
    <t>"DN-13" 2 
"DN-22" 1 
Součet 3</t>
  </si>
  <si>
    <t>326</t>
  </si>
  <si>
    <t>R604DN22Z</t>
  </si>
  <si>
    <t>obložková zárubeň pro dveře DN-22</t>
  </si>
  <si>
    <t>327</t>
  </si>
  <si>
    <t>R604DN13Z</t>
  </si>
  <si>
    <t>obložková zárubeň pro dveře DN-13</t>
  </si>
  <si>
    <t>328</t>
  </si>
  <si>
    <t>766693412</t>
  </si>
  <si>
    <t>Montáž ostatních truhlářských konstrukcí umyvadlových desek bez výřezu, délky jednoho dílu přes 1000 do 2000 mm</t>
  </si>
  <si>
    <t>"T-02" 1 
"T-04" 1 
Součet 2</t>
  </si>
  <si>
    <t>329</t>
  </si>
  <si>
    <t>R766T02</t>
  </si>
  <si>
    <t>umyvadlová deska na WC - umývárna ČD</t>
  </si>
  <si>
    <t>"T-02" 1,645*0,6 
Součet 0,987</t>
  </si>
  <si>
    <t>jedná se o kompletní položku vč. kotvícího a spojovacího materiálu, povrchové úpravy Podrobná specifikace viz. D.2.2.1 - SO 04-71-01.01 - 3.606 Výpis truhlářských výrobků - T-02</t>
  </si>
  <si>
    <t>330</t>
  </si>
  <si>
    <t>R766T04</t>
  </si>
  <si>
    <t>umyvadlová deska na WC - umývárna</t>
  </si>
  <si>
    <t>"T-04" 1,05*0,6 
Součet 0,63</t>
  </si>
  <si>
    <t>jedná se o kompletní položku vč. kotvícího a spojovacího materiálu, povrchové úpravy Podrobná specifikace viz. D.2.2.1 - SO 04-71-01.01 - 3.606 Výpis truhlářských výrobků - T-04</t>
  </si>
  <si>
    <t>331</t>
  </si>
  <si>
    <t>766693421</t>
  </si>
  <si>
    <t>Montáž ostatních truhlářských konstrukcí umyvadlových desek Příplatek k ceně za vyřezání otvoru pro umyvadlo</t>
  </si>
  <si>
    <t>332</t>
  </si>
  <si>
    <t>766693422</t>
  </si>
  <si>
    <t>Montáž ostatních truhlářských konstrukcí umyvadlových desek Příplatek k ceně za vyvrtání otvoru pro baterii</t>
  </si>
  <si>
    <t>333</t>
  </si>
  <si>
    <t>998766102</t>
  </si>
  <si>
    <t>Přesun hmot pro konstrukce truhlářské stanovený z hmotnosti přesunovaného materiálu vodorovná dopravní vzdálenost do 50 m v objektech výšky přes 6 do 12 m</t>
  </si>
  <si>
    <t>334</t>
  </si>
  <si>
    <t>767531111</t>
  </si>
  <si>
    <t>Montáž vstupních čisticích zón z rohoží kovových nebo plastových</t>
  </si>
  <si>
    <t>OST_02: Venkovní čistící zóna u vstupu  
2,1*1,2+1,65*0,8+1,2*0,6 
Součet: 4,56 m2 
OST_03: Vnitřní čistící zóna u vstupu  
3,6*2,71+1,16*0,7+1,14*0,6 
Součet: 11,252 m2 
OST_02+OST_03</t>
  </si>
  <si>
    <t>335</t>
  </si>
  <si>
    <t>69752030</t>
  </si>
  <si>
    <t>rohož vstupní provedení hliník nebo mosaz/gumové vlnovky/</t>
  </si>
  <si>
    <t>OST_02: Venkovní čistící zóna u vstupu  
2,1*1,2+1,65*0,8+1,2*0,6 
Součet: 4,56 m2 
OST_02</t>
  </si>
  <si>
    <t>Podrobná specifikace viz. D.2.2.1 - SO 04-71-01.01 - 3.608a - Výpis ostatních prvků - prvek O – 01</t>
  </si>
  <si>
    <t>336</t>
  </si>
  <si>
    <t>69752002</t>
  </si>
  <si>
    <t>rohož vstupní provedení hliník extra 27 mm</t>
  </si>
  <si>
    <t>OST_03: Vnitřní čistící zóna u vstupu  
3,6*2,71+1,16*0,7+1,14*0,6 
Součet: 11,252 m2 
OST_03</t>
  </si>
  <si>
    <t>Podrobná specifikace viz. D.2.2.1 - SO 04-71-01.01 - 3.608a - Výpis ostatních prvků - prvek O – 02</t>
  </si>
  <si>
    <t>337</t>
  </si>
  <si>
    <t>767531121</t>
  </si>
  <si>
    <t>Montáž vstupních čisticích zón z rohoží osazení rámu mosazného nebo hliníkového zapuštěného z L profilů</t>
  </si>
  <si>
    <t>OST_01: Obvodový profil - zapuštěný rám  
"O-01" 2*(2,1+1,2)+2*(1,65+0,8)+2*(1,2+0,6) 
"O-02" 2*(3,6+2,71)+2*(1,165+0,7)+2*(1,14+0,6) 
Součet: 34,93 m 
OST_01</t>
  </si>
  <si>
    <t>338</t>
  </si>
  <si>
    <t>R697001</t>
  </si>
  <si>
    <t>rám pro zapuštění profil L-30/30 25/25 20/30 15/30-Al</t>
  </si>
  <si>
    <t>Podrobná specifikace viz. D.2.2.1 - SO 04-71-01.01 - 3.608a - Výpis ostatních prvků - prvek O – 01, O - 02</t>
  </si>
  <si>
    <t>339</t>
  </si>
  <si>
    <t>767610219</t>
  </si>
  <si>
    <t>Montáž oken jednoduchých z hliníkových nebo ocelových profilů na polyuretanovou pěnu podávacích vertikálně posuvných s protizávažím v ochranném krytu</t>
  </si>
  <si>
    <t>"W-07" 3,95*2,45 
"W-08"  3,6*2,45 
"W-13" 2,59*2,6 
Součet 25,232</t>
  </si>
  <si>
    <t>340</t>
  </si>
  <si>
    <t>R602W07</t>
  </si>
  <si>
    <t>nová prosklená stěna W-07</t>
  </si>
  <si>
    <t>"1.NP" 
"m. č. 0P15" 1 
Součet 1</t>
  </si>
  <si>
    <t>jedná se o kompletní výrobek, vč. kování, povrchové úpravy, parapetu Podrobná specifikace viz. D.2.2.1 - SO 00-71-01.01 - 3.602 - Výpis oken a prosklených stěn - prvek W - 07</t>
  </si>
  <si>
    <t>341</t>
  </si>
  <si>
    <t>R602W08</t>
  </si>
  <si>
    <t>nová prosklená stěna W-08</t>
  </si>
  <si>
    <t>"1.NP" 
"m. č. 0P15A" 1 
Součet 1</t>
  </si>
  <si>
    <t>jedná se o kompletní výrobek, vč. kování, povrchové úpravy, parapetu Podrobná specifikace viz. D.2.2.1 - SO 00-71-01.01 - 3.602 - Výpis oken a prosklených stěn - prvek W - 08</t>
  </si>
  <si>
    <t>342</t>
  </si>
  <si>
    <t>R602W13</t>
  </si>
  <si>
    <t>nová prosklená stěna W-13</t>
  </si>
  <si>
    <t>"2.NP" 
"m. č. 1P18" 1 
Součet 1</t>
  </si>
  <si>
    <t>jedná se o kompletní výrobek, vč. kování, povrchové úpravy, parapetu Podrobná specifikace viz. D.2.2.1 - SO 00-71-01.01 - 3.602 - Výpis oken a prosklených stěn - prvek W - 13</t>
  </si>
  <si>
    <t>343</t>
  </si>
  <si>
    <t>"Z-08" 2*(0,5+0,5)*1*3,85+(0,5*0,5)*1*34,6</t>
  </si>
  <si>
    <t>344</t>
  </si>
  <si>
    <t>R767Z08</t>
  </si>
  <si>
    <t>poklop - zakrytí kabelového kanálu 500x500</t>
  </si>
  <si>
    <t>16,35 * 1,15 ' Přepočtené koeficientem množství</t>
  </si>
  <si>
    <t>Podrobná specifikace viz. D.2.2.1 - SO 04-71-01.01 - 3.605 - Výpis zámečnických konstrukcí - prvek Z – 08</t>
  </si>
  <si>
    <t>345</t>
  </si>
  <si>
    <t>"Z-06" 2*(0,6+0,6)*1*(1,47+7,34)+(0,6*0,6)*1*30 
"Z-07a" 2*(0,5+1,0)*1*(1,47+7,34)+(1,0*0,5)*1*30 
"Z-09" 2*(1,0+1,0)*1*3,35+(1,0*1,0)*1*34,6 
"Z-10" 2*(0,98+1,0)*1*3,35+(0,98*1,0)*1*34,6 
"Z-11" 4,7*6,86+2,5*4,5 
Součet 212,04</t>
  </si>
  <si>
    <t>346</t>
  </si>
  <si>
    <t>R767Z06</t>
  </si>
  <si>
    <t>mříž - zakrytí jímky 600x600 mm</t>
  </si>
  <si>
    <t>"Z-06" 2*(0,6+0,6)*1*(1,47+7,34)+(0,6*0,6)*1*30 
31,944 * 1,15 ' Přepočtené koeficientem množství</t>
  </si>
  <si>
    <t>Podrobná specifikace viz. D.2.2.1 - SO 04-71-01.01 - 3.605 - Výpis zámečnických konstrukcí - prvek Z – 06</t>
  </si>
  <si>
    <t>347</t>
  </si>
  <si>
    <t>R767Z07a</t>
  </si>
  <si>
    <t>mříž - zakrytí kabelového kanálu 500x1000 mm</t>
  </si>
  <si>
    <t>"Z-07a" 2*(0,5+1,0)*1*(1,47+7,34)+(1,0*0,5)*1*30 
41,43 * 1,15 ' Přepočtené koeficientem množství</t>
  </si>
  <si>
    <t>Podrobná specifikace viz. D.2.2.1 - SO 04-71-01.01 - 3.605 - Výpis zámečnických konstrukcí - prvek Z – 07a</t>
  </si>
  <si>
    <t>348</t>
  </si>
  <si>
    <t>R767Z09</t>
  </si>
  <si>
    <t>poklop 1000x1000 mm</t>
  </si>
  <si>
    <t>"Z-09" 2*(1,0+1,0)*1*3,35+(1,0*1,0)*1*34,6 
48 * 1,15 ' Přepočtené koeficientem množství</t>
  </si>
  <si>
    <t>Podrobná specifikace viz. D.2.2.1 - SO 04-71-01.01 - 3.605 - Výpis zámečnických konstrukcí - prvek Z – 09</t>
  </si>
  <si>
    <t>349</t>
  </si>
  <si>
    <t>R767Z10</t>
  </si>
  <si>
    <t>poklop 1000x975 mm</t>
  </si>
  <si>
    <t>"Z-10" 2*(0,98+1,0)*1*3,35+(0,98*1,0)*1*34,6 
47,174 * 1,15 ' Přepočtené koeficientem množství</t>
  </si>
  <si>
    <t>Podrobná specifikace viz. D.2.2.1 - SO 04-71-01.01 - 3.605 - Výpis zámečnických konstrukcí - prvek Z – 10</t>
  </si>
  <si>
    <t>350</t>
  </si>
  <si>
    <t>R767Z11</t>
  </si>
  <si>
    <t>ochranná mříž, otvor pod klenbou</t>
  </si>
  <si>
    <t>"Z-11" 4,7*6,86+2,5*4,5 
43,492 * 1,15 ' Přepočtené koeficientem množství</t>
  </si>
  <si>
    <t>Podrobná specifikace viz. D.2.2.1 - SO 04-71-01.01 - 3.605 - Výpis zámečnických konstrukcí - prvek Z – 11</t>
  </si>
  <si>
    <t>351</t>
  </si>
  <si>
    <t>767995116</t>
  </si>
  <si>
    <t>Montáž ostatních atypických zámečnických konstrukcí hmotnosti přes 100 do 250 kg</t>
  </si>
  <si>
    <t>"Z-07b" 2*(4,39+0,5)*2*(1,45+7,34)+(4,39*0,5)*2*30</t>
  </si>
  <si>
    <t>352</t>
  </si>
  <si>
    <t>R767Z07b</t>
  </si>
  <si>
    <t>mříz - zakrytí kabelového kanálu 500x4390 mm</t>
  </si>
  <si>
    <t>"Z-07b" 2*(4,39+0,5)*2*(1,45+7,34)+(4,39*0,5)*2*30 
303,632 * 1,15 ' Přepočtené koeficientem množství</t>
  </si>
  <si>
    <t>Podrobná specifikace viz. D.2.2.1 - SO 04-71-01.01 - 3.605 - Výpis zámečnických konstrukcí - prvek Z – 07b</t>
  </si>
  <si>
    <t>353</t>
  </si>
  <si>
    <t>998767102</t>
  </si>
  <si>
    <t>Přesun hmot pro zámečnické konstrukce stanovený z hmotnosti přesunovaného materiálu vodorovná dopravní vzdálenost do 50 m v objektech výšky přes 6 do 12 m</t>
  </si>
  <si>
    <t>354</t>
  </si>
  <si>
    <t>771111011</t>
  </si>
  <si>
    <t>Příprava podkladu před provedením dlažby vysátí podlah</t>
  </si>
  <si>
    <t>NV_01: Nášlapná vrstva - teracco  
"1.NP" 
"0P07" 18,62 
"0P08" 5,35 
"0P09" 6,93 
"0P11" 3,07 
"0P12" 9,58 
"0P15" 66,26 
"0P15A" 16,25-11,65 
"0P16" 21,02 
Součet: 135,43 m2 
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NV_03+NV_01</t>
  </si>
  <si>
    <t>355</t>
  </si>
  <si>
    <t>771121015</t>
  </si>
  <si>
    <t>Příprava podkladu před provedením dlažby nátěr kontaktní pro nesavé podklady na podlahu</t>
  </si>
  <si>
    <t>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t>
  </si>
  <si>
    <t>356</t>
  </si>
  <si>
    <t>771274123</t>
  </si>
  <si>
    <t>Montáž obkladů schodišť z dlaždic keramických lepených cementovým flexibilním lepidlem stupnic reliéfních nebo z dekorů, šířky přes 250 do 300 mm</t>
  </si>
  <si>
    <t>SCH_03: Schodiště stupnice - dlažba  
1,165*5 
Součet: 5,825 m 
SCH_03</t>
  </si>
  <si>
    <t>357</t>
  </si>
  <si>
    <t>R771001</t>
  </si>
  <si>
    <t>rektifikovaná keramická dlažba, matná, šedobéžová barva v imitaci kamene</t>
  </si>
  <si>
    <t>5,825 * 0,27 ' Přepočtené koeficientem množství</t>
  </si>
  <si>
    <t>Podrobná specifikace viz. D.2.2.1 - SO 00-71-01.01 - 3.610 - Výpis technických listů – 04/02</t>
  </si>
  <si>
    <t>358</t>
  </si>
  <si>
    <t>771274242</t>
  </si>
  <si>
    <t>Montáž obkladů schodišť z dlaždic keramických lepených cementovým flexibilním lepidlem podstupnic reliéfních nebo z dekorů, výšky přes 150 do 200 mm</t>
  </si>
  <si>
    <t>SCH_04: Schodiště podstupnice - dlažba  
6*1,165 
Součet: 6,99 m 
SCH_04</t>
  </si>
  <si>
    <t>359</t>
  </si>
  <si>
    <t>6,99 * 0,2 ' Přepočtené koeficientem množství</t>
  </si>
  <si>
    <t>360</t>
  </si>
  <si>
    <t>771474111</t>
  </si>
  <si>
    <t>Montáž soklů z dlaždic keramických lepených cementovým flexibilním lepidlem rovných, výšky do 65 mm</t>
  </si>
  <si>
    <t>NV_03a: Dlažba sokl  
"1.NP" 
"0P01" 0,4+0,28+0,6+0,11+1,8 
"0P14" 5,29 
"0P14A" 10,06 
"0P18" 9,78+9,49 
"0P19" 7,27+3,05 
"2.NP" 
"1P01" 4,45+0,6+0,22+0,21+0,4 
"1P05A" 2,99+10,85 
"3.NP" 
"2P01" 3,2+0,67 
Součet: 71,72 m 
NV_03a</t>
  </si>
  <si>
    <t>361</t>
  </si>
  <si>
    <t>R771002</t>
  </si>
  <si>
    <t>keramický podlahový sokl</t>
  </si>
  <si>
    <t>71,72 * 0,07 ' Přepočtené koeficientem množství</t>
  </si>
  <si>
    <t>Podrobná specifikace viz. D.2.2.1 - SO 00-71-01.01 - 3.610 - Výpis technických listů – 04/08</t>
  </si>
  <si>
    <t>362</t>
  </si>
  <si>
    <t>771474131</t>
  </si>
  <si>
    <t>Montáž soklů z dlaždic keramických lepených cementovým flexibilním lepidlem schodišťových stupňovitých, výšky do 65 mm</t>
  </si>
  <si>
    <t>SCH_05: Schodišťový sokl  
1,44*2+10*0,1908 
Součet: 4,788 m 
SCH_05</t>
  </si>
  <si>
    <t>363</t>
  </si>
  <si>
    <t>4,788 * 0,1 ' Přepočtené koeficientem množství</t>
  </si>
  <si>
    <t>364</t>
  </si>
  <si>
    <t>771574433</t>
  </si>
  <si>
    <t>Montáž podlah z dlaždic keramických lepených cementovým flexibilním lepidlem reliéfních nebo z dekorů, tloušťky do 10 mm přes 2 do 4 ks/m2</t>
  </si>
  <si>
    <t>365</t>
  </si>
  <si>
    <t>89,3 * 1,15 ' Přepočtené koeficientem množství</t>
  </si>
  <si>
    <t>366</t>
  </si>
  <si>
    <t>771591112</t>
  </si>
  <si>
    <t>Izolace podlahy pod dlažbu nátěrem nebo stěrkou ve dvou vrstvách</t>
  </si>
  <si>
    <t>NV_03b: Dlažba - hydroizolace  
"1.NP" 
"0P05A" 6,2 
"0P05B" 1,82 
"0P13A" 3,2 
"0P13B" 1,69 
"0P14B" 4,4 
"0P17" 2,24 
"0P17A" 1,59 
"0P17B" 2,8 
"0P19A" 5,92 
"0P19B" 2,19 
"2.NP" 
"1P04" 2,08 
"1P06A" 1,65 
"1P06B" 1,48 
"1P06C" 1,82 
"1P07A" 3 
"1P07B" 1,93 
"3.NP" 
"2P03" 2,18 
"2P07" 7,83 
Součet: 54,02 m2 
NV_03c: Dlazba - hydroizolace  
"1.NP" 
"0P05A" 3,55+1,25 
"0P05B" 4,9 
"0P13A" 3,7+1,96 
"0P13B" 4,86 
"0P14B" 9,01-0,9 
"0P17" 2,98+0,25+0,25 
"0P17A" 4,48 
"0P17B" 6 
"0P19A" 3,36+5,16 
"0P19B" 5,3 
"2.NP" 
"1P04" 5,63 
"1P06A" 2,73+1,1 
"1P06B" 4,23 
"1P06C" 4,9 
"1P07A" 6,14 
"1P07B" 5 
"3.NP" 
"2P03" (5,91-0,6) 
"2P07" 10,31 
Součet: 101,46 m 
NV_03b+NV_03c*0,15</t>
  </si>
  <si>
    <t>367</t>
  </si>
  <si>
    <t>771591264</t>
  </si>
  <si>
    <t>Izolace podlahy pod dlažbu těsnícími izolačními pásy mezi podlahou a stěnu</t>
  </si>
  <si>
    <t>NV_03c: Dlazba - hydroizolace  
"1.NP" 
"0P05A" 3,55+1,25 
"0P05B" 4,9 
"0P13A" 3,7+1,96 
"0P13B" 4,86 
"0P14B" 9,01-0,9 
"0P17" 2,98+0,25+0,25 
"0P17A" 4,48 
"0P17B" 6 
"0P19A" 3,36+5,16 
"0P19B" 5,3 
"2.NP" 
"1P04" 5,63 
"1P06A" 2,73+1,1 
"1P06B" 4,23 
"1P06C" 4,9 
"1P07A" 6,14 
"1P07B" 5 
"3.NP" 
"2P03" (5,91-0,6) 
"2P07" 10,31 
Součet: 101,46 m 
NV_03c</t>
  </si>
  <si>
    <t>368</t>
  </si>
  <si>
    <t>771592011</t>
  </si>
  <si>
    <t>Čištění vnitřních ploch po položení dlažby podlah nebo schodišť chemickými prostředky</t>
  </si>
  <si>
    <t>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NV_03a: Dlažba sokl  
"1.NP" 
"0P01" 0,4+0,28+0,6+0,11+1,8 
"0P14" 5,29 
"0P14A" 10,06 
"0P18" 9,78+9,49 
"0P19" 7,27+3,05 
"2.NP" 
"1P01" 4,45+0,6+0,22+0,21+0,4 
"1P05A" 2,99+10,85 
"3.NP" 
"2P01" 3,2+0,67 
Součet: 71,72 m 
NV_03+NV_03a*0,06</t>
  </si>
  <si>
    <t>369</t>
  </si>
  <si>
    <t>998771102</t>
  </si>
  <si>
    <t>Přesun hmot pro podlahy z dlaždic stanovený z hmotnosti přesunovaného materiálu vodorovná dopravní vzdálenost do 50 m v objektech výšky přes 6 do 12 m</t>
  </si>
  <si>
    <t>772</t>
  </si>
  <si>
    <t>Podlahy z kamene</t>
  </si>
  <si>
    <t>370</t>
  </si>
  <si>
    <t>772591913</t>
  </si>
  <si>
    <t>Dlažby z kamene oprava - ostatní práce očištění tlakovou vodou</t>
  </si>
  <si>
    <t>SCH_01: Schodiště stupnice  
"schodiště z 1.PP do 1.NP" 4,02 
"schodiště z 1.NP do 2.NP" 5,61+1,44 
"schodiště z 2.NP do 3.NP" 3,47 
Součet: 14,54 m2 
SCH_02: Schodiště podstupnice  
"schodiště z 1.PP do 1.NP" 16,38*0,1833 
"schodiště z 1.NP do 2.NP" (24,04+6)*0,174 
"schodiště z 2.NP do 3.NP" (16,86)*0,1908 
Součet: 11,446 m2 
SCH_01+SCH_02</t>
  </si>
  <si>
    <t>371</t>
  </si>
  <si>
    <t>772591922</t>
  </si>
  <si>
    <t>Dlažby z kamene oprava - ostatní práce nátěr impregnační a zpevňující</t>
  </si>
  <si>
    <t>372</t>
  </si>
  <si>
    <t>772591923</t>
  </si>
  <si>
    <t>Dlažby z kamene oprava - ostatní práce nátěr uzavírací transparentní</t>
  </si>
  <si>
    <t>373</t>
  </si>
  <si>
    <t>998772102</t>
  </si>
  <si>
    <t>Přesun hmot pro kamenné dlažby, obklady schodišťových stupňů a soklů stanovený z hmotnosti přesunovaného materiálu vodorovná dopravní vzdálenost do 50 m v objektech výšky přes 6 do 12 m</t>
  </si>
  <si>
    <t>773</t>
  </si>
  <si>
    <t>Podlahy z litého teraca</t>
  </si>
  <si>
    <t>374</t>
  </si>
  <si>
    <t>773511260</t>
  </si>
  <si>
    <t>Podlaha z přírodního litého teraca prostá tloušťky do 20 mm</t>
  </si>
  <si>
    <t>NV_01: Nášlapná vrstva - teracco  
"1.NP" 
"0P07" 18,62 
"0P08" 5,35 
"0P09" 6,93 
"0P11" 3,07 
"0P12" 9,58 
"0P15" 66,26 
"0P15A" 16,25-11,65 
"0P16" 21,02 
Součet: 135,43 m2 
NV_01</t>
  </si>
  <si>
    <t>Podrobná specifikace viz. D.2.2.1 - SO 00-71-01.01 - 3.610 - Výpis technických listů – 04/01</t>
  </si>
  <si>
    <t>375</t>
  </si>
  <si>
    <t>773512010</t>
  </si>
  <si>
    <t>Podlaha z přírodního litého teraca obruba, šířky do 100 mm</t>
  </si>
  <si>
    <t>NV_01a: Teracco - sokl  
"1.NP" 
"0P09" 10,8-1-2*0,9-0,8-1,65 
"0P15" 4,25+1,8+7,8+2,12+3,51+1,77+1,55 
"0P15A" 5,66+5,76 
"0P16" 2,22+8,48+1,73 
Součet: 52,20 m 
NV_01a</t>
  </si>
  <si>
    <t>Podrobná specifikace viz. D.2.2.1 - SO 00-71-01.01 - 3.610 - Výpis technických listů – 04/07</t>
  </si>
  <si>
    <t>376</t>
  </si>
  <si>
    <t>773513111</t>
  </si>
  <si>
    <t>Ostatní práce vložení dilatace na připravený podklad a spáru (materiál ve specifikaci) lišta</t>
  </si>
  <si>
    <t>NV_01b: Dilatační profil  
5,6+7+2*12 
Součet: 36,60 m 
NV_01b</t>
  </si>
  <si>
    <t>377</t>
  </si>
  <si>
    <t>R056201</t>
  </si>
  <si>
    <t>dilatační profil hliníkový</t>
  </si>
  <si>
    <t>36,6 * 1,05 ' Přepočtené koeficientem množství</t>
  </si>
  <si>
    <t>Podrobná specifikace viz. D.2.2.1 - SO 00-71-01.01 - 3.610 - Výpis technických listů – 04/10</t>
  </si>
  <si>
    <t>378</t>
  </si>
  <si>
    <t>998773102</t>
  </si>
  <si>
    <t>Přesun hmot pro podlahy teracové lité stanovený z hmotnosti přesunovaného materiálu vodorovná dopravní vzdálenost do 50 m v objektech výšky přes 6 do 12 m</t>
  </si>
  <si>
    <t>775</t>
  </si>
  <si>
    <t>Podlahy skládané</t>
  </si>
  <si>
    <t>379</t>
  </si>
  <si>
    <t>775111112</t>
  </si>
  <si>
    <t>Příprava podkladu skládaných podlah broušení podlah nového podkladu betonového</t>
  </si>
  <si>
    <t>NV_02: Nášlapná vrstva - vinyl  
"1.NP" 
"0P02" 4,23    
"0P04" 23 
"0P06" 14,8 
"0P13" 24,14    
"0P18" 27,74    
"0P19" 10,91    
"2.NP" 
"1P09" 25,95 
"1P02" 28,54    
"1P03" 1,97    
"1P06" 4,97    
"1P07" 4,78    
"1P08" 8,78    
"1P15" 21,31    
"1P18" 11,15    
"3.NP" 
"2P02" 4,3+1,26    
"2P05" 47,31 
"2P06" 1,29 
"2P08" 31,69 
"2P09" 27,7 
Součet: 325,82 m2 
NV_02</t>
  </si>
  <si>
    <t>380</t>
  </si>
  <si>
    <t>775111311</t>
  </si>
  <si>
    <t>Příprava podkladu skládaných podlah vysátí podlah</t>
  </si>
  <si>
    <t>381</t>
  </si>
  <si>
    <t>775121111</t>
  </si>
  <si>
    <t>Příprava podkladu skládaných podlah penetrace vodou ředitelná na savý podklad (válečkováním) podlah</t>
  </si>
  <si>
    <t>382</t>
  </si>
  <si>
    <t>775141112</t>
  </si>
  <si>
    <t>Příprava podkladu skládaných podlah vyrovnání samonivelační stěrkou podlah min.pevnosti 20 MPa, tloušťky přes 3 do 5 mm</t>
  </si>
  <si>
    <t>383</t>
  </si>
  <si>
    <t>775413401</t>
  </si>
  <si>
    <t>Montáž lišty obvodové lepené</t>
  </si>
  <si>
    <t>NV_02a: Vinyl sokl  
"1.NP" 
"0P02" 1,76+6,26    
"0P04" 8,26+9,94 
"0P06" 8,3+3,35+2 
"0P13" 6,73+8,55    
"0P18" 9,78+9,49    
"0P19" 7,27+3,05    
"2.NP" 
"1P02" 6,67+0,31+11,53+4,67+0,55+2,34+4,64+1,1    
"1P03" 5,42    
"1P06" 4,58+0,35+2    
"1P07" 5,14+0,58+0,3+0,2    
"1P08" 4,84+5,25    
"1P15" 1,5+16,57    
"1P18" 0,5+9,6    
"1P09" 20,05 
"3.NP" 
"2P02" 6,7+0,32+0,99+0,14+0,25    
"2P05" 8,54+18,78+1,43+1,95 
"2P08" 22,7 
"2P09" 7,82+12,66 
Součet: 275,71 m 
NV_02a</t>
  </si>
  <si>
    <t>384</t>
  </si>
  <si>
    <t>R284002</t>
  </si>
  <si>
    <t>lišta soklová k vinylové podlaze</t>
  </si>
  <si>
    <t>275,71 * 1,08 ' Přepočtené koeficientem množství</t>
  </si>
  <si>
    <t>Podrobná specifikace viz. D.2.2.1 - SO 00-71-01.01 - 3.610 - Výpis technických listů – 04/09</t>
  </si>
  <si>
    <t>385</t>
  </si>
  <si>
    <t>775541161</t>
  </si>
  <si>
    <t>Montáž podlah plovoucích z velkoplošných lamel vinylových na dřevovláknité nebo kompozitní desce, spojovaných zaklapnutím na zámek</t>
  </si>
  <si>
    <t>386</t>
  </si>
  <si>
    <t>R284110001</t>
  </si>
  <si>
    <t>dílce vinylové 1251x187 mm, výška tl. 4,5 mm, zámek</t>
  </si>
  <si>
    <t>325,82 * 1,08 ' Přepočtené koeficientem množství</t>
  </si>
  <si>
    <t>Podrobná specifikace viz. D.2.2.1 - SO 00-71-01.01 - 3.610 - Výpis technických listů – 04/03</t>
  </si>
  <si>
    <t>387</t>
  </si>
  <si>
    <t>998775102</t>
  </si>
  <si>
    <t>Přesun hmot pro podlahy skládané stanovený z hmotnosti přesunovaného materiálu vodorovná dopravní vzdálenost do 50 m v objektech výšky přes 6 do 12 m</t>
  </si>
  <si>
    <t>388</t>
  </si>
  <si>
    <t>776421311</t>
  </si>
  <si>
    <t>Montáž lišt přechodových samolepících</t>
  </si>
  <si>
    <t>NV_04: Přechodová lišta  
"1.NP" 0,7+3,95+0,8+0,7+3 
"2.NP" 0,9 
"3.NP" 2*0,7+0,8+1,17 
Součet: 13,42 m 
NV_04</t>
  </si>
  <si>
    <t>389</t>
  </si>
  <si>
    <t>R590003</t>
  </si>
  <si>
    <t>profil přechodový nerezový</t>
  </si>
  <si>
    <t>13,42 * 1,02 ' Přepočtené koeficientem množství</t>
  </si>
  <si>
    <t>Podrobná specifikace viz. D.2.2.1 - SO 00-71-01.01 - 3.610 - Výpis technických listů – 04/13</t>
  </si>
  <si>
    <t>390</t>
  </si>
  <si>
    <t>781111011</t>
  </si>
  <si>
    <t>Příprava podkladu před provedením obkladu oprášení (ometení) stěny</t>
  </si>
  <si>
    <t>OBK_01: Obklady sociálního zařízení - 400x800 mm  
"1.NP" 
"m.č. OP14B" 9,01*2,6-(0,9*2,15) 
"m.č. OP13A" 7,05*2,6-(2*0,8*2,15+1,5*1,2) 
"m.č. OP13B" 5,56*2,6-(0,8*2,15) 
"m.č. OP12" 13,61*3,5-(0,9*2,15+1,85*2,6+1,5*1,2) 
"m.č. OP11" 8,52*2,6-(0,8*2,15) 
"m.č. OP08" 9,8*2,6-(1*2,15) 
"m.č. OP07" 27,74*3,5-(0,9*2,15+1,4*2,6+1,85*2,6+1,34*1,2) 
Součet: 215,266 m2 
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OBK_04: Montáž ostěnní sociálního zařízení  
"1.NP" 
"m.č. OP12" 2*1,15 
"m.č. OP07" 4*1,15 
Součet: 6,90 m 
OBK_05: Montáž ostěnní ostatní místnosti  
"1.NP" 
"m.č. OP19A" 2*1,25 
"m.č. 1P06B" 2*1,8 
Součet: 6,10 m 
OBK_06: Montáž parapetu sociální zařízení  
"1.NP" 
"m.č. OP12" 1,85 
"m.č. OP07" 1,4+1,85 
Součet: 5,10 m 
OBK_07: Montáž parapetu ostatní místnosti  
"1.NP" 
"m.č. OP19A" 1,35 
"m.č. 1P06B" 1,2 
Součet: 2,55 m 
OBK_01+OBK_02+OBK_04*0,4+OBK_05*0,4+OBK_06*0,4+OBK_07*0,4</t>
  </si>
  <si>
    <t>391</t>
  </si>
  <si>
    <t>781121011</t>
  </si>
  <si>
    <t>Příprava podkladu před provedením obkladu nátěr penetrační na stěnu</t>
  </si>
  <si>
    <t>392</t>
  </si>
  <si>
    <t>781131112</t>
  </si>
  <si>
    <t>Izolace stěny pod obklad izolace nátěrem nebo stěrkou ve dvou vrstvách</t>
  </si>
  <si>
    <t>OBK_03: Hydroizolační stěrka pod obklady  
"1.NP" 
"m.č. OP19A" 2,05*2,1+1,1*1,3 
"m.č. OP19B" 1,25*1,2 
"m.č. OP17B" 0,9*1,3 
"m.č. OP17" 1,1*1,3 
"m.č. OP17A" 1*1,2 
"m.č. OP14B" 1,7*1,3 
"m.č. OP13A" 0,9*1,3 
"m.č. OP13B" 0,9*1,2 
"m.č. OP12" 1,6*1,3+1,2*1,2+1,35*1,2 
"m.č. OP11" 0,95*1,3+0,64*1,3+2*0,56*1,3 
"m.č. OP08" 1*1,2+0,9*1,3 
"m.č. OP07" 2,05*2,0+2,25*1,2+1,35*1,3 
"m.č. OP05B" 0,9*1,2 
"m.č. OP05A" 1,05*1,3 
"2.NP" 
"m.č. 1P04" 1,05*1,2 
"m.č. 1P06C" 3,1*2,6 
"m.č. 1P06B" 0,9*1,2 
"m.č. 1P06" 0,9*1,2 
"m.č. 1P07A" 0,75*1,3+2*2,6+0,67*1,2 
"m.č. 1P07B" 1,1*1,2+0,9*1,3 
"3.NP" 
"m.č. 2P07" 4,3+1,3*0,93+0,9*2,3+1,65*1,3 
"m.č. 2P03" 0,9*1,2+0,8*1,3 
Součet: 70,321 m2 
OBK_03</t>
  </si>
  <si>
    <t>393</t>
  </si>
  <si>
    <t>781161021</t>
  </si>
  <si>
    <t>Příprava podkladu před provedením obkladu montáž profilu ukončujícího profilu rohového, vanového</t>
  </si>
  <si>
    <t>OBK_08: Rohové lišty  
"1.NP" 
"m.č. OP19A" 2*1,25 
"m.č. OP14B" 2,6 
"m.č. OP12" 2*2,6+1,79+3*3,5 
"m.č. OP11" 2*2,6 
"m.č. OP08" 2,6 
"m.č. OP07" 6*3,5+4*1,85 
"2.NP" 
"m.č. 1P04" 2*2,6 
Součet: 63,99 m 
OBK_09: Ukončovací lišta  
"1.NP" 
"m.č. OP14B" 8,11 
"m.č. OP13A" 6,25 
"m.č. OP13B" 4,76 
"m.č. OP12" 0,56+10,6 
"m.č. OP11" 7,72 
"m.č. OP08" 8,8 
"m.č. OP07" 17,41+5,07+1,59 
"1.NP" 
"m.č. OP19A" 1,81+0,41+4,76 
"m.č. OP19B" 5,21 
"m.č. OP17B" 5,9 
"m.č. OP17" 2,88 
"m.č. OP17A" 4,38 
"m.č. OP05B" 4,8 
"m.č. OP05A" 1,15+3,45 
"2.NP" 
"m.č. 1P04" 5,63 
"m.č. 1P06C" 4,8 
"m.č. 1P06B" 1,91+1,62 
"m.č. 1P06A" 1+2,63 
"m.č. 1P07A" 6,04 
"m.č. 1P07B" 4,9 
"3.NP" 
"m.č. 2P07" 2,9+2*0,35 
"m.č. 2P03" 1,4+2*1,2 
Součet: 141,55 m 
OBK_08+OBK_09</t>
  </si>
  <si>
    <t>394</t>
  </si>
  <si>
    <t>R781001</t>
  </si>
  <si>
    <t>rohový profil ukončovací (L profil) matný nerezový</t>
  </si>
  <si>
    <t>64,8801529202841 * 1,1 ' Přepočtené koeficientem množství</t>
  </si>
  <si>
    <t>Podrobná specifikace viz. D.2.2.1 - SO 04-71-01.01 - 3.610 - Výpis technických listů – 04/11</t>
  </si>
  <si>
    <t>395</t>
  </si>
  <si>
    <t>R781002</t>
  </si>
  <si>
    <t>ukončovací profil obkladu, matný nerezový</t>
  </si>
  <si>
    <t>140,659847079716 * 1,1 ' Přepočtené koeficientem množství</t>
  </si>
  <si>
    <t>Podrobná specifikace viz. D.2.2.1 - SO 04-71-01.01 - 3.610 - Výpis technických listů – 04/12</t>
  </si>
  <si>
    <t>396</t>
  </si>
  <si>
    <t>781474153</t>
  </si>
  <si>
    <t>Montáž obkladů vnitřních stěn z dlaždic keramických lepených flexibilním lepidlem velkoformátových hladkých přes 2 do 4 ks/m2</t>
  </si>
  <si>
    <t>OBK_01: Obklady sociálního zařízení - 400x800 mm  
"1.NP" 
"m.č. OP14B" 9,01*2,6-(0,9*2,15) 
"m.č. OP13A" 7,05*2,6-(2*0,8*2,15+1,5*1,2) 
"m.č. OP13B" 5,56*2,6-(0,8*2,15) 
"m.č. OP12" 13,61*3,5-(0,9*2,15+1,85*2,6+1,5*1,2) 
"m.č. OP11" 8,52*2,6-(0,8*2,15) 
"m.č. OP08" 9,8*2,6-(1*2,15) 
"m.č. OP07" 27,74*3,5-(0,9*2,15+1,4*2,6+1,85*2,6+1,34*1,2) 
Součet: 215,266 m2 
OBK_01</t>
  </si>
  <si>
    <t>397</t>
  </si>
  <si>
    <t>R781003</t>
  </si>
  <si>
    <t>obklad velkoformátový keramický slinutý matný 400x800 mm</t>
  </si>
  <si>
    <t>215,266 * 1,15 ' Přepočtené koeficientem množství</t>
  </si>
  <si>
    <t>Podrobná specifikace viz. D.2.2.1 - SO 04-71-01.01 - 3.610 - Výpis technických listů – 04/04</t>
  </si>
  <si>
    <t>398</t>
  </si>
  <si>
    <t>781474154</t>
  </si>
  <si>
    <t>Montáž obkladů vnitřních stěn z dlaždic keramických lepených flexibilním lepidlem velkoformátových hladkých přes 4 do 6 ks/m2</t>
  </si>
  <si>
    <t>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OBK_02</t>
  </si>
  <si>
    <t>399</t>
  </si>
  <si>
    <t>R781004</t>
  </si>
  <si>
    <t>obklad velkoformátový keramický slinutý matný 300x600 mm</t>
  </si>
  <si>
    <t>291,257 * 1,15 ' Přepočtené koeficientem množství</t>
  </si>
  <si>
    <t>Podrobná specifikace viz. D.2.2.1 - SO 04-71-01.01 - 3.610 - Výpis technických listů – 04/05</t>
  </si>
  <si>
    <t>400</t>
  </si>
  <si>
    <t>781491011</t>
  </si>
  <si>
    <t>Montáž zrcadel lepených silikonovým tmelem na podkladní omítku, plochy do 1 m2</t>
  </si>
  <si>
    <t>OBK_11: Montáž zrcadel do 1 m2  
"1.NP" 
"m.č. 1P07A" 0,6*1,2 
"3.NP" 
"m.č. 2P03" 0,6*1,2 
Součet: 1,44 m2 
OBK_11</t>
  </si>
  <si>
    <t>401</t>
  </si>
  <si>
    <t>R781005</t>
  </si>
  <si>
    <t>zrcadlo zapuštěné v obkladu bez fazety</t>
  </si>
  <si>
    <t>1,44 * 1,1 ' Přepočtené koeficientem množství</t>
  </si>
  <si>
    <t>Podrobná specifikace viz. D.2.2.1 - SO 04-71-01.01 - 3.608a - Výpis ostatních prvků - prvek O – 27</t>
  </si>
  <si>
    <t>402</t>
  </si>
  <si>
    <t>781491012</t>
  </si>
  <si>
    <t>Montáž zrcadel lepených silikonovým tmelem na podkladní omítku, plochy přes 1 m2</t>
  </si>
  <si>
    <t>OBK_12: Montáž zrcadel nad 1 m2  
"1.NP" 
"m.č. OP19A" 1,1*1,2 
"m.č. OP17" 1,1*1,2 
"m.č. OP13A" 1,5*1,2 
"m.č. OP12" 1,5*1,2 
"m.č. OP07" 1,48*1,2 
"m.č. OP05A" 1,05*1,2 
"m.č. 1P06" 0,9*1,2 
"3.NP" 
"m.č. 2P07" 1*1,2 
Součet: 11,556 m2 
OBK_12</t>
  </si>
  <si>
    <t>403</t>
  </si>
  <si>
    <t>11,556 * 1,1 ' Přepočtené koeficientem množství</t>
  </si>
  <si>
    <t>404</t>
  </si>
  <si>
    <t>781495115</t>
  </si>
  <si>
    <t>Obklad - dokončující práce ostatní práce spárování silikonem</t>
  </si>
  <si>
    <t>OBK_10: Spárování silikonem  
"1.NP" 
"m.č. OP19A" 3*2,1+2*1,25 
"m.č. OP19B" 4*2,6 
"m.č. OP17B" 4*2,6 
"m.č. OP17" 2*2,6 
"m.č. OP17A" 4*2,6 
"m.č. OP14B" 5*2,6 
"m.č. OP13A" 4*2,6 
"m.č. OP13B" 4*2,6 
"m.č. OP12" 7*2,6+2*2,6 
"m.č. OP11"6*2,6 
"m.č. OP08" 5*2,6 
"m.č. OP07" 9*3,5+4*1,85 
"m.č. OP05B" 4*2,6 
"m.č. OP05A" 4*2,6 
"2.NP" 
"m.č. 1P04" 6*2,6 
"m.č. 1P06C" 4*2,6 
"m.č. 1P06B" 4*2,6 
"m.č. 1P06" 4*2,6 
"m.č. 1P07A" 4*2,6 
"m.č. 1P07B" 4*2,6 
"3.NP" 
"m.č. 2P07" 2*0,93+2*2,3 
"m.č. 2P03" 2*1,92+2*2,71 
Součet: 274,02 m 
OBK_10</t>
  </si>
  <si>
    <t>405</t>
  </si>
  <si>
    <t>781495211</t>
  </si>
  <si>
    <t>Čištění vnitřních ploch po provedení obkladu stěn chemickými prostředky</t>
  </si>
  <si>
    <t>406</t>
  </si>
  <si>
    <t>781571131</t>
  </si>
  <si>
    <t>Montáž obkladů ostění z obkladaček keramických lepených flexibilním lepidlem šířky ostění do 200 mm</t>
  </si>
  <si>
    <t>OBK_04: Montáž ostěnní sociálního zařízení  
"1.NP" 
"m.č. OP12" 2*1,15 
"m.č. OP07" 4*1,15 
Součet: 6,90 m 
OBK_05: Montáž ostěnní ostatní místnosti  
"1.NP" 
"m.č. OP19A" 2*1,25 
"m.č. 1P06B" 2*1,8 
Součet: 6,10 m 
OBK_04+OBK_05</t>
  </si>
  <si>
    <t>407</t>
  </si>
  <si>
    <t>OBK_04: Montáž ostěnní sociálního zařízení  
"1.NP" 
"m.č. OP12" 2*1,15 
"m.č. OP07" 4*1,15 
Součet: 6,90 m 
OBK_04 
6,9 * 0,22 ' Přepočtené koeficientem množství</t>
  </si>
  <si>
    <t>408</t>
  </si>
  <si>
    <t>OBK_05: Montáž ostěnní ostatní místnosti  
"1.NP" 
"m.č. OP19A" 2*1,25 
"m.č. 1P06B" 2*1,8 
Součet: 6,10 m 
OBK_05 
6,1 * 0,22 ' Přepočtené koeficientem množství</t>
  </si>
  <si>
    <t>409</t>
  </si>
  <si>
    <t>781674112</t>
  </si>
  <si>
    <t>Montáž obkladů parapetů z dlaždic keramických lepených flexibilním lepidlem, šířky parapetu přes 100 do 150 mm</t>
  </si>
  <si>
    <t>OBK_06: Montáž parapetu sociální zařízení  
"1.NP" 
"m.č. OP12" 1,85 
"m.č. OP07" 1,4+1,85 
Součet: 5,10 m 
OBK_07: Montáž parapetu ostatní místnosti  
"1.NP" 
"m.č. OP19A" 1,35 
"m.č. 1P06B" 1,2 
Součet: 2,55 m 
OBK_06+OBK_07</t>
  </si>
  <si>
    <t>410</t>
  </si>
  <si>
    <t>OBK_06: Montáž parapetu sociální zařízení  
"1.NP" 
"m.č. OP12" 1,85 
"m.č. OP07" 1,4+1,85 
Součet: 5,10 m 
OBK_06 
5,1 * 0,22 ' Přepočtené koeficientem množství</t>
  </si>
  <si>
    <t>411</t>
  </si>
  <si>
    <t>OBK_07: Montáž parapetu ostatní místnosti  
"1.NP" 
"m.č. OP19A" 1,35 
"m.č. 1P06B" 1,2 
Součet: 2,55 m 
OBK_07 
2,55 * 0,22 ' Přepočtené koeficientem množství</t>
  </si>
  <si>
    <t>412</t>
  </si>
  <si>
    <t>998781102</t>
  </si>
  <si>
    <t>Přesun hmot pro obklady keramické stanovený z hmotnosti přesunovaného materiálu vodorovná dopravní vzdálenost do 50 m v objektech výšky přes 6 do 12 m</t>
  </si>
  <si>
    <t>783</t>
  </si>
  <si>
    <t>Dokončovací práce - nátěry</t>
  </si>
  <si>
    <t>413</t>
  </si>
  <si>
    <t>783101201</t>
  </si>
  <si>
    <t>Příprava podkladu truhlářských konstrukcí před provedením nátěru broušení smirkovým papírem nebo plátnem hrubé</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</si>
  <si>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OBLOŽ_02: Obložení štítů  
"3.NP" 
15-2,12+15-2,34+5,72-2*0,4+5,29-1,1 
Součet: 34,65 m2 
OBLOŽ_02+NATĚR_01</t>
  </si>
  <si>
    <t>414</t>
  </si>
  <si>
    <t>783101403</t>
  </si>
  <si>
    <t>Příprava podkladu truhlářských konstrukcí před provedením nátěru oprášení</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</si>
  <si>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OBLOŽ_02: Obložení štítů  
"3.NP" 
15-2,12+15-2,34+5,72-2*0,4+5,29-1,1 
Součet: 34,65 m2 
OBLOŽ_03: Podbití skladba střechy  
"2.NP" 
14,34*0,96+(4*0,12*1,2)*2+(4*0,12*2,8)+1,01*12*2 
14,34*0,91+(4*0,12*1,2)*2+(4*0,12*2,8)+1,01*10,1*2 
"3.NP" 
9,3*0,84+(4*0,14*1,2)+(4*0,14*2,42) 
9,3*0,84+(4*0,14*1,2)+(4*0,14*2,42) 
0,96*(8,8+8,65+8,6+8,9) 
14,1*(0,89+0,8)+(4*0,14*1,5)*2+(4*0,14*3)*2 
Součet: 158,548 m2 
OBLOŽ_02+NATĚR_01+OBLOŽ_03</t>
  </si>
  <si>
    <t>415</t>
  </si>
  <si>
    <t>783106807</t>
  </si>
  <si>
    <t>Odstranění nátěrů z truhlářských konstrukcí odstraňovačem nátěrů s obroušením</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</si>
  <si>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NATĚR_01</t>
  </si>
  <si>
    <t>416</t>
  </si>
  <si>
    <t>783168211</t>
  </si>
  <si>
    <t>Lakovací nátěr truhlářských konstrukcí dvojnásobný s mezibroušením olejový</t>
  </si>
  <si>
    <t>417</t>
  </si>
  <si>
    <t>783201201</t>
  </si>
  <si>
    <t>Příprava podkladu tesařských konstrukcí před provedením nátěru broušení</t>
  </si>
  <si>
    <t>TES_06: Nátěr krovu  
"2.NP - Severozápadní část" 
"krokve" 2*(0,12+0,15)*(6,5*13*2) 
"vaznice" 2*(0,15+0,19)*(10,86*2) 
"pozednice" 2*(0,15+0,20)*(10,95*2) 
"kleštiny" 2*2*(0,08+0,12)*(4,53*2)*2+2*2*(0,08*0,12)*(1,52*2*2) 
"vazný trám" 2*(0,15+0,18)*(9,38*2) 
"sloupek" 2*(0,15+0,15)*(0,7*2*2) 
"vzpěra" 2*(0,15+0,15)*(2,96*2*2)+2*(0,15+0,15)*(1,15*4*2)+2*(0,15+0,15)*(1,15*2) 
"pásek" 2*(0,15+0,15)*(1,3*2*2) 
"2.NP - Jihovýchodní část" 
"krokve" 2*(0,12+0,15)*(6,5*14*2) 
"vaznice" 2*(0,15+0,19)*(12,85*2)+2*(0,15+0,19)*3,19 
"pozednice" 2*(0,15+0,20)*(12,85*2) 
"kleštiny" 2*2*(0,08+0,12)*(4,53*2)*2+2*2*(0,08*0,12)*(2*2*2) 
"vazný trám" 2*(0,15+0,18)*(9,37*2) 
"sloupek" 2*(0,15+0,15)*(0,7*2*2) 
"vzpěra" 2*(0,15+0,15)*(2,96*2*2)+2*(0,15+0,15)*(1,15*4*2)+2*(0,15+0,15)*(1,12*2) 
"pásek" 2*(0,15+0,15)*(1,3*4*2) 
"3.NP - hlavní část" 
"krokve" 2*(0,12+0,15)*(6,44*24*2)+2*(0,12+0,15)*(6,04*2)+2*(0,12+0,15)*(6,5*11*2)+2*(0,12+0,15)*(6,1*2) 
2*(0,12+0,15)*(4,8*2*2)+2*(0,12+0,15)*((3,96+2,9+1,81+0,73)*2)+2*(0,12+0,15)*((4,7+3,95+2,9+1,95+0,71)*2) 
"krokve" 2*(0,12+0,15)*((5,1+4,2+3,25+2,32)*2)+2*(0,12+0,15)*((5,18+4,27+3,35+2,43)*2) 
"krokve - nároží" 2*(0,12+0,15)*(6,3*2*2) 
"vaznice" 2*(0,16+0,20)*(26,7*3)+2*(0,16+0,20)*(4,62*2+5,45*2)+2*(0,16+0,2)*2,92 
"pozednice" 2*(0,16+0,20)*(26,7*2) 
"kleštiny" 2*2*(0,08+0,12)*(4,57*4) 
"vazný trám" 2*(0,15+0,18)*(9,42*2) 
"sloupek" 2*(0,24+0,24)*(2,35*2)+2*(0,15+0,15)*(0,74*2*4) 
"vzpěra" 2*(0,15+0,15)*(3,06*2*4)+2*(0,15+0,15)*(1,4*2*4) 
Součet: 860,741 m2 
TES_06</t>
  </si>
  <si>
    <t>418</t>
  </si>
  <si>
    <t>783201403</t>
  </si>
  <si>
    <t>Příprava podkladu tesařských konstrukcí před provedením nátěru oprášení</t>
  </si>
  <si>
    <t>TES_06: Nátěr krovu  
"2.NP - Severozápadní část" 
"krokve" 2*(0,12+0,15)*(6,5*13*2) 
"vaznice" 2*(0,15+0,19)*(10,86*2) 
"pozednice" 2*(0,15+0,20)*(10,95*2) 
"kleštiny" 2*2*(0,08+0,12)*(4,53*2)*2+2*2*(0,08*0,12)*(1,52*2*2) 
"vazný trám" 2*(0,15+0,18)*(9,38*2) 
"sloupek" 2*(0,15+0,15)*(0,7*2*2) 
"vzpěra" 2*(0,15+0,15)*(2,96*2*2)+2*(0,15+0,15)*(1,15*4*2)+2*(0,15+0,15)*(1,15*2) 
"pásek" 2*(0,15+0,15)*(1,3*2*2) 
"2.NP - Jihovýchodní část" 
"krokve" 2*(0,12+0,15)*(6,5*14*2) 
"vaznice" 2*(0,15+0,19)*(12,85*2)+2*(0,15+0,19)*3,19 
"pozednice" 2*(0,15+0,20)*(12,85*2) 
"kleštiny" 2*2*(0,08+0,12)*(4,53*2)*2+2*2*(0,08*0,12)*(2*2*2) 
"vazný trám" 2*(0,15+0,18)*(9,37*2) 
"sloupek" 2*(0,15+0,15)*(0,7*2*2) 
"vzpěra" 2*(0,15+0,15)*(2,96*2*2)+2*(0,15+0,15)*(1,15*4*2)+2*(0,15+0,15)*(1,12*2) 
"pásek" 2*(0,15+0,15)*(1,3*4*2) 
"3.NP - hlavní část" 
"krokve" 2*(0,12+0,15)*(6,44*24*2)+2*(0,12+0,15)*(6,04*2)+2*(0,12+0,15)*(6,5*11*2)+2*(0,12+0,15)*(6,1*2) 
2*(0,12+0,15)*(4,8*2*2)+2*(0,12+0,15)*((3,96+2,9+1,81+0,73)*2)+2*(0,12+0,15)*((4,7+3,95+2,9+1,95+0,71)*2) 
"krokve" 2*(0,12+0,15)*((5,1+4,2+3,25+2,32)*2)+2*(0,12+0,15)*((5,18+4,27+3,35+2,43)*2) 
"krokve - nároží" 2*(0,12+0,15)*(6,3*2*2) 
"vaznice" 2*(0,16+0,20)*(26,7*3)+2*(0,16+0,20)*(4,62*2+5,45*2)+2*(0,16+0,2)*2,92 
"pozednice" 2*(0,16+0,20)*(26,7*2) 
"kleštiny" 2*2*(0,08+0,12)*(4,57*4) 
"vazný trám" 2*(0,15+0,18)*(9,42*2) 
"sloupek" 2*(0,24+0,24)*(2,35*2)+2*(0,15+0,15)*(0,74*2*4) 
"vzpěra" 2*(0,15+0,15)*(3,06*2*4)+2*(0,15+0,15)*(1,4*2*4) 
Součet: 860,741 m2 
TES_08: Nátěr stropních trámů  
"1.NP" 
2*(0,22+0,26)*8,81*12 
2*(0,22+0,26)*4,3*13 
2*(0,22+0,26)*4,46*2 
2*(0,22+0,26)*4,01*9 
2*(0,22+0,26)*5,4*13 
2*(0,22+0,26)*3,9*12 
2*(0,22+0,26)*1,38*3 
2*(0,22+0,26)*0,98*2 
2*(0,22+0,26)*4,21*1 
2*(0,22+0,26)*4,58*7 
2*(0,22+0,26)*6,46*12 
2*(0,22+0,26)*4,45*11 
"2.NP" 
2*(0,19+0,29)*9,08*13 
2*(0,19+0,29)*8,72*12 
2*(0,19+0,29)*5,31*3 
2*(0,19+0,29)*5,58*10 
2*(0,19+0,29)*3,95*8 
2*(0,19+0,29)*3,15*7 
2*(0,19+0,29)*1,05*7 
2*(0,19+0,29)*1,2*6 
2*(0,19+0,29)*3,85*6 
2*(0,19+0,29)*9,07*15 
Součet: 973,66 m2 
TES_06+TES_08</t>
  </si>
  <si>
    <t>419</t>
  </si>
  <si>
    <t>783213121</t>
  </si>
  <si>
    <t>Preventivní napouštěcí nátěr tesařských prvků proti dřevokazným houbám, hmyzu a plísním zabudovaných do konstrukce dvojnásobný syntetický</t>
  </si>
  <si>
    <t>420</t>
  </si>
  <si>
    <t>783232121</t>
  </si>
  <si>
    <t>Tmelení tesařských konstrukcí lokální, včetně přebroušení tmelených míst rozsahu přes 30 do 50% plochy, tmelem epoxidovým</t>
  </si>
  <si>
    <t>421</t>
  </si>
  <si>
    <t>783801403</t>
  </si>
  <si>
    <t>Příprava podkladu omítek před provedením nátěru oprášení</t>
  </si>
  <si>
    <t>422</t>
  </si>
  <si>
    <t>783823145</t>
  </si>
  <si>
    <t>Penetrační nátěr omítek hladkých zdiva lícového silikonový</t>
  </si>
  <si>
    <t>423</t>
  </si>
  <si>
    <t>783823149</t>
  </si>
  <si>
    <t>Fungicidní penetrační nátěr omítek hladkých zdiva lícového</t>
  </si>
  <si>
    <t>424</t>
  </si>
  <si>
    <t>783827467</t>
  </si>
  <si>
    <t>Krycí (ochranný ) nátěr omítek dvojnásobný hladkých omítek hladkých, zrnitých tenkovrstvých nebo štukových stupně členitosti 4 vápenný</t>
  </si>
  <si>
    <t>425</t>
  </si>
  <si>
    <t>783827505</t>
  </si>
  <si>
    <t>Krycí (ochranný ) nátěr omítek dvojnásobný hladkých zdiva lícového silikonový</t>
  </si>
  <si>
    <t>426</t>
  </si>
  <si>
    <t>783846523</t>
  </si>
  <si>
    <t>Antigraffiti preventivní nátěr omítek hladkých omítek hladkých, zrnitých tenkovrstvých nebo štukových trvalý pro opakované odstraňování graffiti v počtu do 100 cyklů</t>
  </si>
  <si>
    <t>ANT_02: Antigrafitový nátěr uvnitř objektu  
"OP15" 2*(4,25+1,75+7,7+2,1+3,58+2,3+1,63+5,29+5,39) 
Součet: 67,98 m2 
ANT_02</t>
  </si>
  <si>
    <t>427</t>
  </si>
  <si>
    <t>783846533</t>
  </si>
  <si>
    <t>Antigraffiti preventivní nátěr omítek hladkých zdiva lícového trvalý pro opakované odstraňování graffiti v počtu do 100 cyklů</t>
  </si>
  <si>
    <t>ANT_01: Antigrafitový nátěr  
2*(2,33+3,72+3,88+3,37+4,74+4,66+3,12+3,49+2,18+2,15+2,63)+0,9*(1,15+1,15+1,21+1,21+1,21+1,2+1,2+1,2)+1,1*0,18*10+1,1*0,21*6+0,165*2*2+2*0,28*2 
2*(2,31+1,41+1,57+3,89+3,29+2,75+1,67+2,99+3,32+3,33+1,84+1,83+2,48)+1,1*(1,15+0,68+1,65+1,65+1,65)+0,9*0,18*10 
2*(2,08+3,78+2,22)+0,99*1,2+1,01*0,18*2 
2*(2,18+3,61+2,08)+0,9*(1,15+1,15)+1,1*0,18*4 
Součet: 197,015 m2 
ANT_01</t>
  </si>
  <si>
    <t>428</t>
  </si>
  <si>
    <t>783901453</t>
  </si>
  <si>
    <t>Příprava podkladu betonových podlah před provedením nátěru vysátím</t>
  </si>
  <si>
    <t>NV_05: Nášlapná vrstva nátěr  
"1.PP"    
"1S01" 6,24    
"1S02" 4,13    
"1S03" 3,39    
"1S04" 4,44    
"1S05" 7,5    
"1S06" 38,02    
"1S07" 13,26    
Součet: 76,98 m2 
NV_05</t>
  </si>
  <si>
    <t>429</t>
  </si>
  <si>
    <t>783933161</t>
  </si>
  <si>
    <t>Penetrační nátěr betonových podlah pórovitých ( např. z cihelné dlažby, betonu apod.) epoxidový</t>
  </si>
  <si>
    <t>NV_05: Nášlapná vrstva nátěr  
"1.PP"    
"1S01" 6,24    
"1S02" 4,13    
"1S03" 3,39    
"1S04" 4,44    
"1S05" 7,5    
"1S06" 38,02    
"1S07" 13,26    
Součet: 76,98 m2 
NV_05a: Sokl nátěru  
"1.PP"    
"1S01" 5,17+9,74    
"1S02" 0,5+0,67+0,3    
"1S03" 7,1    
"1S04" 7,9    
"1S05" 11,12    
"1S06" 8,44+20,77    
"1S07" 15,6    
Součet: 87,31 m 
NV_05+0,15*NV_05a</t>
  </si>
  <si>
    <t>430</t>
  </si>
  <si>
    <t>783937163</t>
  </si>
  <si>
    <t>Krycí (uzavírací) nátěr betonových podlah dvojnásobný epoxidový rozpouštědlový</t>
  </si>
  <si>
    <t>431</t>
  </si>
  <si>
    <t>784111001</t>
  </si>
  <si>
    <t>Oprášení (ometení) podkladu v místnostech výšky do 3,80 m</t>
  </si>
  <si>
    <t>MAL_01: Malby v místnostech do 3,8 m  
"1PP" 
"1S02" 2*2,76-(1*2+0,9*1,85)+3,05*2,38-(2*1*2)+2,03*3,05-(1*1,85)+1,3*3,05 
"1S03" 2*6,25+2,03*1,22+2,4*1,22-(1*1,95)+2*0,1*1,95+2,73*1,23+0,11 
"1S04" 2*6,25+2,03*1,62+2,4*1,62-(1*1,95)+2*0,1*1,95+2,73*1,62+0,11 
"1S05" 2*9,49-(1*1,95)+2*0,1*1,95+2*1,8*2,03+2*0,1*1,95+4,3*1,8+0,11 
"1S06" 9,56*2+2,11*9,02*2-(1*1,8*2)+2*2,14*2,6+2*1,8*0,5+2*1,8*0,55+4,07*9,02+1,1+0,5+0,55 
"1S07" 2*5,87+1,88*5,3*2-(1*1,8)+2,96*5,3 
"1NP" 
"0P02" 2,6*9,26-(2,15*0,9*2)+0,18*5,2+3,95 
"0P04" 3,45*19,59+0,35*6,54*2-(2,6*1,4*2+2,15*0,9+2,15*1,1)+21,56 
"0P05A" 0,5*5,8+1,95 
"0P05B" 0,5*5,2+1,53 
"0P06" 3,45*14,95+0,35*6,54+0,6*7,54-(3,2*1+2,6*1,4+2,15*0,8+2,15*1,1)+12,75 
"0P07" 1,35*24,85+0,4+0,47-(1,35*1,85*2)+17,4 
"0P08" 2,6*9,8+5,21 
"0P09" 3,45*9,56+0,6*8-(2,15*0,9*3)+5,45 
"0P11" 0,5*8,52+2,97 
"0P12" 1,35*13,21+0,61-(1,35*1,85)+8,92 
"0P13" 3,3*9,12+0,2*8,85+0,15*6,69-(2,45*3,95+2,15*0,8+2,45*1,85)+22,3 
"0P13A" 0,5*7,05+3,1 
"0P13B" 0,5*5,56+1,7 
"0P14" 3,75*5,99-(2,15*0,8)+2,18 
"0P14A" 3,22*7,50+0,15*6,19+0,2*5,2-(2,45*1,35+2,15*0,9+2,15*0,8)+7,48 
"0P14B" 0,5*9,01+4,4 
"0P15" 3,57*(24,66+17,75)+0,58*8,85+0,47*8,85+0,25*8,85+0,5*8*2+0,4*7,54-(3,2*1,65*2+2,45*3,95*2+2,45*3,6+3,2*1,25+2,45*3,95*2)+37,44+19,4 
"0P15A" 3,3*15,43+0,45*8,94-(3,45*2,1+2,45*3,6)+13,56 
"0P16" 3,3*17,83+0,53*8,04-(2,15*0,8+2,45*3,95+2,6*1,7)+19,67 
"0P17" 0,5*5,68+1,91 
"0P17A" 0,5*5,18+1,59 
"0P17B" 0,5*2,8+2,8 
"0P18" 3,3*26,33+0,53*8,04-(3,2*1,65+2,6*1,7)+26,33 
"0P19" 3,3*9,7+0,25*6,19-(2,45*1,35+2,15*0,8+2,6*1,7)+9,7 
"0P19A" 1,2*9,52+0,33-(1,2*1,35)+5,2 
"0P19B" 0,5*5,6+1,94 
"2.NP" 
"1P02" 3*(25,64+5,46)+0,45*5,3+0,48*7,31+2,6*10,86+0,22*5,2+0,4*4,94-(2,02*1,1+2,02*1+0,9*2,15*2+2,15*1+2,15*0,9+2,15*2,59+1*2,15+2*1*2,15)+19,7+4,7+1 
"1P03" 3*6,03+1,97 
"1P04" 0,5*6,23-(2,02*0,7)+2,08 
"1P05A" 2,96+8,07+2*11,62-(2,15*1+2,02*1)+5,60*2,7 
"1P05B" 1,1*8,72+19,38+0,23*3,85-(0,8*1,4)+1,1*11,56+7,31+2,84*2,95+12,06+2*3,35+0,44*(2,46+3,1)+2*1,95+0,44*(2,75+2,4)+9,85*8,72+4,08*2,84-4*0,6*0,6 
-(3,12*(4,19+3,39+2,93)*2+1,65*11,71*2+0,6*(0,74+2,07+1,65)*2-(1,4*0,44+0,86*0,44)   ) 
"1P06" 3,05*8,83-(2,15*0,9+2*2,15*0,8)+4,56 
"1P06A" 0,5*5,23+1,54 
"1P06B" 0,5*5,18+0,3*4,35+1,52 
"1P06C" 0,5*5,6+1,71 
"1P07" 2,95*8,92-(2,15*0,9+2,15*0,8*3)+3,86 
"1P07A" 0,5*6,84+2,92 
"1P07B" 0,5*5,7+1,93 
"1P08" 2,6*11,4+0,3*4,75-(2,15*0,8+2,15*1+1,8*1,2)+8,09 
"1P09" 2,8*19,95+0,3*5,3+0,3*4,35*2-(2*1,8*1,2+2,15*1)+24,53 
"1P11" 3*36,68+0,33*4,35+0,27*4,35*2-(2,15*1+2,02*1)+54,25 
"1P13" 3*16,55+0,33*4,35-(2,15*1)+17,11 
"1P15" 2,8*18,47+0,3*4,75*2+0,45*5,2-(2*1,8*1,2+2,15*0,9+2,15*0,9)+19,84 
"1P18" 2,6*13,19+0,25*4,75-(1,8*1,2+2,15*2,59)+10,36 
"1P19" 10,33*2+19,40*2+0,5*4,75*2+0,3*5,04-(1,9*0,95*2+2,02*1)+9,85*9,39-(4*0,6*0,6) 
-(3,12*(1,46+3,82+3,07)*2+1,65*9,54*2+ 0,6*(0,74+2,07+1,65)*2) 
"3.NP" 
"2P02" 3,78+1,4*2,77+0,98+0,18*2,56+2,77+1,95*2,75-(2,15*0,9)+2*3,37+1,62*1,17+2,58*2+1,12*2,78-(1,12*2,15)+1,8*1,4+1,4*1,35-(0,6*0,6)+0,98 
"2P03" 2,68*1,4+2*0,36+1,86*1,4 
"2P05" 11,46+2,75*2,8-(2,15*1,17+2,15*0,9+2,15*1,0+2,1*0,8)+0,9*8,6+13,63+3,5*2,36+5,82+0,99*2,97+3,65+0,3*4,4+2,6*1,5+2,9*1,5+2,6*0,6 
5,03*(1,14+2,1+1,14+0,6)+1,58*1,5+1,9*(1,14+0,86)+0,64*1,35+0,9*2,75 
"2P06" 2,9*1,05+2,98*2+3*0,3 
"2P07" +2,66*1,5+2,98*(0,54+0,86) 
"2P08" 3*6,7+10,25-(2*0,4)+0,3*2,25*2+7,95*2-(2,15*0,9)+0,98*(1,3+1,73)+2,88*0,57+6,45*1,16+3,19*2,55+1,12*(0,5+1,36+1,09)+1,4*1,5*2+1,68+2,98*3,3 
"2P09" 3*6,68+2*7,85-(0,9*2,15*2)+2,88*0,57+0,9*(0,67+0,28)+10,1-(2*0,4)+0,3*0,85*2+0,35+0,85*0,45+1,66+1,5*(0,5+1,4+1,1)+1,2*1,5*2+6,3*0,31+3,19*2,36 
"2P10" 0,9*9,02+2*18,23-(1,8*1,3+0,8*2,15)+0,3*4,4+(3*2,56)+2,93*(0,3+0,3)+(3,18*(1,5+3,92+2,43)+1,5*9+2,9*0,6*2)*2+(7,3-0,39) 
-(6,87+1,3*9*2+3,2*(1,47+3,92+2,44)*2+((2,22+0,65)*(0,6+0,6))*2 ) 
Součet: 2355,771 m2 
MAL_01</t>
  </si>
  <si>
    <t>432</t>
  </si>
  <si>
    <t>784111007</t>
  </si>
  <si>
    <t>Oprášení (ometení) podkladu na schodišti o výšce podlaží přes 3,80 do 5,00 m</t>
  </si>
  <si>
    <t>MAL_02: Malby na schodišti  
"1S01" 2,95*(11,91)-(0,9*1,85)+4,6*0,63+1,05*2,42+0,7+1,16*1,07+5*0,905+0,56 
"0P01" 3,07*(12,6+3,88)-2*0,8*2,1+0,3*8,05+1,14*3,05+7*1,13 
"1P01" 2,95*(3,6+13)-(2*0,6*1,97+1*1,97)+1,31*2,92+4,11*1,1+1,35*1,2+1,44 
"2P01" 2,4*(3,7+2,85)+1,57*1,95+2,62-(2,02*0,9)+4,19*1,22+1,3*0,35 
Součet: 188,163 m2 
MAL_02</t>
  </si>
  <si>
    <t>433</t>
  </si>
  <si>
    <t>784171101</t>
  </si>
  <si>
    <t>Zakrytí nemalovaných ploch (materiál ve specifikaci) včetně pozdějšího odkrytí podlah</t>
  </si>
  <si>
    <t>MAL_05: Zakrytí podlah  
NV_01+NV_03+NV_02+NV_05+NV_06 
Součet: 1046,11 m2 
MAL_05</t>
  </si>
  <si>
    <t>434</t>
  </si>
  <si>
    <t>58124844</t>
  </si>
  <si>
    <t>fólie pro malířské potřeby zakrývací tl 25µ 4x5m</t>
  </si>
  <si>
    <t>1046,11 * 1,05 ' Přepočtené koeficientem množství</t>
  </si>
  <si>
    <t>435</t>
  </si>
  <si>
    <t>784171111</t>
  </si>
  <si>
    <t>Zakrytí nemalovaných ploch (materiál ve specifikaci) včetně pozdějšího odkrytí svislých ploch např. stěn, oken, dveří v místnostech výšky do 3,80</t>
  </si>
  <si>
    <t>MAL_03: Zakrytí dveří  
"1.PP" 
0,9*1,9*3 
0,9*1,75*1 
"1.NP" 
1*2,1*2 
1,2*2,1*1 
1,5*3,2*5 
1,4*2,1*1 
0,7*2,1*11 
0,8*2,1*6 
1,05*3,2*1 
1,85*3,45*1 
0,9*2,1*1 
1*3,2*1 
3,95*2,45*2 
3,605*2,45*1 
"2.NP" 
0,9*1,97*2 
0,9*2,1*4 
0,8*2,1*3 
0,7*2,1*6 
1*1,97*1 
0,6*1,97*2 
2,59*2,15*1 
"3.NP" 
0,7*2,1*2 
0,8*2,1*3 
0,6*2,1*1 
1,165*2,1*1 
Součet: 156,191 m2 
MAL_04: Zakrytí oken  
"1.NP" 
1,35*2,45*8 
1,4*2,6*4 
1,85*2,6*2 
1,85*2,45*1 
1,235*1,75*1 
"2.NP" 
0,95*1,9*2 
1,2*1,8*11 
1,1*1,8*1 
0,8*1,4*1 
"3.NP" 
1,8*1,3*2 
0,55*0,85*4 
Součet: 94,354 m2 
MAL_03+MAL_04</t>
  </si>
  <si>
    <t>436</t>
  </si>
  <si>
    <t>250,545 * 1,05 ' Přepočtené koeficientem množství</t>
  </si>
  <si>
    <t>437</t>
  </si>
  <si>
    <t>784171127</t>
  </si>
  <si>
    <t>Zakrytí nemalovaných ploch (materiál ve specifikaci) včetně pozdějšího odkrytí konstrukcí nebo samostatných prvků např. schodišť, nábytku, radiátorů, zábradlí na schodišti o výšce podlaží do 3,80</t>
  </si>
  <si>
    <t>MAL_06: Zakrytí schodiště  
SCH_01+SCH_02 
Součet: 25,986 m2 
MAL_06</t>
  </si>
  <si>
    <t>438</t>
  </si>
  <si>
    <t>25,986 * 1,05 ' Přepočtené koeficientem množství</t>
  </si>
  <si>
    <t>439</t>
  </si>
  <si>
    <t>784181121</t>
  </si>
  <si>
    <t>Penetrace podkladu jednonásobná hloubková akrylátová bezbarvá v místnostech výšky do 3,80 m</t>
  </si>
  <si>
    <t>440</t>
  </si>
  <si>
    <t>784181127</t>
  </si>
  <si>
    <t>Penetrace podkladu jednonásobná hloubková akrylátová bezbarvá na schodišti o výšce podlaží do 3,80 m</t>
  </si>
  <si>
    <t>441</t>
  </si>
  <si>
    <t>784191003</t>
  </si>
  <si>
    <t>Čištění vnitřních ploch hrubý úklid po provedení malířských prací omytím oken dvojitých nebo zdvojených</t>
  </si>
  <si>
    <t>MAL_04: Zakrytí oken  
"1.NP" 
1,35*2,45*8 
1,4*2,6*4 
1,85*2,6*2 
1,85*2,45*1 
1,235*1,75*1 
"2.NP" 
0,95*1,9*2 
1,2*1,8*11 
1,1*1,8*1 
0,8*1,4*1 
"3.NP" 
1,8*1,3*2 
0,55*0,85*4 
Součet: 94,354 m2 
MAL_04</t>
  </si>
  <si>
    <t>442</t>
  </si>
  <si>
    <t>784191005</t>
  </si>
  <si>
    <t>Čištění vnitřních ploch hrubý úklid po provedení malířských prací omytím dveří nebo vrat</t>
  </si>
  <si>
    <t>MAL_03: Zakrytí dveří  
"1.PP" 
0,9*1,9*3 
0,9*1,75*1 
"1.NP" 
1*2,1*2 
1,2*2,1*1 
1,5*3,2*5 
1,4*2,1*1 
0,7*2,1*11 
0,8*2,1*6 
1,05*3,2*1 
1,85*3,45*1 
0,9*2,1*1 
1*3,2*1 
3,95*2,45*2 
3,605*2,45*1 
"2.NP" 
0,9*1,97*2 
0,9*2,1*4 
0,8*2,1*3 
0,7*2,1*6 
1*1,97*1 
0,6*1,97*2 
2,59*2,15*1 
"3.NP" 
0,7*2,1*2 
0,8*2,1*3 
0,6*2,1*1 
1,165*2,1*1 
Součet: 156,191 m2 
MAL_03</t>
  </si>
  <si>
    <t>443</t>
  </si>
  <si>
    <t>784191007</t>
  </si>
  <si>
    <t>Čištění vnitřních ploch hrubý úklid po provedení malířských prací omytím podlah</t>
  </si>
  <si>
    <t>444</t>
  </si>
  <si>
    <t>784191009</t>
  </si>
  <si>
    <t>Čištění vnitřních ploch hrubý úklid po provedení malířských prací omytím schodišť</t>
  </si>
  <si>
    <t>445</t>
  </si>
  <si>
    <t>784221101</t>
  </si>
  <si>
    <t>Malby z malířských směsí otěruvzdorných za sucha dvojnásobné, bílé za sucha otěruvzdorné dobře v místnostech výšky do 3,80 m</t>
  </si>
  <si>
    <t>446</t>
  </si>
  <si>
    <t>784221107</t>
  </si>
  <si>
    <t>Malby z malířských směsí otěruvzdorných za sucha dvojnásobné, bílé za sucha otěruvzdorné dobře na schodišti o výšce podlaží do 3,80 m</t>
  </si>
  <si>
    <t>985223111</t>
  </si>
  <si>
    <t>Přezdívání zdiva do aktivované malty cihelného, objemu přes 1 do 3 m3</t>
  </si>
  <si>
    <t>KOM02: Přezdívání komínů  
0,4*4,65+0,39*4+0,52*4+0,75*4+0,43*4+0,34*1,3 
Součet: 10,662 m3 
KOM02*0,2</t>
  </si>
  <si>
    <t>59610001</t>
  </si>
  <si>
    <t>cihla pálená plná do P15 290x140x65mm</t>
  </si>
  <si>
    <t>KOM02: Přezdívání komínů  
0,4*4,65+0,39*4+0,52*4+0,75*4+0,43*4+0,34*1,3 
Součet: 10,662 m3 
((KOM02*0,2)/(0,3*0,15*0,07))*0,2</t>
  </si>
  <si>
    <t>"M-06 - informační panel" 3 
"M-08 - pokladna s elektronickým zámkem pro vstup na WC" 1 
Součet 4</t>
  </si>
  <si>
    <t>"M-02 - odpadkový koš" 5 
"M-04 - odpadkový koš" 1 
Součet 6</t>
  </si>
  <si>
    <t>"M-07 - lavičky" 2</t>
  </si>
  <si>
    <t>941111122</t>
  </si>
  <si>
    <t>Lešení řadové trubkové lehké pracovní s podlahami s provozním zatížením tř. 3 do 200 kg/m2 šířky tř. W09 od 0,9 do 1,2 m, výšky výšky přes 10 do 25 m montáž</t>
  </si>
  <si>
    <t>LES_1: Lešení  
65,2+80,56+61,35+80,87+54,5 
66,22+9,3+31,3 
56,52+82,5+62,6+82,8+67 
67+18,4+9,4 
Součet: 895,52 m2 
LES_1</t>
  </si>
  <si>
    <t>941111222</t>
  </si>
  <si>
    <t>Lešení řadové trubkové lehké pracovní s podlahami s provozním zatížením tř. 3 do 200 kg/m2 šířky tř. W09 od 0,9 do 1,2 m, výšky výšky přes 10 do 25 m příplatek k ceně za každý den použití</t>
  </si>
  <si>
    <t>LES_1: Lešení  
65,2+80,56+61,35+80,87+54,5 
66,22+9,3+31,3 
56,52+82,5+62,6+82,8+67 
67+18,4+9,4 
Součet: 895,52 m2 
LES_1*30*6</t>
  </si>
  <si>
    <t>941111822</t>
  </si>
  <si>
    <t>Lešení řadové trubkové lehké pracovní s podlahami s provozním zatížením tř. 3 do 200 kg/m2 šířky tř. W09 od 0,9 do 1,2 m, výšky výšky přes 10 do 25 m demontáž</t>
  </si>
  <si>
    <t>944511111</t>
  </si>
  <si>
    <t>Síť ochranná zavěšená na konstrukci lešení z textilie z umělých vláken montáž</t>
  </si>
  <si>
    <t>944511211</t>
  </si>
  <si>
    <t>Síť ochranná zavěšená na konstrukci lešení z textilie z umělých vláken příplatek k ceně za každý den použití</t>
  </si>
  <si>
    <t>944511811</t>
  </si>
  <si>
    <t>Síť ochranná zavěšená na konstrukci lešení z textilie z umělých vláken demontáž</t>
  </si>
  <si>
    <t>949101111</t>
  </si>
  <si>
    <t>Lešení pomocné pracovní pro objekty pozemních staveb pro zatížení do 150 kg/m2, o výšce lešeňové podlahy do 1,9 m</t>
  </si>
  <si>
    <t>952901111</t>
  </si>
  <si>
    <t>Vyčištění budov nebo objektů před předáním do užívání budov bytové nebo občanské výstavby, světlé výšky podlaží do 4 m</t>
  </si>
  <si>
    <t>MAL_05: Zakrytí podlah  
NV_01+NV_03+NV_02+NV_05+NV_06 
Součet: 1046,11 m2 
MAL_06: Zakrytí schodiště  
SCH_01+SCH_02 
Součet: 25,986 m2 
OBK_01: Obklady sociálního zařízení - 400x800 mm  
"1.NP" 
"m.č. OP14B" 9,01*2,6-(0,9*2,15) 
"m.č. OP13A" 7,05*2,6-(2*0,8*2,15+1,5*1,2) 
"m.č. OP13B" 5,56*2,6-(0,8*2,15) 
"m.č. OP12" 13,61*3,5-(0,9*2,15+1,85*2,6+1,5*1,2) 
"m.č. OP11" 8,52*2,6-(0,8*2,15) 
"m.č. OP08" 9,8*2,6-(1*2,15) 
"m.č. OP07" 27,74*3,5-(0,9*2,15+1,4*2,6+1,85*2,6+1,34*1,2) 
Součet: 215,266 m2 
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MAL_05+MAL_06+OBK_01+OBK_02</t>
  </si>
  <si>
    <t>"M-07" 4*2</t>
  </si>
  <si>
    <t>Podrobná specifikace kotvení viz. D.2.2.1 - SO 04-71-01.01 - 3.609a - Výpis mobiliáře - stavební přípravenost - prvek M – 07</t>
  </si>
  <si>
    <t>"M-06" 4*3 
"M-02" 4*5 
"M-04" 4*1 
Součet 36</t>
  </si>
  <si>
    <t>Podrobná specifikace kotvení viz. D.2.2.1 - SO 04-71-01.01 - 3.609a - Výpis mobiliáře - stavební přípravenost - prvek M – 02, M – 04; M – 06</t>
  </si>
  <si>
    <t>((22,635-17,996)+112,36+189,32)*1,7</t>
  </si>
  <si>
    <t>447</t>
  </si>
  <si>
    <t xml:space="preserve">  SO 04-71-01.2</t>
  </si>
  <si>
    <t>D.2.2.1 - Stavebně konstrukční řešení</t>
  </si>
  <si>
    <t>SO 04-71-01.2</t>
  </si>
  <si>
    <t>317941121</t>
  </si>
  <si>
    <t>Osazování ocelových válcovaných nosníků na zdivu I nebo IE nebo U nebo UE nebo L do č. 12 nebo výšky do 120 mm</t>
  </si>
  <si>
    <t>"ocel profilová průřez HEA 100" 0,192 
"ocel profilová průřez HEA 120" 0,194 
"ocel profilová průřez IPE 100" 0,042 
Součet 0,428</t>
  </si>
  <si>
    <t>13010950</t>
  </si>
  <si>
    <t>ocel profilová jakost S235JR (11 375) průřez HEA 100</t>
  </si>
  <si>
    <t>"1.PP" 
"zajištění otvoru m.č. 1S07: HEA100, dl. 1,40 m, 4 ks" 17,1*1,40*4/1000 
"zajištění otvoru m.č. 1S06: HEA100, dl. 1,40 m, 4 ks" 17,1*1,40*4/1000 
Součet 0,192 
0,192 * 1,05 ' Přepočtené koeficientem množství</t>
  </si>
  <si>
    <t>13010952</t>
  </si>
  <si>
    <t>ocel profilová jakost S235JR (11 375) průřez HEA 120</t>
  </si>
  <si>
    <t>"1.NP" 
"zajištění otvoru m.č. OP20: HEA120, dl. 0,90 m, 5 ks" 19,9*0,90*5/1000 
"zajištění otvoru m.č. OP14: HEA120, dl. 1,30 m, 2 ks" 19,9*1,30*2/1000 
"zajištění otvoru m.č. OP03: HEA120, dl. 1,30 m, 2 ks" 19,9*1,30*2/1000 
Součet 0,193 
0,194 * 1,05 ' Přepočtené koeficientem množství</t>
  </si>
  <si>
    <t>13010742</t>
  </si>
  <si>
    <t>ocel profilová jakost S235JR (11 375) průřez IPE 100</t>
  </si>
  <si>
    <t>"2.NP" 
"zajištění otvoru m.č.1P16: IPE100, dl. 1,30 m, 2 ks" 8,1*1,30*2/1000 
"zajištění otvoru m.č.1P06: IPE100, dl. 1,30 m, 2 ks" 8,1*1,30*2/1000 
Součet 0,042 
0,042 * 1,05 ' Přepočtené koeficientem množství</t>
  </si>
  <si>
    <t>317941123</t>
  </si>
  <si>
    <t>Osazování ocelových válcovaných nosníků na zdivu I nebo IE nebo U nebo UE nebo L č. 14 až 22 nebo výšky do 220 mm</t>
  </si>
  <si>
    <t>"ocel profilová IPE 140" 0,917 
"ocel profilová HEB 160" 0,377 
Součet 1,294</t>
  </si>
  <si>
    <t>13010746</t>
  </si>
  <si>
    <t>ocel profilová jakost S235JR (11 375) průřez IPE 140</t>
  </si>
  <si>
    <t>"1.NP" 
"zajištění otvoru m.č. OP11/11a: IPE140, dl. 2,25 m, 4 ks" 12,9*2,25*4/1000 
"zajištění otvoru m.č. OP09/08: IPE140, dl. 2,15 m, 4 ks" 12,9*2,15*4/1000 
"zajištění otvoru m.č. OP07: IPE140, dl. 1,45 m, 4 ks" 12,9*1,45*4/1000 
"zajištění otvoru m.č. OP06: IPE140, dl. 2,05 m, 4 ks" 12,9*2,05*4/1000 
Mezisoučet 0.40764 
"2.NP" 
"zajištění otvoru m.č.1P13: IPE140, dl. 1,50 m, 4 ks" 12,9*1,50*4/1000 
"zajištění otvoru m.č.1P11: IPE140, dl. 1,40 m, 2 ks" 12,9*1,40*2/1000 
"zajištění otvoru m.č.1P16: IPE140, dl. 1,50 m, 4 ks" 12,9*1,50*4/1000 
"zajištění otvoru m.č.1P08: IPE140, dl. 1,50 m, 4 ks" 12,9*1,50*4/1000 
"zajištění otvoru m.č.1P16: IPE140, dl. 1,92 m, 4 ks" 12,9*1,92*4/1000 
"zajištění otvoru m.č.1P17: IPE140, dl. 1,40 m, 4 ks" 12,9*1,40*4/1000 
"zajištění otvoru m.č.1P02: IPE140, dl. 1,30 m, 2 ks" 12,9*1,30*2/1000 
"zajištění otvoru m.č.1P07: IPE140, dl. 1,45 m, 2 ks" 12,9*1,45*2/1000 
Mezisoučet 0.5105820000000001 
Součet 0,918 
0,917 * 1,05 ' Přepočtené koeficientem množství</t>
  </si>
  <si>
    <t>13010976</t>
  </si>
  <si>
    <t>ocel profilová jakost S235JR (11 375) průřez HEB 160</t>
  </si>
  <si>
    <t>"2.NP" 
"zajištění otvoru m.č.1P14: HEB160, dl. 4,43 m, 2 ks" 42,6*4,43*2/1000 
0,377 * 1,05 ' Přepočtené koeficientem množství</t>
  </si>
  <si>
    <t>317941125</t>
  </si>
  <si>
    <t>Osazování ocelových válcovaných nosníků na zdivu I nebo IE nebo U nebo UE nebo L č. 24 a výše nebo výšky přes 220 mm</t>
  </si>
  <si>
    <t>"ocel profilová HEB 240" 0,958 
"ocel profilová HEB 260" 3,138 
Součet 4,096</t>
  </si>
  <si>
    <t>13010984</t>
  </si>
  <si>
    <t>ocel profilová jakost S235JR (11 375) průřez HEB 240</t>
  </si>
  <si>
    <t>"1.NP" 
"zajištění otvoru uzavřeným rámem m.č. OP13: HEB240, dl. 4,13 m, 4 ks" 58*4,13*4/1000 
0,958 * 1,05 ' Přepočtené koeficientem množství</t>
  </si>
  <si>
    <t>13010986</t>
  </si>
  <si>
    <t>ocel profilová jakost S235JR (11 375) průřez HEB 260</t>
  </si>
  <si>
    <t>"1.NP" 
"zajištění otvoru uzavřeným rámem m.č. OP15: HEB260, dl. 4,13 m, 4 ks" 95*4,13*4/1000 
"zajištění otvoru uzavřeným rámem m.č. OP15: HEB260, dl. 4,13 m, 4 ks" 95*4,13*4/1000 
Součet 3,139 
3,138 * 1,05 ' Přepočtené koeficientem množství</t>
  </si>
  <si>
    <t>346481111</t>
  </si>
  <si>
    <t>Zaplentování rýh, potrubí, válcovaných nosníků, výklenků nebo nik jakéhokoliv tvaru, na maltu ve stěnách nebo před stěnami rabicovým pletivem</t>
  </si>
  <si>
    <t>"1.PP" 
"zajištění otvoru m.č. 1S07: HEA100, dl. 1,40 m" (0,1+1,40+0,1)*(0,25+0,55+0,25) 
"zajištění otvoru m.č. 1S06: HEA100, dl. 1,40 m" (0,1+1,40+0,1)*(0,25+0,6+0,25) 
"1.NP" 
"zajištění otvoru m.č. OP14: HEA120, dl. 1,30 m" (0,1+1,30+0,1)*(0,25+0,35+0,25) 
"zajištění otvoru m.č. OP03: HEA120, dl. 1,30 m" (0,1+1,30+0,1)*(0,25+0,33+0,25) 
"zajištění otvoru m.č. OP11/11a: IPE140, dl. 2,25 m" (0,1+2,25+0,1)*(0,25+0,6+0,25) 
"zajištění otvoru m.č. OP09/08: IPE140, dl. 2,15 m" (0,1+2,15+0,1)*(0,25+0,6+0,25) 
"zajištění otvoru m.č. OP07: IPE140, dl. 1,45 m" (0,1+1,45+0,1)*(0,25+0,5+0,25) 
"zajištění otvoru m.č. OP06: IPE140, dl. 2,05 m" (0,1+2,05+0,1)*(0,25+0,5+0,25) 
"zajištění otvoru uzavřeným rámem m.č. OP13: HEB240, dl. 4,13 m" (0,1+4,13+0,1)*(0,35+0,5+0,35) 
"zajištění otvoru uzavřeným rámem m.č. OP15: HEB260, dl. 4,13 m" (0,1+4,13+0,1)*(0,35+0,55+0,35) 
"zajištění otvoru uzavřeným rámem m.č. OP15: HEB260, dl. 4,13 m" (0,1+4,13+0,1)*(0,35+0,575+0,35) 
"2.NP" 
"zajištění otvoru m.č.1P16: IPE100, dl. 1,30 m" (0,1+1,30+0,1)*(0,25+0,18+0,25) 
"zajištění otvoru m.č.1P06: IPE100, dl. 1,30 m" (0,1+1,30+0,1)*(0,25+0,18+0,25) 
"zajištění otvoru m.č.1P13: IPE140, dl. 1,50 m" (0,1+1,50+0,1)*(0,25+0,45+0,25) 
"zajištění otvoru m.č.1P11: IPE140, dl. 1,40 m" (0,1+1,40+0,1)*(0,25+0,18+0,25) 
"zajištění otvoru m.č.1P16: IPE140, dl. 1,50 m" (0,1+1,50+0,1)*(0,25+0,45+0,25) 
"zajištění otvoru m.č.1P08: IPE140, dl. 1,50 m" (0,1+1,50+0,1)*(0,25+0,45+0,25) 
"zajištění otvoru m.č.1P16: IPE140, dl. 1,92 m" (0,1+1,92+0,1)*(0,25+0,45+0,25) 
"zajištění otvoru m.č.1P17: IPE140, dl. 1,40 m" (0,1+1,40+0,1)*(0,25+0,45+0,25) 
"zajištění otvoru m.č.1P02: IPE140, dl. 1,30 m" (0,1+1,30+0,1)*(0,25+0,19+0,25) 
"zajištění otvoru m.č.1P07: IPE140, dl. 1,45 m" (0,1+1,45+0,1)*(0,25+0,19+0,25) 
"zajištění otvoru m.č.1P14: HEB160, dl. 4,43 m" (0,1+4,43+0,1)*(0,25+0,185+0,25) 
Součet 48,121</t>
  </si>
  <si>
    <t>411388532</t>
  </si>
  <si>
    <t>Zabetonování otvorů ve stropech nebo v klenbách včetně lešení, bednění, odbednění a výztuže (materiál v ceně) v klenbách cihelných, kamenných nebo betonových</t>
  </si>
  <si>
    <t>"OP15" 4*0,15*0,15*1,5 
"1OP16" 4*0,15*0,15*1,5 
"1OP07" 1*0,15*0,15*1,5 
Součet 0,304</t>
  </si>
  <si>
    <t>"plech P10" 42+42+40</t>
  </si>
  <si>
    <t>13611228</t>
  </si>
  <si>
    <t>plech ocelový hladký jakost S235JR tl 10mm tabule</t>
  </si>
  <si>
    <t>"1.NP" 
"zajištění otvoru uzavřeným rámem m.č. OP15: P10, 540x100 mm, 10 ks" 4,2*10/1000 
"2.NP" 
"zajištění otvoru uzavřeným rámem m.č. 1P17: P10, 540x100 mm, 10 ks" 4,2*10/1000 
"zajištění otvoru uzavřeným rámem m.č. 1P17: P10, 410x100 mm, 10 ks" 4,0*10/1000 
Součet 0,124 
0,124 * 1,05 ' Přepočtené koeficientem množství</t>
  </si>
  <si>
    <t>"trubka 273/6,3, dl. 0,2 m, 2 ks" 2*0,2*41,4 
"trubka 219,1/6,3, dl. 0,20 m, 1 ks" 1*0,20*33,1 
"trubka 323,9/7, dl. 0,15 m, 1 ks" 1*0,15*54,71 
"trubka 245/6,3, dl. 0,18 m, 1 ks" 1*0,18*37,1 
"plech P10" 82,00 
Součet 120,065</t>
  </si>
  <si>
    <t>55283930</t>
  </si>
  <si>
    <t>trubka ocelová bezešvá hladká jakost 11 353 273x6,3mm</t>
  </si>
  <si>
    <t>"trubka 273/6,3 , dl. 0,2 m, 2 ks" 2*0,2 
0,4 * 1,05 ' Přepočtené koeficientem množství</t>
  </si>
  <si>
    <t>14011106</t>
  </si>
  <si>
    <t>trubka ocelová bezešvá hladká jakost 11 353 219x6,3mm</t>
  </si>
  <si>
    <t>"trubka 219,1/6,3, dl. 0,20 m, 1 ks" 1*0,20 
0,2 * 1,05 ' Přepočtené koeficientem množství</t>
  </si>
  <si>
    <t>14011108</t>
  </si>
  <si>
    <t>trubka ocelová bezešvá hladká jakost 11 353 245x8,0mm</t>
  </si>
  <si>
    <t>"trubka 245/6,3, dl. 0,18 m, 1 ks" 1*0,18 
0,18 * 1,05 ' Přepočtené koeficientem množství</t>
  </si>
  <si>
    <t>55284046</t>
  </si>
  <si>
    <t>trubka ocelová bezešvá konstrukční jakost S355J2H (11 503) 323,9x8,0mm</t>
  </si>
  <si>
    <t>"trubka 323,9/7,  dl. 0,15 m, 1 ks" 1*0,15 
0,15 * 1,05 ' Přepočtené koeficientem množství</t>
  </si>
  <si>
    <t>"1.NP" 
"zajištění otvoru uzavřeným rámem m.č. OP15: P10, 1040x100 mm, 10 ks" 8,2*10/1000 
0,082 * 1,05 ' Přepočtené koeficientem množství</t>
  </si>
  <si>
    <t>"trubka 219,1/6,3, dl. 0,50 m, 1 ks" 1*0,50*33,1 
"trubka 273/6,3,  dl. 0,50 m, 1 ks" 1*0,50*41,4 
"trubka 273/6,3, dl. 0,50 m, 3 ks" 3*0,50*41,4 
Součet 99,35</t>
  </si>
  <si>
    <t>"trubka 273/6,3, dl. 0,50 m, 1 ks" 1*0,50 
"trubka 273/6,3, dl. 0,50 m, 3 ks" 3*0,50 
Součet 2 
2 * 1,05 ' Přepočtené koeficientem množství</t>
  </si>
  <si>
    <t>"trubka 219,1/6,3, dl. 0,50 m, 1 ks" 1*0,50 
0,5 * 1,05 ' Přepočtené koeficientem množství</t>
  </si>
  <si>
    <t>767995115</t>
  </si>
  <si>
    <t>Montáž ostatních atypických zámečnických konstrukcí hmotnosti přes 50 do 100 kg</t>
  </si>
  <si>
    <t>"ocel profilová průřez U (UPN) 220" 900,00 
"trubka 273/6,3, dl. 1,25 m, 1 ks" 1*1,25*41,4 
"úhelník ocelový rovnostranný" 414,720 
Součet 1366,47</t>
  </si>
  <si>
    <t>13010828</t>
  </si>
  <si>
    <t>ocel profilová jakost S235JR (11 375) průřez U (UPN) 220</t>
  </si>
  <si>
    <t>"1.NP" 
"zajištění otvoru uzavřeným rámem m.č. OP15: U220, dl. 2,55 m, 4 ks" 29,4*2,55*4/1000 
"zajištění otvoru uzavřeným rámem m.č. OP15: U220, dl. 2,55 m, 4 ks" 29,4*2,55*4/1000 
"zajištění otvoru uzavřeným rámem m.č. OP13: U220, dl. 2,55 m, 4 ks" 29,4*2,55*4/1000 
Součet 0,9 
0,9 * 1,05 ' Přepočtené koeficientem množství</t>
  </si>
  <si>
    <t>"trubka 273/6,3,  dl. 1,25 m, 1 ks" 1*1,25 
1,25 * 1,05 ' Přepočtené koeficientem množství</t>
  </si>
  <si>
    <t>13011070</t>
  </si>
  <si>
    <t>úhelník ocelový rovnostranný jakost S235JR (11 375) 120x120x12mm</t>
  </si>
  <si>
    <t>"1.NP" 
"zajištění otvoru uzavřeným rámem m.č. OP15: L120x12, dl. 2,55 m, 4 ks" 21,6*2,55*4/1000 
"2.NP" 
"zajištění otvoru uzavřeným rámem m.č. 1P17: L120x12, dl. 2,25 m, 4 ks" 21,6*2,25*4/1000 
Součet 0,415 
0,414 * 1,05 ' Přepočtené koeficientem množství</t>
  </si>
  <si>
    <t>953965135</t>
  </si>
  <si>
    <t>Kotvy chemické s vyvrtáním otvoru kotevní šrouby pro chemické kotvy, velikost M 16, délka 500 mm</t>
  </si>
  <si>
    <t>"1.NP" 
"zajištění otvoru uzavřeným rámem P1 m.č. OP15" 2*4 
"zajištění otvoru uzavřeným rámem P2 m.č. OP15" 2*4 
"zajištění otvoru uzavřeným rámem P3 m.č. OP13" 2*4 
Součet 24</t>
  </si>
  <si>
    <t>974029664</t>
  </si>
  <si>
    <t>Vysekání rýh ve zdivu kamenném pro vtahování nosníků, před vybouráním otvoru do hl. 150 mm, při výšce nosníku do 150 mm</t>
  </si>
  <si>
    <t>"1.NP" 
"zajištění otvoru m.č. OP20: HEA120, dl. 0,90 m" (0,1+0,90+0,1)*4</t>
  </si>
  <si>
    <t>974031664</t>
  </si>
  <si>
    <t>Vysekání rýh ve zdivu cihelném na maltu vápennou nebo vápenocementovou pro vtahování nosníků do zdí, před vybouráním otvoru do hl. 150 mm, při v. nosníku do 150 mm</t>
  </si>
  <si>
    <t>"1.PP" 
"zajištění otvoru m.č. 1S07: HEA100, dl. 1,40 m" (0,1+1,40+0,1)*4 
"zajištění otvoru m.č. 1S06: HEA100, dl. 1,40 m" (0,1+1,40+0,1)*4 
"1.NP" 
"zajištění otvoru m.č. OP14: HEA120, dl. 1,30 m" (0,1+1,30+0,1)*2 
"zajištění otvoru m.č. OP03: HEA120, dl. 1,30 m" (0,1+1,30+0,1)*2 
"zajištění otvoru m.č. OP11/11a: IPE140, dl. 2,25 m" (0,1+2,25+0,1)*4 
"zajištění otvoru m.č. OP09/08: IPE140, dl. 2,15 m" (0,1+2,15+0,1)*4 
"zajištění otvoru m.č. OP07: IPE140, dl. 1,45 m" (0,1+1,45+0,1)*4 
"zajištění otvoru m.č. OP06: IPE140, dl. 2,05 m" (0,1+2,05+0,1)*4 
"2.NP" 
"zajištění otvoru m.č.1P16: IPE100, dl. 1,30 m" (0,1+1,30+0,1)*2 
"zajištění otvoru m.č.1P06: IPE100, dl. 1,30 m" (0,1+1,30+0,1)*2 
"zajištění otvoru m.č.1P13: IPE140, dl. 1,50 m" (0,1+1,50+0,1)*3 
"zajištění otvoru m.č.1P11: IPE140, dl. 1,40 m" (0,1+1,40+0,1)*2 
"zajištění otvoru m.č.1P16: IPE140, dl. 1,50 m" (0,1+1,50+0,1)*3 
"zajištění otvoru m.č.1P08: IPE140, dl. 1,50 m" (0,1+1,50+0,1)*3 
"zajištění otvoru m.č.1P16: IPE140, dl. 1,92 m" (0,1+1,92+0,1)*3 
"zajištění otvoru m.č.1P17: IPE140, dl. 1,40 m" (0,1+1,40+0,1)*3 
"zajištění otvoru m.č.1P02: IPE140, dl. 1,30 m" (0,1+1,30+0,1)*2 
"zajištění otvoru m.č.1P07: IPE140, dl. 1,45 m" (0,1+1,45+0,1)*2 
"zajištění otvoru m.č.1P14: HEB160, dl. 4,43 m" (0,1+4,43+0,1)*2 
Součet 104,82</t>
  </si>
  <si>
    <t>974031666</t>
  </si>
  <si>
    <t>Vysekání rýh ve zdivu cihelném na maltu vápennou nebo vápenocementovou pro vtahování nosníků do zdí, před vybouráním otvoru do hl. 150 mm, při v. nosníku do 250 mm</t>
  </si>
  <si>
    <t>"1.NP" 
"zajištění otvoru uzavřeným rámem m.č. OP13: HEB240, dl. 4,13 m" (0,1+4,13+0,1)*4 
"zajištění otvoru uzavřeným rámem m.č. OP15: HEB260, dl. 4,13 m" (0,1+4,13+0,1)*4 
"zajištění otvoru uzavřeným rámem m.č. OP15: HEB260, dl. 4,13 m" (0,1+4,13+0,1)*4 
Součet 51,96</t>
  </si>
  <si>
    <t>974042587</t>
  </si>
  <si>
    <t>Vysekání rýh v betonové nebo jiné monolitické dlažbě s betonovým podkladem do hl. 250 mm a šířky do 300 mm</t>
  </si>
  <si>
    <t>"1.NP" 
"zajištění otvoru uzavřeným rámem m.č. OP13: HEB240, dl. 4,13 m" (0,1+4,13+0,1) 
"zajištění otvoru uzavřeným rámem m.č. OP15: HEB260, dl. 4,13 m" (0,1+4,13+0,1) 
"zajištění otvoru uzavřeným rámem m.č. OP15: HEB260, dl. 4,13 m" (0,1+4,13+0,1) 
Součet 12,99</t>
  </si>
  <si>
    <t>974042589</t>
  </si>
  <si>
    <t>Vysekání rýh v betonové nebo jiné monolitické dlažbě s betonovým podkladem do hl. 250 mm a šířky Příplatek k ceně -2587 za každých dalších 100 mm šířky, rýhy hl. do 250 mm</t>
  </si>
  <si>
    <t>"1.NP" 
"zajištění otvoru uzavřeným rámem m.č. OP13: HEB240, dl. 4,13 m" (0,1+4,13+0,1)*2 
"zajištění otvoru uzavřeným rámem m.č. OP15: HEB260, dl. 4,13 m" (0,1+4,13+0,1)*3 
"zajištění otvoru uzavřeným rámem m.č. OP15: HEB260, dl. 4,13 m" (0,1+4,13+0,1)*3 
Součet 34,64</t>
  </si>
  <si>
    <t>4,402+3,377</t>
  </si>
  <si>
    <t>1,905+2,143</t>
  </si>
  <si>
    <t xml:space="preserve">  SO 04-71-01.4</t>
  </si>
  <si>
    <t>D.2.2.1 - Zdravotně technické instalace</t>
  </si>
  <si>
    <t>SO 04-71-01.4</t>
  </si>
  <si>
    <t>132112221</t>
  </si>
  <si>
    <t>Hloubení zapažených rýh šířky přes 800 do 2 000 mm ručně s urovnáním dna do předepsaného profilu a spádu v hornině třídy těžitelnosti I skupiny 1 a 2 soudržných</t>
  </si>
  <si>
    <t>"1.NP" 1,38*5,15*0,50 
"1.NP" 0,94*10,2*0,50 
"1.NP" 0,86*4,05*0,50 
"1.NP" 0,80*4,25*0,50 
"1.NP" 0,70*0,90*0,50 
"1.NP" 0,78*4,25*0,50 
"1.NP" 0,80*7,00*0,50 
"1.NP" 0,76*2,95*0,50 
Mezisoučet 17.682499999999997 
"1.PP" 0,70*6,90*0,80 
Mezisoučet 3.864 
"VNĚ OBJEKTU" 1,62*21,05*1,00 
"VNĚ OBJEKTU" 1,70*4,00*1,00 
"VNĚ OBJEKTU" 1,61*67,6*1,00 
"VNĚ OBJEKTU" 1,72*2,85*1,00 
"VNĚ OBJEKTU" 1,70*5,50*1,00 
"VNĚ OBJEKTU" 1,60*2,25*1,00 
"VNĚ OBJEKTU" 1,60*5,40*1,00 
"VNĚ OBJEKTU" 1,42*2,70*1,00 
"VNĚ OBJEKTU" 1,50*25,30*1,00 
"VNĚ OBJEKTU" 1,45*2,70*1,00 
"VNĚ OBJEKTU" 1,25*3,10*1,00 
Mezisoučet 225.80299999999997 
Součet 247,35 
225,803*0,2</t>
  </si>
  <si>
    <t>"1.NP" 1,38*5,15*0,50 
"1.NP" 0,94*10,2*0,50 
"1.NP" 0,86*4,05*0,50 
"1.NP" 0,80*4,25*0,50 
"1.NP" 0,70*0,90*0,50 
"1.NP" 0,78*4,25*0,50 
"1.NP" 0,80*7,00*0,50 
"1.NP" 0,76*2,95*0,50 
Mezisoučet 17.682499999999997 
"1.PP" 0,70*6,90*0,80 
Mezisoučet 3.864 
"VNĚ OBJEKTU" 1,62*21,05*1,00 
"VNĚ OBJEKTU" 1,70*4,00*1,00 
"VNĚ OBJEKTU" 1,61*67,6*1,00 
"VNĚ OBJEKTU" 1,72*2,85*1,00 
"VNĚ OBJEKTU" 1,70*5,50*1,00 
"VNĚ OBJEKTU" 1,60*2,25*1,00 
"VNĚ OBJEKTU" 1,60*5,40*1,00 
"VNĚ OBJEKTU" 1,42*2,70*1,00 
"VNĚ OBJEKTU" 1,50*25,30*1,00 
"VNĚ OBJEKTU" 1,45*2,70*1,00 
"VNĚ OBJEKTU" 1,25*3,10*1,00 
Mezisoučet 225.80299999999997 
Součet 247,35 
225,803*0,8</t>
  </si>
  <si>
    <t>"1.NP" (1,65+1,90)*10,1 
Mezisoučet 35.855 
"VNĚ OBJEKTU" (1,46+1,95)*3,30 
"VNĚ OBJEKTU" (1,30+1,95)*20,60 
"VNĚ OBJEKTU" (1,65+1,80)*3,70 
"VNĚ OBJEKTU" (1,30+1,65)*47,35 
"VNĚ OBJEKTU" (1,90+1,95)*7,30 
"VNĚ OBJEKTU" (1,94+1,51)*2,85 
"VNĚ OBJEKTU" (1,65+1,76)*5,50 
"VNĚ OBJEKTU" (1,70+1,45)*2,25 
"VNĚ OBJEKTU" (1,55+1,62)*3,20 
"VNĚ OBJEKTU" (1,60+1,45)*2,20 
"VNĚ OBJEKTU" (1,54+1,45)*2,10 
"VNĚ OBJEKTU" (1,45+1,41)*2,10 
"VNĚ OBJEKTU" (1,37+1,43)*3,20 
"VNĚ OBJEKTU" (1,95+1,30)*15,00 
"VNĚ OBJEKTU" (1,30+1,50)*2,70 
Mezisoučet 388.83949999999993 
Součet 424,695</t>
  </si>
  <si>
    <t>"1.NP" (1,65+1,90)*10,10 
Mezisoučet 35.855 
"VNĚ OBJEKTU" (1,46+1,95)*3,30 
"VNĚ OBJEKTU" (1,30+1,95)*20,60 
"VNĚ OBJEKTU" (1,65+1,80)*3,70 
"VNĚ OBJEKTU" (1,30+1,65)*47,35 
"VNĚ OBJEKTU" (1,90+1,95)*7,30 
"VNĚ OBJEKTU" (1,94+1,51)*2,85 
"VNĚ OBJEKTU" (1,65+1,76)*5,50 
"VNĚ OBJEKTU" (1,70+1,45)*2,25 
"VNĚ OBJEKTU" (1,55+1,62)*3,20 
"VNĚ OBJEKTU" (1,60+1,45)*2,20 
"VNĚ OBJEKTU" (1,54+1,45)*2,10 
"VNĚ OBJEKTU" (1,45+1,41)*2,10 
"VNĚ OBJEKTU" (1,37+1,43)*3,20 
"VNĚ OBJEKTU" (1,95+1,30)*15,00 
"VNĚ OBJEKTU" (1,30+1,50)*2,70 
Mezisoučet 388.83949999999993 
Součet 424,695</t>
  </si>
  <si>
    <t>162751117</t>
  </si>
  <si>
    <t>10,683+51,678+16,115</t>
  </si>
  <si>
    <t>162751119</t>
  </si>
  <si>
    <t>(10,683+51,678+16,115)*5</t>
  </si>
  <si>
    <t>257,959-76,793</t>
  </si>
  <si>
    <t>174151102</t>
  </si>
  <si>
    <t>Zásyp sypaninou z jakékoliv horniny strojně s uložením výkopku ve vrstvách se zhutněním v prostorách s omezeným pohybem stroje s urovnáním povrchu zásypu</t>
  </si>
  <si>
    <t>(3,70+11,50+4,05+4,25+0,70+0,70+1,25+0,90+5,10+2,00+4,90+7,30+1,00+1,95+10,05)*0,30*0,60</t>
  </si>
  <si>
    <t>"UVNITŘ OBJEKTU" (3,70+11,50+4,05+4,25+0,70+0,70+1,25+0,90+5,10+2,00+4,90+7,30+1,00+1,95+10,05)*0,30*0,60 
Mezisoučet 10.683 
"VNĚ OBJEKTU" (20,60+4,00+7,25+50,30+2,85+5,50+2,25+3,20+2,20+2,10+2,10+3,20+25,30+2,70+3,10)*0,30*1,00 
Mezisoučet 40.995 
Součet 51,678</t>
  </si>
  <si>
    <t>58331351</t>
  </si>
  <si>
    <t>kamenivo těžené drobné frakce 0/4</t>
  </si>
  <si>
    <t>51,678*2 "Přepočtené koeficientem množství</t>
  </si>
  <si>
    <t>0,85*0,10*1,00 
21,05*0,01*1,00 
4,00*0,10*1,00 
10,25*0,10*1,00 
67,60*0,10*1,00 
8,35*0,10*1,00 
7,65*0,10*1,00 
7,40*0,10*1,00 
31,1*0,10*1,00 
4,3*0,10*0,80 
4,05*0,10*0,80 
4,25*0,10*0,80 
1,40*0,10*0,80 
1,25*0,10*0,80 
0,90*0,10*0,80 
4,25*0,10*0,80 
6,9*0,10*0,80 
Součet 16,115</t>
  </si>
  <si>
    <t>721140802</t>
  </si>
  <si>
    <t>Demontáž potrubí z litinových trub odpadních nebo dešťových do DN 100</t>
  </si>
  <si>
    <t>721171803</t>
  </si>
  <si>
    <t>Demontáž potrubí z novodurových trub odpadních nebo připojovacích do D 75</t>
  </si>
  <si>
    <t>"1.PP"  9 
"1.NP"  32 
Součet 41</t>
  </si>
  <si>
    <t>721173402</t>
  </si>
  <si>
    <t>Potrubí z trub PVC SN4 svodné (ležaté) DN 125</t>
  </si>
  <si>
    <t>"1.NP"  111 
Součet 111</t>
  </si>
  <si>
    <t>721173403</t>
  </si>
  <si>
    <t>Potrubí z trub PVC SN4 svodné (ležaté) DN 160</t>
  </si>
  <si>
    <t>"1.NP"  70 
Součet 70</t>
  </si>
  <si>
    <t>721174025</t>
  </si>
  <si>
    <t>Potrubí z trub polypropylenových odpadní (svislé) DN 110</t>
  </si>
  <si>
    <t>"1.NP"  57 
"2.NP"  20 
"3.NP"  28 
Součet 105</t>
  </si>
  <si>
    <t>721174026</t>
  </si>
  <si>
    <t>Potrubí z trub polypropylenových odpadní (svislé) DN 125</t>
  </si>
  <si>
    <t>"1.PP"  16 
Součet 16</t>
  </si>
  <si>
    <t>721174041</t>
  </si>
  <si>
    <t>Potrubí z trub polypropylenových připojovací DN 32</t>
  </si>
  <si>
    <t>"1.NP"  47 
"2.NP"  15 
Součet 62</t>
  </si>
  <si>
    <t>721174042</t>
  </si>
  <si>
    <t>Potrubí z trub polypropylenových připojovací DN 40</t>
  </si>
  <si>
    <t>"1.NP"  6 
"2.NP"  3 
Součet 9</t>
  </si>
  <si>
    <t>721174043</t>
  </si>
  <si>
    <t>Potrubí z trub polypropylenových připojovací DN 50</t>
  </si>
  <si>
    <t>"1.NP"  30 
"2.NP"  13 
"3.NP"  15 
Součet 58</t>
  </si>
  <si>
    <t>721174044</t>
  </si>
  <si>
    <t>Potrubí z trub polypropylenových připojovací DN 75</t>
  </si>
  <si>
    <t>"1.PP"  1 
"1.NP"  1 
Součet 2</t>
  </si>
  <si>
    <t>721211421</t>
  </si>
  <si>
    <t>Podlahové vpusti se svislým odtokem DN 50/75/110 mřížka nerez 115x115</t>
  </si>
  <si>
    <t>721212123</t>
  </si>
  <si>
    <t>Odtokové sprchové žlaby se zápachovou uzávěrkou a krycím roštem délky 800 mm</t>
  </si>
  <si>
    <t>"1.NP"  1</t>
  </si>
  <si>
    <t>721212125</t>
  </si>
  <si>
    <t>Odtokové sprchové žlaby se zápachovou uzávěrkou a krycím roštem délky 900 mm</t>
  </si>
  <si>
    <t>721226512</t>
  </si>
  <si>
    <t>Zápachové uzávěrky podomítkové (Pe) s krycí deskou pro pračku a myčku DN 50</t>
  </si>
  <si>
    <t>"3.NP"  1</t>
  </si>
  <si>
    <t>721229111R</t>
  </si>
  <si>
    <t>Zápachové uzávěrky montáž zápachových uzávěrek ostatních typů do DN 50</t>
  </si>
  <si>
    <t>"1.NP"  4 
"2.NP"  1 
Součet 5</t>
  </si>
  <si>
    <t>55161833</t>
  </si>
  <si>
    <t>uzávěrka zápachová pro pračku a myčku podomítková z PE DN 40/50</t>
  </si>
  <si>
    <t>721242105</t>
  </si>
  <si>
    <t>Lapače střešních splavenin polypropylenové (PP) se svislým odtokem DN 110</t>
  </si>
  <si>
    <t>"1.NP"  12</t>
  </si>
  <si>
    <t>721242803</t>
  </si>
  <si>
    <t>Demontáž lapačů střešních splavenin DN 110</t>
  </si>
  <si>
    <t>721273153</t>
  </si>
  <si>
    <t>Ventilační hlavice z polypropylenu (PP) DN 110</t>
  </si>
  <si>
    <t>"Střecha"  4</t>
  </si>
  <si>
    <t>721274121</t>
  </si>
  <si>
    <t>Ventily přivzdušňovací odpadních potrubí vnitřní od DN 32 do DN 50</t>
  </si>
  <si>
    <t>"1.NP"  1 
"2.np"  1 
"3.np"  1 
Součet 3</t>
  </si>
  <si>
    <t>721274123</t>
  </si>
  <si>
    <t>Ventily přivzdušňovací odpadních potrubí vnitřní DN 100</t>
  </si>
  <si>
    <t>"1.NP"  4</t>
  </si>
  <si>
    <t>721290111</t>
  </si>
  <si>
    <t>Zkouška těsnosti kanalizace v objektech vodou do DN 125</t>
  </si>
  <si>
    <t>721290112</t>
  </si>
  <si>
    <t>Zkouška těsnosti kanalizace v objektech vodou DN 150 nebo DN 200</t>
  </si>
  <si>
    <t>998721102</t>
  </si>
  <si>
    <t>Přesun hmot pro vnitřní kanalizace stanovený z hmotnosti přesunovaného materiálu vodorovná dopravní vzdálenost do 50 m v objektech výšky přes 6 do 12 m</t>
  </si>
  <si>
    <t>722130802</t>
  </si>
  <si>
    <t>Demontáž potrubí z ocelových trubek pozinkovaných závitových přes 25 do DN 40</t>
  </si>
  <si>
    <t>722170801</t>
  </si>
  <si>
    <t>Demontáž rozvodů vody z plastů do O 25 mm</t>
  </si>
  <si>
    <t>722176112</t>
  </si>
  <si>
    <t>Montáž potrubí z plastových trub svařovaných polyfuzně D přes 16 do 20 mm</t>
  </si>
  <si>
    <t>28614441</t>
  </si>
  <si>
    <t>trubka vodovodní tlaková PP-RCT S 4 D 20mm</t>
  </si>
  <si>
    <t>"1.PP"  32 
"1.NP"  235 
"2.NP"  38 
"3.NP"  30 
Součet 335 
335 * 1,03 ' Přepočtené koeficientem množství</t>
  </si>
  <si>
    <t>PP-RCT - systém pro rozvody vody, topení a podlahového vytápění; spojování za tepla svařováním - TRUBKA EVO (S 4) D 20 x 2,3</t>
  </si>
  <si>
    <t>722176113</t>
  </si>
  <si>
    <t>Montáž potrubí z plastových trub svařovaných polyfuzně D přes 20 do 25 mm</t>
  </si>
  <si>
    <t>28614442</t>
  </si>
  <si>
    <t>trubka vodovodní tlaková PP-RCT S 4 D 25mm</t>
  </si>
  <si>
    <t>"1.PP"  15 
"1.NP"  48 
"2.NP"  1 
"3.NP"  6 
Součet 70 
70 * 1,03 ' Přepočtené koeficientem množství</t>
  </si>
  <si>
    <t>PP-RCT - systém pro rozvody vody, topení a podlahového vytápění; spojování za tepla svařováním - TRUBKA EVO (S 4) D 25 x 2,8</t>
  </si>
  <si>
    <t>722176114</t>
  </si>
  <si>
    <t>Montáž potrubí z plastových trub svařovaných polyfuzně D přes 25 do 32 mm</t>
  </si>
  <si>
    <t>28614443</t>
  </si>
  <si>
    <t>trubka vodovodní tlaková PP-RCT S 4 D 32mm</t>
  </si>
  <si>
    <t>"1.PP"  20 
"1.NP"  6 
Součet 26 
26 * 1,03 ' Přepočtené koeficientem množství</t>
  </si>
  <si>
    <t>PP-RCT - systém pro rozvody vody, topení a podlahového vytápění; spojování za tepla svařováním - TRUBKA EVO (S 4) D 32 x 3,6</t>
  </si>
  <si>
    <t>722176115</t>
  </si>
  <si>
    <t>Montáž potrubí z plastových trub svařovaných polyfuzně D přes 32 do 40 mm</t>
  </si>
  <si>
    <t>28614444</t>
  </si>
  <si>
    <t>trubka vodovodní tlaková PP-RCT S 4 D 40mm</t>
  </si>
  <si>
    <t>"1.PP"  6 
"1.NP"  4 
Součet 10 
10 * 1,03 ' Přepočtené koeficientem množství</t>
  </si>
  <si>
    <t>PP-RCT - systém pro rozvody vody, topení a podlahového vytápění; spojování za tepla svařováním - TRUBKA EVO (S 4) D 40 x 4,5</t>
  </si>
  <si>
    <t>722176116</t>
  </si>
  <si>
    <t>Montáž potrubí z plastových trub svařovaných polyfuzně D přes 40 do 50 mm</t>
  </si>
  <si>
    <t>28614445</t>
  </si>
  <si>
    <t>trubka vodovodní tlaková PP-RCT S 4 D 50mm</t>
  </si>
  <si>
    <t>"1.PP"  25 
25 * 1,03 ' Přepočtené koeficientem množství</t>
  </si>
  <si>
    <t>PP-RCT - systém pro rozvody vody, topení a podlahového vytápění; spojování za tepla svařováním - TRUBKA EVO (S 4) D 50 x 5,6</t>
  </si>
  <si>
    <t>722181211</t>
  </si>
  <si>
    <t>Ochrana potrubí termoizolačními trubicemi z pěnového polyetylenu PE přilepenými v příčných a podélných spojích, tloušťky izolace do 6 mm, vnitřního průměru izolace DN do 22 mm</t>
  </si>
  <si>
    <t>"1.PP"  4 
"1.NP"  90 
"2.NP"  15 
"3.NP"  15 
Součet 124</t>
  </si>
  <si>
    <t>722181212</t>
  </si>
  <si>
    <t>Ochrana potrubí termoizolačními trubicemi z pěnového polyetylenu PE přilepenými v příčných a podélných spojích, tloušťky izolace do 6 mm, vnitřního průměru izolace DN přes 22 do 32 mm</t>
  </si>
  <si>
    <t>"1.PP"  21 
"1.NP"  50 
"2.NP"  1 
"3.NP"  6 
Součet 78</t>
  </si>
  <si>
    <t>722181222</t>
  </si>
  <si>
    <t>Ochrana potrubí termoizolačními trubicemi z pěnového polyetylenu PE přilepenými v příčných a podélných spojích, tloušťky izolace přes 6 do 9 mm, vnitřního průměru izolace DN přes 22 do 45 mm</t>
  </si>
  <si>
    <t>"1.PP"  6 
"1.NP"  4 
Součet 10</t>
  </si>
  <si>
    <t>722181223</t>
  </si>
  <si>
    <t>Ochrana potrubí termoizolačními trubicemi z pěnového polyetylenu PE přilepenými v příčných a podélných spojích, tloušťky izolace přes 6 do 9 mm, vnitřního průměru izolace DN přes 45 do 63 mm</t>
  </si>
  <si>
    <t>"1.PP"  18</t>
  </si>
  <si>
    <t>722181251</t>
  </si>
  <si>
    <t>Ochrana potrubí termoizolačními trubicemi z pěnového polyetylenu PE přilepenými v příčných a podélných spojích, tloušťky izolace přes 20 do 25 mm, vnitřního průměru izolace DN do 22 mm</t>
  </si>
  <si>
    <t>"1.PP"  28 
"1.NP"  145 
"2.NP"  23 
"3.NP"  15 
Součet 211</t>
  </si>
  <si>
    <t>722181252</t>
  </si>
  <si>
    <t>Ochrana potrubí termoizolačními trubicemi z pěnového polyetylenu PE přilepenými v příčných a podélných spojích, tloušťky izolace přes 20 do 25 mm, vnitřního průměru izolace DN přes 22 do 45 mm</t>
  </si>
  <si>
    <t>"1.PP"  14 
"1.NP"  4 
Součet 18</t>
  </si>
  <si>
    <t>722181812</t>
  </si>
  <si>
    <t>Demontáž ochrany potrubí plstěných pásů z trub, průměru do 50 mm</t>
  </si>
  <si>
    <t>722181851</t>
  </si>
  <si>
    <t>Demontáž ochrany potrubí termoizolačních trubic z trub, průměru do 45 mm</t>
  </si>
  <si>
    <t>722190401</t>
  </si>
  <si>
    <t>Zřízení přípojek na potrubí vyvedení a upevnění výpustek do DN 25</t>
  </si>
  <si>
    <t>722220111</t>
  </si>
  <si>
    <t>Armatury s jedním závitem nástěnky pro výtokový ventil G 1/2"</t>
  </si>
  <si>
    <t>722220121</t>
  </si>
  <si>
    <t>Armatury s jedním závitem nástěnky pro baterii G 1/2"</t>
  </si>
  <si>
    <t>PÁR</t>
  </si>
  <si>
    <t>722220861</t>
  </si>
  <si>
    <t>Demontáž armatur závitových se dvěma závity do G 3/4</t>
  </si>
  <si>
    <t>722220862</t>
  </si>
  <si>
    <t>Demontáž armatur závitových se dvěma závity přes 3/4 do G 5/4</t>
  </si>
  <si>
    <t>722221134</t>
  </si>
  <si>
    <t>Armatury s jedním závitem ventily výtokové G 1/2"</t>
  </si>
  <si>
    <t>722231082</t>
  </si>
  <si>
    <t>Armatury se dvěma závity ventily zpětné mosazné PN 16 do 90°C vnitřní závit G 1/2"</t>
  </si>
  <si>
    <t>722231141</t>
  </si>
  <si>
    <t>Armatury se dvěma závity ventily pojistné rohové G 1/2"</t>
  </si>
  <si>
    <t>"1.PP"  1</t>
  </si>
  <si>
    <t>722232047</t>
  </si>
  <si>
    <t>Armatury se dvěma závity kulové kohouty PN 42 do 185 °C přímé vnitřní závit G 6/4"</t>
  </si>
  <si>
    <t>"1.PP"  2</t>
  </si>
  <si>
    <t>722232504</t>
  </si>
  <si>
    <t>Armatury se dvěma závity potrubní oddělovače vnější závit PN 10 do 65 °C G 5/4"</t>
  </si>
  <si>
    <t>722239101</t>
  </si>
  <si>
    <t>Armatury se dvěma závity montáž vodovodních armatur se dvěma závity ostatních typů G 1/2"</t>
  </si>
  <si>
    <t>"1.PP"  5</t>
  </si>
  <si>
    <t>55114210R</t>
  </si>
  <si>
    <t>kohout kulový s vypouštěním PN 42 T 185°C chromovaný R250DS 1/2"</t>
  </si>
  <si>
    <t>722240121</t>
  </si>
  <si>
    <t>Armatury z plastických hmot kohouty (PPR) kulové DN 16</t>
  </si>
  <si>
    <t>722240122</t>
  </si>
  <si>
    <t>Armatury z plastických hmot kohouty (PPR) kulové DN 20</t>
  </si>
  <si>
    <t>"1.PP"  1 
"1.NP"  18 
"2.NP"  4 
"3.NP"  2 
Součet 25</t>
  </si>
  <si>
    <t>722240123</t>
  </si>
  <si>
    <t>Armatury z plastických hmot kohouty (PPR) kulové DN 25</t>
  </si>
  <si>
    <t>"1.PP" 1 
"1.NP"  3 
"3.NP"  2 
Součet 6</t>
  </si>
  <si>
    <t>722240124</t>
  </si>
  <si>
    <t>Armatury z plastických hmot kohouty (PPR) kulové DN 32</t>
  </si>
  <si>
    <t>722249122</t>
  </si>
  <si>
    <t>Armatury z plastických hmot montáž vodovodních armatur z plastických hmot ostatních typů DN 20</t>
  </si>
  <si>
    <t>R722001</t>
  </si>
  <si>
    <t>zpětná klapka PPR D 20</t>
  </si>
  <si>
    <t>PPR - systém pro rozvody vody, topení a podlahového vytápění; spojování za tepla svařováním - ZPĚTNÁ KLAPKA D 20</t>
  </si>
  <si>
    <t>R722003</t>
  </si>
  <si>
    <t>kohout kulový plastový PPR D 20</t>
  </si>
  <si>
    <t>PPR - systém pro rozvody vody, topení a podlahového vytápění; spojování za tepla svařováním - KOHOUT KULOVÝ PLASTOVÝ D 20</t>
  </si>
  <si>
    <t>722249123</t>
  </si>
  <si>
    <t>Armatury z plastických hmot montáž vodovodních armatur z plastických hmot ostatních typů DN 25</t>
  </si>
  <si>
    <t>28654337</t>
  </si>
  <si>
    <t>kohout kulový PPR D 25mm</t>
  </si>
  <si>
    <t>"1.PP"  3</t>
  </si>
  <si>
    <t>PPR - systém pro rozvody vody, topení a podlahového vytápění; spojování za tepla svařováním - KOHOUT KULOVÝ PLASTOVÝ D 25</t>
  </si>
  <si>
    <t>722249124</t>
  </si>
  <si>
    <t>Armatury z plastických hmot montáž vodovodních armatur z plastických hmot ostatních typů DN 32</t>
  </si>
  <si>
    <t>28654338</t>
  </si>
  <si>
    <t>kohout kulový PPR D 32mm</t>
  </si>
  <si>
    <t>PPR - systém pro rozvody vody, topení a podlahového vytápění; spojování za tepla svařováním - KOHOUT KULOVÝ PLASTOVÝ D 32</t>
  </si>
  <si>
    <t>28654227</t>
  </si>
  <si>
    <t>záslepka PPR D 16mm</t>
  </si>
  <si>
    <t>722260811</t>
  </si>
  <si>
    <t>Demontáž vodoměrů závitových G 1/2</t>
  </si>
  <si>
    <t>722260812</t>
  </si>
  <si>
    <t>Demontáž vodoměrů závitových G 3/4</t>
  </si>
  <si>
    <t>722262211</t>
  </si>
  <si>
    <t>Vodoměry pro vodu do 40°C závitové horizontální jednovtokové suchoběžné G 1/2" x 80 mm Qn 1,5</t>
  </si>
  <si>
    <t>"1.NP"  11 
"2.NP"  2 
"3.NP"  2 
Součet 15</t>
  </si>
  <si>
    <t>722263205</t>
  </si>
  <si>
    <t>Vodoměry pro vodu do 100°C závitové horizontální jednovtokové suchoběžné G 1/2"x 80 mm Qn 1,5</t>
  </si>
  <si>
    <t>"1.NP"  9 
"2.NP"  2 
"3.NP"  2 
Součet 13</t>
  </si>
  <si>
    <t>722290226R</t>
  </si>
  <si>
    <t>Zkoušky, proplach a desinfekce vodovodního potrubí zkoušky těsnosti vodovodního potrubí závitového do DN 50</t>
  </si>
  <si>
    <t>722290234</t>
  </si>
  <si>
    <t>Zkoušky, proplach a desinfekce vodovodního potrubí proplach a desinfekce vodovodního potrubí do DN 80</t>
  </si>
  <si>
    <t>998722102</t>
  </si>
  <si>
    <t>Přesun hmot pro vnitřní vodovod stanovený z hmotnosti přesunovaného materiálu vodorovná dopravní vzdálenost do 50 m v objektech výšky přes 6 do 12 m</t>
  </si>
  <si>
    <t>724</t>
  </si>
  <si>
    <t>Zdravotechnika - strojní vybavení</t>
  </si>
  <si>
    <t>724149101</t>
  </si>
  <si>
    <t>Čerpadla vodovodní strojní bez potrubí montáž čerpadel ponorných bez potrubí a příslušenství o výkonu do 56 l</t>
  </si>
  <si>
    <t>R724001</t>
  </si>
  <si>
    <t>ponorné kalové čerpadlo pro čerpání</t>
  </si>
  <si>
    <t>napětí 230 V, maximální provozní tlak 6 bar, max. dopravní výška 11 m, maximální průtok 10 m3/h</t>
  </si>
  <si>
    <t>724231127</t>
  </si>
  <si>
    <t>Příslušenství domovních vodáren měřicí manometr s membránou</t>
  </si>
  <si>
    <t>724249214</t>
  </si>
  <si>
    <t>Zařízení pro úpravu vody montáž filtrů domácích na teplou nebo studenou vodu ostatních typů od 1/2" do G 2"</t>
  </si>
  <si>
    <t>R724002</t>
  </si>
  <si>
    <t>filtry  na studebou vodu 6/4" , se  zpětným  automatickým proplachem</t>
  </si>
  <si>
    <t>998724102</t>
  </si>
  <si>
    <t>Přesun hmot pro strojní vybavení stanovený z hmotnosti přesunovaného materiálu vodorovná dopravní vzdálenost do 50 m v objektech výšky přes 6 do 12 m</t>
  </si>
  <si>
    <t>725</t>
  </si>
  <si>
    <t>Zdravotechnika - zařizovací předměty</t>
  </si>
  <si>
    <t>725110814</t>
  </si>
  <si>
    <t>Demontáž klozetů kombi</t>
  </si>
  <si>
    <t>725112022</t>
  </si>
  <si>
    <t>Zařízení záchodů klozety keramické závěsné na nosné stěny s hlubokým splachováním odpad vodorovný</t>
  </si>
  <si>
    <t>"1.NP"  4 
"2.NP"  3 
"3.NP"  2 
Součet 9</t>
  </si>
  <si>
    <t>725112313</t>
  </si>
  <si>
    <t>Zařízení záchodů klozety nerezové s hlubokým splachováním závěsné s montážní deskou</t>
  </si>
  <si>
    <t>725119125</t>
  </si>
  <si>
    <t>Zařízení záchodů montáž klozetových mís závěsných na nosné stěny</t>
  </si>
  <si>
    <t>55231352</t>
  </si>
  <si>
    <t>klozet nerezový závěsný se sedátkem pro handicapované</t>
  </si>
  <si>
    <t>R725001</t>
  </si>
  <si>
    <t>pisoár nerezový se skrytým splachováním, 230 V</t>
  </si>
  <si>
    <t>R725002</t>
  </si>
  <si>
    <t>piezo splachovač WC, 24 V DC</t>
  </si>
  <si>
    <t>R725003</t>
  </si>
  <si>
    <t>725122817</t>
  </si>
  <si>
    <t>Demontáž pisoárů bez nádrže s rohovým ventilem s 1 záchodkem</t>
  </si>
  <si>
    <t>725210821</t>
  </si>
  <si>
    <t>Demontáž umyvadel bez výtokových armatur umyvadel</t>
  </si>
  <si>
    <t>725211604</t>
  </si>
  <si>
    <t>Umyvadla keramická bílá bez výtokových armatur připevněná na stěnu šrouby bez sloupu nebo krytu na sifon, šířka umyvadla 650 mm</t>
  </si>
  <si>
    <t>"1.NP"  4 
"2.NP"  2 
"3.NP"  2 
Součet 8</t>
  </si>
  <si>
    <t>725211661-1NP</t>
  </si>
  <si>
    <t>Umyvadla keramická bílá bez výtokových armatur do desky zápustná, šířky umyvadla 550 až 560 mm</t>
  </si>
  <si>
    <t>"1.NP"  2</t>
  </si>
  <si>
    <t>725211701</t>
  </si>
  <si>
    <t>Umyvadla keramická bílá bez výtokových armatur připevněná na stěnu šrouby malá (umývátka) stěnová 400 mm</t>
  </si>
  <si>
    <t>"2.NP"  1</t>
  </si>
  <si>
    <t>725219102</t>
  </si>
  <si>
    <t>Umyvadla montáž umyvadel ostatních typů na šrouby</t>
  </si>
  <si>
    <t>"1.NP" 5</t>
  </si>
  <si>
    <t>R725004</t>
  </si>
  <si>
    <t>umyvadlo, nerezové</t>
  </si>
  <si>
    <t>R725005</t>
  </si>
  <si>
    <t>dvoujumyvadlo, nerezové</t>
  </si>
  <si>
    <t>"1.NP" 2</t>
  </si>
  <si>
    <t>725220832</t>
  </si>
  <si>
    <t>Demontáž van litinových volně stojících</t>
  </si>
  <si>
    <t>725229103</t>
  </si>
  <si>
    <t>Vany bez výtokových armatur montáž van se zápachovou uzávěrkou akrylátových</t>
  </si>
  <si>
    <t>55421038</t>
  </si>
  <si>
    <t>vana akrylátová obdélníková vnitřní tvar ergonomický atypický odpad bílá 1800x800mm 170L</t>
  </si>
  <si>
    <t>725241141</t>
  </si>
  <si>
    <t>Sprchové vaničky akrylátové čtvrtkruhové 800x800 mm</t>
  </si>
  <si>
    <t>725244812</t>
  </si>
  <si>
    <t>Sprchové dveře a zástěny zástěny sprchové rohové čtvrtkruhové rámové se skleněnou výplní tl. 4 a 5 mm dveře posuvné dvoudílné, vstup z oblouku, na vaničku 800x800 mm</t>
  </si>
  <si>
    <t>725310823</t>
  </si>
  <si>
    <t>Demontáž dřezů jednodílných bez výtokových armatur vestavěných v kuchyňských sestavách</t>
  </si>
  <si>
    <t>725330820</t>
  </si>
  <si>
    <t>Demontáž výlevek bez výtokových armatur a bez nádrže a splachovacího potrubí diturvitových</t>
  </si>
  <si>
    <t>725339111</t>
  </si>
  <si>
    <t>Výlevky montáž výlevky</t>
  </si>
  <si>
    <t>64271101</t>
  </si>
  <si>
    <t>výlevka keramická bílá</t>
  </si>
  <si>
    <t>"1.NP"  3 
"2.NP"  1 
Součet 4</t>
  </si>
  <si>
    <t>725821316</t>
  </si>
  <si>
    <t>Baterie dřezové nástěnné pákové s otáčivým plochým ústím a délkou ramínka 300 mm</t>
  </si>
  <si>
    <t>725821325</t>
  </si>
  <si>
    <t>Baterie dřezové stojánkové pákové s otáčivým ústím a délkou ramínka 220 mm</t>
  </si>
  <si>
    <t>"1.NP"  3 
"2.NP"  2 
"3.NP"  1 
Součet 6</t>
  </si>
  <si>
    <t>725822611</t>
  </si>
  <si>
    <t>Baterie umyvadlové stojánkové pákové bez výpusti</t>
  </si>
  <si>
    <t>"1.NP"  6 
"2.NP"  3 
"3.NP"  2 
Součet 11</t>
  </si>
  <si>
    <t>725829131</t>
  </si>
  <si>
    <t>Baterie umyvadlové montáž ostatních typů stojánkových G 1/2"</t>
  </si>
  <si>
    <t>R725006</t>
  </si>
  <si>
    <t>automatická umyvadlová baterie, 6 V</t>
  </si>
  <si>
    <t>725831313</t>
  </si>
  <si>
    <t>Baterie vanové nástěnné pákové s příslušenstvím a pohyblivým držákem</t>
  </si>
  <si>
    <t>725841312</t>
  </si>
  <si>
    <t>Baterie sprchové nástěnné pákové</t>
  </si>
  <si>
    <t>"1.NP"  1 
"2.NP"  2 
Součet 3</t>
  </si>
  <si>
    <t>725862103</t>
  </si>
  <si>
    <t>Zápachové uzávěrky zařizovacích předmětů pro dřezy DN 40/50</t>
  </si>
  <si>
    <t>"1.NP"  3 
"2.NP"  2 
Součet 5</t>
  </si>
  <si>
    <t>725862113</t>
  </si>
  <si>
    <t>Zápachové uzávěrky zařizovacích předmětů pro dřezy s přípojkou pro pračku nebo myčku DN 40/50</t>
  </si>
  <si>
    <t>725864311</t>
  </si>
  <si>
    <t>Zápachové uzávěrky zařizovacích předmětů pro koupací vany s kulovým kloubem na odtoku DN 40/50</t>
  </si>
  <si>
    <t>725869101</t>
  </si>
  <si>
    <t>Zápachové uzávěrky zařizovacích předmětů montáž zápachových uzávěrek umyvadlových do DN 40</t>
  </si>
  <si>
    <t>55161321</t>
  </si>
  <si>
    <t>uzávěrka zápachová umyvadlová s krycí růžicí odtoku DN 32</t>
  </si>
  <si>
    <t>55162001</t>
  </si>
  <si>
    <t>uzávěrka zápachová umyvadlová s celokovovým kulatým designem DN 32</t>
  </si>
  <si>
    <t>R725007</t>
  </si>
  <si>
    <t>Dvířka 15/30</t>
  </si>
  <si>
    <t>"1.NP"  10 
"2.NP"  1 
Součet 11</t>
  </si>
  <si>
    <t>998725102</t>
  </si>
  <si>
    <t>Přesun hmot pro zařizovací předměty stanovený z hmotnosti přesunovaného materiálu vodorovná dopravní vzdálenost do 50 m v objektech výšky přes 6 do 12 m</t>
  </si>
  <si>
    <t>726</t>
  </si>
  <si>
    <t>Zdravotechnika - předstěnové instalace</t>
  </si>
  <si>
    <t>726111031</t>
  </si>
  <si>
    <t>Předstěnové instalační systémy pro zazdění do masivních zděných konstrukcí pro závěsné klozety ovládání zepředu, stavební výška 1080 mm</t>
  </si>
  <si>
    <t>"1.NP"  8 
"2.NP"  3 
"3.NP"  2 
Součet 13</t>
  </si>
  <si>
    <t>726111204</t>
  </si>
  <si>
    <t>Předstěnové instalační systémy pro zazdění do masivních zděných konstrukcí montáž ostatních typů klozetů</t>
  </si>
  <si>
    <t>998726112</t>
  </si>
  <si>
    <t>Přesun hmot pro instalační prefabrikáty stanovený z hmotnosti přesunovaného materiálu vodorovná dopravní vzdálenost do 50 m v objektech výšky přes 6 m do 12 m</t>
  </si>
  <si>
    <t>732</t>
  </si>
  <si>
    <t>Ústřední vytápění - strojovny</t>
  </si>
  <si>
    <t>732421201R</t>
  </si>
  <si>
    <t>Čerpadla teplovodní závitová mokroběžná cirkulační pro TUV (elektronicky řízená) PN 10, do 80°C DN přípojky/dopravní výška H (m) - čerpací výkon Q (m3/h) DN 15 / do 0,9 m / 0,35 m3/h</t>
  </si>
  <si>
    <t>998732102</t>
  </si>
  <si>
    <t>Přesun hmot pro strojovny stanovený z hmotnosti přesunovaného materiálu vodorovná dopravní vzdálenost do 50 m v objektech výšky přes 6 do 12 m</t>
  </si>
  <si>
    <t>894812312</t>
  </si>
  <si>
    <t>Revizní a čistící šachta z polypropylenu PP pro hladké trouby DN 600 šachtové dno (DN šachty / DN trubního vedení) DN 600/160 průtočné 30°,60°,90°</t>
  </si>
  <si>
    <t>894812313</t>
  </si>
  <si>
    <t>Revizní a čistící šachta z polypropylenu PP pro hladké trouby DN 600 šachtové dno (DN šachty / DN trubního vedení) DN 600/160 s přítokem tvaru T</t>
  </si>
  <si>
    <t>894812331</t>
  </si>
  <si>
    <t>Revizní a čistící šachta z polypropylenu PP pro hladké trouby DN 600 roura šachtová korugovaná, světlé hloubky 1 000 mm</t>
  </si>
  <si>
    <t>894812332</t>
  </si>
  <si>
    <t>Revizní a čistící šachta z polypropylenu PP pro hladké trouby DN 600 roura šachtová korugovaná, světlé hloubky 2 000 mm</t>
  </si>
  <si>
    <t>894812356</t>
  </si>
  <si>
    <t>Revizní a čistící šachta z polypropylenu PP pro hladké trouby DN 600 poklop (mříž) litinový pro třídu zatížení B125 s betonovým prstencem</t>
  </si>
  <si>
    <t>997013213</t>
  </si>
  <si>
    <t>Vnitrostaveništní doprava suti a vybouraných hmot vodorovně do 50 m svisle ručně pro budovy a haly výšky přes 9 do 12 m</t>
  </si>
  <si>
    <t>0,0053+0,00615+0,01647+0,0056+0,0347 
Součet 0,068</t>
  </si>
  <si>
    <t>Evidenční položka. Neoceňovat v objektu SO/PS, položka se oceňuje pouze v objektu SO 90-90 Odpadové hospodářství</t>
  </si>
  <si>
    <t>0,746+0,169+0,0426+0,1491+0,2853+0,0276 
Součet 1,42</t>
  </si>
  <si>
    <t>0,063+0,0084 
Součet 0,071</t>
  </si>
  <si>
    <t>0,0115+0,0072 
Součet 0,019</t>
  </si>
  <si>
    <t>0,4788+0,03321+0,1946 
Součet 0,707</t>
  </si>
  <si>
    <t>998271201</t>
  </si>
  <si>
    <t>Přesun hmot pro kanalizace (stoky) hloubené zděné v otevřeném výkopu dopravní vzdálenost do 15 m</t>
  </si>
  <si>
    <t xml:space="preserve">  SO 04-71-01.51</t>
  </si>
  <si>
    <t>D.2.2.1 - Vzduchotechnika</t>
  </si>
  <si>
    <t>SO 04-71-01.51</t>
  </si>
  <si>
    <t>713463131</t>
  </si>
  <si>
    <t>Montáž izolace tepelné potrubí a ohybů tvarovkami nebo deskami potrubními pouzdry bez povrchové úpravy (izolační materiál ve specifikaci) přilepenými v příčných a podélných spojích izolace potrubí jed</t>
  </si>
  <si>
    <t>"kaučuková izolace na těsné spiro 125" 14*3,14*0,125 
"kaučuková izolace na těsné spiro 160" 45*3,14*0,160 
Součet 28,103</t>
  </si>
  <si>
    <t>27127201</t>
  </si>
  <si>
    <t>izolace plošná kaučuková samolepící tl 12mm</t>
  </si>
  <si>
    <t>28,103*1,05 "Přepočtené koeficientem množství 
Součet 29,508</t>
  </si>
  <si>
    <t>R01.51.01</t>
  </si>
  <si>
    <t>Alu páska samolepící</t>
  </si>
  <si>
    <t>751</t>
  </si>
  <si>
    <t>Vzduchotechnika</t>
  </si>
  <si>
    <t>751122052</t>
  </si>
  <si>
    <t>Montáž ventilátoru radiálního nízkotlakého podhledového základního, průměru přes 100 do 200 mm</t>
  </si>
  <si>
    <t>"1.NP - m.č. OP19A, OP19B, OP17B, OP17A, OP14B, OP14, OP13A, OP13B, OP05B" 9 
"2.NP - m.č. 2P07, 2P03" 2 
Součet 11</t>
  </si>
  <si>
    <t>R01.51.02</t>
  </si>
  <si>
    <t>radiální ventilátor z ABS plastu, barva bílá, výtlak směrem do strany, průměr výtlačného hrdla 78 mm, na výtlaku těsná zpětná klapka, čelní mřížka obsahuje filtr a tlumič hluku, vč. nastavitelného spo</t>
  </si>
  <si>
    <t>radiální ventilátor do potrubí</t>
  </si>
  <si>
    <t>751122092</t>
  </si>
  <si>
    <t>Montáž ventilátoru radiálního nízkotlakého potrubního základního do kruhového potrubí, průměru přes 100 do 200 mm</t>
  </si>
  <si>
    <t>"1.NP" 
"m.č. OP08" 1 
"2.NP" 
"m.č. 1P05b" 1+1 
Součet 3</t>
  </si>
  <si>
    <t>R01.51.03</t>
  </si>
  <si>
    <t>ventilátor radiální kovový do kruhového potrubí průměru 160, výkon 600 m3/h při 120 Pa</t>
  </si>
  <si>
    <t>751322012</t>
  </si>
  <si>
    <t>Montáž talířových ventilů, anemostatů, dýz talířového ventilu, průměru přes 100 do 200 mm</t>
  </si>
  <si>
    <t>"1.PP" 
"m.č. 1S03" 1 
"1.NP" 
"m.č. OP07" 4 
"m.č. OP12" 3 
"m.č. OP08" 1 
"2.NP" 
"m.č. 1P03" 1 
"m.č. 1P04" 1 
"m.č. 1P07" 1 
"m.č. 1P07B" 1 
"m.č. 1P07A" 2 
"m.č. 1P06" 1 
"m.č. 1P06B" 1 
"m.č. 1P06C" 1 
Součet 18</t>
  </si>
  <si>
    <t>42972213</t>
  </si>
  <si>
    <t>ventil talířový pro odvod vzduchu kovový D 125mm</t>
  </si>
  <si>
    <t>751398041</t>
  </si>
  <si>
    <t>Montáž ostatních zařízení protidešťové žaluzie nebo žaluziové klapky na kruhové potrubí, průměru do 300 mm</t>
  </si>
  <si>
    <t>42972901</t>
  </si>
  <si>
    <t>žaluzie protidešťová plastová s pevnými lamelami, pro potrubí D 160mm</t>
  </si>
  <si>
    <t>751510041</t>
  </si>
  <si>
    <t>Vzduchotechnické potrubí z pozinkovaného plechu kruhové, trouba spirálně vinutá bez příruby, průměru do 100 mm</t>
  </si>
  <si>
    <t>těsné spiro potrubí s těsnícími pryžovými kroužky</t>
  </si>
  <si>
    <t>751510042</t>
  </si>
  <si>
    <t>Vzduchotechnické potrubí z pozinkovaného plechu kruhové, trouba spirálně vinutá bez příruby, průměru přes 100 do 200 mm</t>
  </si>
  <si>
    <t>"potrubí 125" 40+14 
"potrubí 160" 15+45 
Součet 114</t>
  </si>
  <si>
    <t>751514679</t>
  </si>
  <si>
    <t>Montáž škrtící klapky nebo zpětné klapky do plechového potrubí kruhové bez příruby, průměru přes 100 do 200 mm</t>
  </si>
  <si>
    <t>42971022</t>
  </si>
  <si>
    <t>klapka kruhová zpětná Pz D 160mm</t>
  </si>
  <si>
    <t>751514776</t>
  </si>
  <si>
    <t>Montáž protidešťové stříšky nebo výfukové hlavice do plechového potrubí kruhové bez příruby, průměru přes 100 do 200 mm</t>
  </si>
  <si>
    <t>"výfuková hlavice 160" 4 
"výfuková hlavice 125" 1 
Součet 5</t>
  </si>
  <si>
    <t>R01.51.04</t>
  </si>
  <si>
    <t>výfuková hlavice tepelně izolovaná D 125mm vč. límce</t>
  </si>
  <si>
    <t>R01.51.05</t>
  </si>
  <si>
    <t>výfuková hlavice tepelně izolovaná D 160mm vč. límce</t>
  </si>
  <si>
    <t>751572101</t>
  </si>
  <si>
    <t>Závěs kruhového potrubí pomocí objímky, kotvené do betonu průměru potrubí do 100 mm</t>
  </si>
  <si>
    <t>751572102</t>
  </si>
  <si>
    <t>Závěs kruhového potrubí pomocí objímky, kotvené do betonu průměru potrubí přes 100 do 200 mm</t>
  </si>
  <si>
    <t>"potrubí 125" 40+14 
"potrubí 160" 45+15 
Součet 114</t>
  </si>
  <si>
    <t>751613140</t>
  </si>
  <si>
    <t>Montáž ostatních zařízení pro odvod kondenzátu sifonu</t>
  </si>
  <si>
    <t>"1.PP" 1 
"1.NP" 3 
"2.NP" 2 
"3.NP" 1 
Součet 7</t>
  </si>
  <si>
    <t>28654742</t>
  </si>
  <si>
    <t>sifon pro odvod kondenzátu, zpětná klapka s koulí, DN 40</t>
  </si>
  <si>
    <t>998751101</t>
  </si>
  <si>
    <t>Přesun hmot pro vzduchotechniku stanovený z hmotnosti přesunovaného materiálu vodorovná dopravní vzdálenost do 100 m v objektech výšky do 12 m</t>
  </si>
  <si>
    <t>OST</t>
  </si>
  <si>
    <t>Ostatní</t>
  </si>
  <si>
    <t>R01.51.06</t>
  </si>
  <si>
    <t>Zaškolení obsluhy a zkušební provoz</t>
  </si>
  <si>
    <t>R01.51.07</t>
  </si>
  <si>
    <t>Zaregulování potrubí sítě a koncových prvků na projektované parametry</t>
  </si>
  <si>
    <t>R01.51.08</t>
  </si>
  <si>
    <t>Manuál pro obsluhu a údržbu</t>
  </si>
  <si>
    <t xml:space="preserve">  SO 04-71-01.52</t>
  </si>
  <si>
    <t>D.2.2.1 - Vytápění a chlazení</t>
  </si>
  <si>
    <t>SO 04-71-01.52</t>
  </si>
  <si>
    <t>(35*1,5*0,8)*0,4</t>
  </si>
  <si>
    <t>132151102</t>
  </si>
  <si>
    <t>Hloubení nezapažených rýh šířky do 800 mm strojně s urovnáním dna do předepsaného profilu a spádu v hornině třídy těžitelnosti I skupiny 1 a 2 přes 20 do 50 m3</t>
  </si>
  <si>
    <t>(35*1,5*0,8)*0,6 
Součet 25,2</t>
  </si>
  <si>
    <t>42,000*2 
Součet 84</t>
  </si>
  <si>
    <t>175111101</t>
  </si>
  <si>
    <t>Obsypání potrubí ručně sypaninou z vhodných hornin třídy těžitelnosti I a II, skupiny 1 až 4 nebo materiálem připraveným podél výkopu ve vzdálenosti do 3 m od jeho kraje pro jakoukoliv hloubku výkopu</t>
  </si>
  <si>
    <t>112*0,8*0,4 
Součet 35,84</t>
  </si>
  <si>
    <t>35,84*1,8 "Přepočtené koeficientem množství 
Součet 64,512</t>
  </si>
  <si>
    <t>R01.52.01</t>
  </si>
  <si>
    <t>Energetický vrt včetně vystrojení, zainjektování, 4x smyčka PE 40x3,7</t>
  </si>
  <si>
    <t>4*199 
Součet 796</t>
  </si>
  <si>
    <t>112*0,2*0,8 
Součet 17,92</t>
  </si>
  <si>
    <t>713411121</t>
  </si>
  <si>
    <t>Montáž izolace tepelné potrubí a ohybů pásy nebo rohožemi s povrchovou úpravou hliníkovou fólií připevněnými ocelovým drátem potrubí jednovrstvá</t>
  </si>
  <si>
    <t>3,14*30*0,022 
3,14*80*0,028 
3,14*37*0,035 
3,14*33*0,042 
3,14*60*0,052 
Součet 27,321</t>
  </si>
  <si>
    <t>63141792</t>
  </si>
  <si>
    <t>rohož izolační z minerální vlny lamelová s Al fólií 65kg/m3 tl 30mm</t>
  </si>
  <si>
    <t>3,14*30*0,022 
3,14*80*0,028 
Součet 9,106 
9,106*1,05 "Přepočtené koeficientem množství 
Součet 18,667</t>
  </si>
  <si>
    <t>63141793</t>
  </si>
  <si>
    <t>rohož izolační z minerální vlny lamelová s Al fólií 65kg/m3 tl 40mm</t>
  </si>
  <si>
    <t>3,14*37*0,035 
3,14*33*0,042 
Součet 8,418 
8,418*1,05 "Přepočtené koeficientem množství 
Součet 17,257</t>
  </si>
  <si>
    <t>63141794</t>
  </si>
  <si>
    <t>rohož izolační z minerální vlny lamelová s Al fólií 65kg/m3 tl 50mm</t>
  </si>
  <si>
    <t>3,14*147*0,028 
3,14*45*0,035 
3,14*40*0,042 
3,14*75*0,052 
3,14*20*0,076 
Součet 40,164</t>
  </si>
  <si>
    <t>40,164*1,05 "Přepočtené koeficientem množství 
Součet 42,172</t>
  </si>
  <si>
    <t>723</t>
  </si>
  <si>
    <t>Zdravotechnika - vnitřní plynovod</t>
  </si>
  <si>
    <t>723233153</t>
  </si>
  <si>
    <t>Armatury se dvěma závity solenoidové ventily včetně cívky a konektoru s diodou G 1/2"</t>
  </si>
  <si>
    <t>998723102</t>
  </si>
  <si>
    <t>Přesun hmot pro vnitřní plynovod stanovený z hmotnosti přesunovaného materiálu vodorovná dopravní vzdálenost do 50 m v objektech výšky přes 6 do 12 m</t>
  </si>
  <si>
    <t>R01.52.02</t>
  </si>
  <si>
    <t>změkčovací filtr o výkonu 0,6 m3/h včetně solné nádrže a náplně soli</t>
  </si>
  <si>
    <t>R01.52.03</t>
  </si>
  <si>
    <t>Výměník tepla glykol/voda 22/18°C / 25/20°C, dP do 25 kPa, pro chlazení kondenzátoru</t>
  </si>
  <si>
    <t>R01.52.04</t>
  </si>
  <si>
    <t>Výměník tepla glykol/voda 6/12°C / 8/14°C, dP do 25 kPa, pro freecooling</t>
  </si>
  <si>
    <t>R01.52.05</t>
  </si>
  <si>
    <t>Výměník tepla glykol/voda PN10, voda/voda 50/42°C / 48/40°C, dP do 25 kPa, pro ohřev teplé vody</t>
  </si>
  <si>
    <t>R01.52.06</t>
  </si>
  <si>
    <t>Akumulační nádrž chladné vody PN6 o objemu 500 litrů, 4x2", 6x3/4", vnější antikorozní nátěr, včetně parotěsné izolace kaučukem tl. 13 mm</t>
  </si>
  <si>
    <t>R01.52.07</t>
  </si>
  <si>
    <t>Akumulační nádrž topné vody PN6 o objemu 500 litrů, 8x2", 6x3/4", příruba pro el. topné těleso, vnější antikorozní nátěr, včetně tepelné izolace 50 mm</t>
  </si>
  <si>
    <t>R01.52.08</t>
  </si>
  <si>
    <t>Akumulační nádrž topné vody PN6 o objemu 500 litrů, 8x2", 6x3/4", 2x příruba pro el. topné těleso, vnější antikorozní nátěr, včetně tepelné izolace 50 mm</t>
  </si>
  <si>
    <t>R01.52.09</t>
  </si>
  <si>
    <t>Akumulační nádrž teplé vody PN10, provedení v nerez oceli AISI 316Ti o objemu 500 litrů, 8x2", 6x3/4", příruba pro el. topné těleso, vnější antikorozní nátěr, včetně tepelné izolace 50 mm</t>
  </si>
  <si>
    <t>R01.52.10</t>
  </si>
  <si>
    <t>Podzemní rozdělovač a sběrač zemního kolektoru pro 8 smyček PE o40x3,7 včetně pochozí plastové šachty s uzamykatelným poklopem</t>
  </si>
  <si>
    <t>R01.52.11</t>
  </si>
  <si>
    <t>Elektrické topné těleso pro ohřev vody do příruby, 9 kW, PN10, včetně havarijního termostatu</t>
  </si>
  <si>
    <t>732199100</t>
  </si>
  <si>
    <t>Montáž štítků orientačních</t>
  </si>
  <si>
    <t>R01.52.12</t>
  </si>
  <si>
    <t>orientační štítky, označení zařízení a potrubí dle ČSN 13 0072</t>
  </si>
  <si>
    <t>732331101</t>
  </si>
  <si>
    <t>Nádoby expanzní tlakové pro solární, topné a chladicí soustavy s membránou bez pojistného ventilu se závitovým připojením PN 1,0 o objemu 8 l</t>
  </si>
  <si>
    <t>732331104</t>
  </si>
  <si>
    <t>Nádoby expanzní tlakové pro solární, topné a chladicí soustavy s membránou bez pojistného ventilu se závitovým připojením PN 1,0 o objemu 25 l</t>
  </si>
  <si>
    <t>732331107</t>
  </si>
  <si>
    <t>Nádoby expanzní tlakové pro solární, topné a chladicí soustavy s membránou bez pojistného ventilu se závitovým připojením PN 1,0 o objemu 80 l</t>
  </si>
  <si>
    <t>R01.52.13</t>
  </si>
  <si>
    <t>Komunikační karta M-bus pro čerpadlo teplovodní</t>
  </si>
  <si>
    <t>732421422</t>
  </si>
  <si>
    <t>Čerpadla teplovodní mokroběžná závitová oběhová pro teplovodní vytápění (elektronicky řízená) PN 10, do 110°C DN přípojky/dopravní výška H (m) - čerpací výkon Q (m3/h) DN 25 / do 10,0 m / 8,0 m3/h</t>
  </si>
  <si>
    <t>732422216</t>
  </si>
  <si>
    <t>Čerpadla teplovodní mokroběžná přírubová oběhová pro teplovodní vytápění jednodílná PN 6/10, do 110°C DN příruby/dopravní výška H (m) - čerpací výkon Q (m3/h) DN 40/ do 12,0 m / 16,0 m3/h</t>
  </si>
  <si>
    <t>732429223</t>
  </si>
  <si>
    <t>Čerpadla teplovodní mokroběžná přírubová montáž čerpadel (do potrubí) ostatních typů jednodílných DN 40</t>
  </si>
  <si>
    <t>R01.52.14</t>
  </si>
  <si>
    <t>elektronicky řízené nerez oběhové čerpadlo s m-bus komunikací 40-100NF</t>
  </si>
  <si>
    <t>R01.52.15</t>
  </si>
  <si>
    <t>elektronicky řízené oběhové čerpadlo s m-bus komunikací 40-180 F</t>
  </si>
  <si>
    <t>732511204</t>
  </si>
  <si>
    <t>Vyvažovací ventily solárních systémů T=180°C průtok Q 10-40 l/min. G 1" F</t>
  </si>
  <si>
    <t>732511301</t>
  </si>
  <si>
    <t>Automatické odvzdušňovací ventily a separátory vzduchu solárních systémů odvzdušňovací ventily PN 10, T=-30 až +150°C G 3/8" M</t>
  </si>
  <si>
    <t>R7325001</t>
  </si>
  <si>
    <t>Tepelná čerpadla země/voda bez vestavného zásobníku topný výkon/příkon 54,8/13,5 kW</t>
  </si>
  <si>
    <t>733</t>
  </si>
  <si>
    <t>Ústřední vytápění - rozvodné potrubí</t>
  </si>
  <si>
    <t>733131107</t>
  </si>
  <si>
    <t>Kompenzátory pro ocelové potrubí pryžové PN 16 do 100°C závitové se šroubením G 2</t>
  </si>
  <si>
    <t>733223303</t>
  </si>
  <si>
    <t>Potrubí z trubek měděných tvrdých spojovaných lisováním PN 16, T= +110°C O 22/1</t>
  </si>
  <si>
    <t>733223304</t>
  </si>
  <si>
    <t>Potrubí z trubek měděných tvrdých spojovaných lisováním PN 16, T= +110°C O 28/1,5</t>
  </si>
  <si>
    <t>80+147 
Součet 227</t>
  </si>
  <si>
    <t>733223305</t>
  </si>
  <si>
    <t>Potrubí z trubek měděných tvrdých spojovaných lisováním PN 16, T= +110°C O 35/1,5</t>
  </si>
  <si>
    <t>37+45 
Součet 82</t>
  </si>
  <si>
    <t>733223306</t>
  </si>
  <si>
    <t>Potrubí z trubek měděných tvrdých spojovaných lisováním PN 16, T= +110°C O 42/1,5</t>
  </si>
  <si>
    <t>33+40 
Součet 73</t>
  </si>
  <si>
    <t>733223307</t>
  </si>
  <si>
    <t>Potrubí z trubek měděných tvrdých spojovaných lisováním PN 16, T= +110°C O 54/2</t>
  </si>
  <si>
    <t>60+47 
Součet 107</t>
  </si>
  <si>
    <t>733223310</t>
  </si>
  <si>
    <t>Potrubí z trubek měděných tvrdých spojovaných lisováním PN 16, T= +110°C O 76,1/2</t>
  </si>
  <si>
    <t>733291101</t>
  </si>
  <si>
    <t>Zkoušky těsnosti potrubí z trubek měděných O do 35/1,5</t>
  </si>
  <si>
    <t>"22/1" 30 
"28/1,5" 227 
"35/1,5" 82 
Součet 339</t>
  </si>
  <si>
    <t>733291102</t>
  </si>
  <si>
    <t>Zkoušky těsnosti potrubí z trubek měděných O přes 35/1,5 do 64/2,0</t>
  </si>
  <si>
    <t>"42/1,5" 73 
"54/2" 107 
Součet 180</t>
  </si>
  <si>
    <t>733291103</t>
  </si>
  <si>
    <t>Zkoušky těsnosti potrubí z trubek měděných O přes 64/2,0 do 108/2,5</t>
  </si>
  <si>
    <t>998733102</t>
  </si>
  <si>
    <t>Přesun hmot pro rozvody potrubí stanovený z hmotnosti přesunovaného materiálu vodorovná dopravní vzdálenost do 50 m v objektech výšky přes 6 do 12 m</t>
  </si>
  <si>
    <t>734</t>
  </si>
  <si>
    <t>Ústřední vytápění - armatury</t>
  </si>
  <si>
    <t>R01.52.16</t>
  </si>
  <si>
    <t>Kulový kohout dvoucestný se servopohonem 2" kvs 49</t>
  </si>
  <si>
    <t>R01.52.17</t>
  </si>
  <si>
    <t>Kulový kohout třícestný se servopohonem 2" kvs 49</t>
  </si>
  <si>
    <t>R01.52.18</t>
  </si>
  <si>
    <t>Kulový kohout třícestný se servopohonem 1" kvs 6,3</t>
  </si>
  <si>
    <t>R01.52.19</t>
  </si>
  <si>
    <t>Tlakově nezávislý kulový kohout dvoucestný se servopohonem 1", omezovací průtok 560 l/h</t>
  </si>
  <si>
    <t>R01.52.20</t>
  </si>
  <si>
    <t>Tlakově nezávislý kulový kohout dvoucestný s kalorimetrickou funkcí se servopohonem 1", omezovací průtok 700 l/h</t>
  </si>
  <si>
    <t>R01.52.21</t>
  </si>
  <si>
    <t>Tlakově nezávislý kulový kohout dvoucestný s kalorimetrickou funkcí se servopohonem 1", omezovací průtok 1120 l/h</t>
  </si>
  <si>
    <t>R01.52.22</t>
  </si>
  <si>
    <t>Tlakově nezávislý kulový kohout dvoucestný s kalorimetrickou funkcí se servopohonem 1", omezovací průtok 1290 l/h</t>
  </si>
  <si>
    <t>R01.52.23</t>
  </si>
  <si>
    <t>Tlakově nezávislý kulový kohout dvoucestný s kalorimetrickou funkcí se servopohonem 1", omezovací průtok 280 l/h</t>
  </si>
  <si>
    <t>R01.52.24</t>
  </si>
  <si>
    <t>Šesticestná tlakově nezávislá regulační a přepínací armatura , omezovací průtok 500 l/h, včetně servopohonu</t>
  </si>
  <si>
    <t>R01.52.25</t>
  </si>
  <si>
    <t>Šesticestná tlakově nezávislá regulační a přepínací armatura , omezovací průtok 1000 l/h, včetně servopohonu</t>
  </si>
  <si>
    <t>R01.52.26</t>
  </si>
  <si>
    <t>Šesticestná tlakově nezávislá regulační a přepínací armatura , omezovací průtok 1260 l/h, včetně servopohonu</t>
  </si>
  <si>
    <t>R01.52.27</t>
  </si>
  <si>
    <t>Šesticestná tlakově nezávislá regulační a přepínací armatura , omezovací průtok 2340 l/h, včetně servopohonu</t>
  </si>
  <si>
    <t>R01.52.28</t>
  </si>
  <si>
    <t>Kalorimetr Qp=3,5 včetně čidel a nátrubků, komunikační karta M-bus</t>
  </si>
  <si>
    <t>R01.52.29</t>
  </si>
  <si>
    <t>Kalorimetr Qp=2,5 včetně čidel a nátrubků, komunikační karta M-bus</t>
  </si>
  <si>
    <t>R01.52.30</t>
  </si>
  <si>
    <t>Kalorimetr Qp=1,5 včetně čidel a nátrubků, komunikační karta M-bus</t>
  </si>
  <si>
    <t>R01.52.31</t>
  </si>
  <si>
    <t>Kalorimetr Qp=10 pro chlazení včetně čidel a nátrubků, komunikační karta M-bus</t>
  </si>
  <si>
    <t>R01.52.32</t>
  </si>
  <si>
    <t>Rohový ventil 1/2" se svěrným šroubením pro 16x2 ALPEX</t>
  </si>
  <si>
    <t>R01.52.33</t>
  </si>
  <si>
    <t>Rohový tlakově nezávislý "H" rohový ventil 1/2" se svěrným šroubením pro připojení tělesa</t>
  </si>
  <si>
    <t>R01.52.34</t>
  </si>
  <si>
    <t>Propylenglykol 25%</t>
  </si>
  <si>
    <t>L</t>
  </si>
  <si>
    <t>R01.52.35</t>
  </si>
  <si>
    <t>Flowswitch 10 m3/h glykol 33%</t>
  </si>
  <si>
    <t>R01.52.36</t>
  </si>
  <si>
    <t>Ruční doplňovací pumpička glykolu pro solární soustavy včetně zpětné klapky</t>
  </si>
  <si>
    <t>R01.52.37</t>
  </si>
  <si>
    <t>Nerez ocelový vlnovec 3/4" včetně šroubení, délka 300 mm</t>
  </si>
  <si>
    <t>R01.52.38</t>
  </si>
  <si>
    <t>Nádoba na propylenglykol objem 50 litrů</t>
  </si>
  <si>
    <t>R01.52.39</t>
  </si>
  <si>
    <t>Klapka mezipřírubová DN65 včetně 2x příruba</t>
  </si>
  <si>
    <t>734163447</t>
  </si>
  <si>
    <t>Filtry z uhlíkové oceli s čístícím víkem nebo vypouštěcí zátkou PN 40 do 400°C DN 65</t>
  </si>
  <si>
    <t>734221682R</t>
  </si>
  <si>
    <t>Termostatická hlavice se zvýšenou mechanickou odolností a s pojistkou proti odcizení</t>
  </si>
  <si>
    <t>734251212</t>
  </si>
  <si>
    <t>Ventily pojistné závitové a čepové rohové provozní tlak od 2,5 do 6 bar G 3/4</t>
  </si>
  <si>
    <t>734291275</t>
  </si>
  <si>
    <t>Ostatní armatury filtry závitové pro topné a chladicí systémy PN 30 do 110°C přímé s vnitřními závity a integrovaným magnetem G 1 1/4</t>
  </si>
  <si>
    <t>734291277</t>
  </si>
  <si>
    <t>Ostatní armatury filtry závitové pro topné a chladicí systémy PN 30 do 110°C přímé s vnitřními závity a integrovaným magnetem G 2</t>
  </si>
  <si>
    <t>734292714</t>
  </si>
  <si>
    <t>Ostatní armatury kulové kohouty PN 42 do 185°C přímé vnitřní závit G 3/4</t>
  </si>
  <si>
    <t>734292715</t>
  </si>
  <si>
    <t>Ostatní armatury kulové kohouty PN 42 do 185°C přímé vnitřní závit G 1</t>
  </si>
  <si>
    <t>734292716</t>
  </si>
  <si>
    <t>Ostatní armatury kulové kohouty PN 42 do 185°C přímé vnitřní závit G 1 1/4</t>
  </si>
  <si>
    <t>734292717</t>
  </si>
  <si>
    <t>Ostatní armatury kulové kohouty PN 42 do 185°C přímé vnitřní závit G 1 1/2</t>
  </si>
  <si>
    <t>734292718</t>
  </si>
  <si>
    <t>Ostatní armatury kulové kohouty PN 42 do 185°C přímé vnitřní závit G 2</t>
  </si>
  <si>
    <t>734292723</t>
  </si>
  <si>
    <t>Ostatní armatury kulové kohouty PN 42 do 185°C přímé vnitřní závit s vypouštěním G 1/2</t>
  </si>
  <si>
    <t>998734102</t>
  </si>
  <si>
    <t>Přesun hmot pro armatury stanovený z hmotnosti přesunovaného materiálu vodorovná dopravní vzdálenost do 50 m v objektech výšky přes 6 do 12 m</t>
  </si>
  <si>
    <t>735</t>
  </si>
  <si>
    <t>Ústřední vytápění - otopná tělesa</t>
  </si>
  <si>
    <t>735151811</t>
  </si>
  <si>
    <t>Demontáž otopných těles panelových jednořadých stavební délky do 1500 mm</t>
  </si>
  <si>
    <t>735152274</t>
  </si>
  <si>
    <t>Otopná tělesa panelová VK jednodesková PN 1,0 MPa, T do 110°C s jednou přídavnou přestupní plochou výšky tělesa 600 mm stavební délky / výkonu 700 mm / 701 W</t>
  </si>
  <si>
    <t>se středovým připojením</t>
  </si>
  <si>
    <t>R735001</t>
  </si>
  <si>
    <t>Otopná tělesa panelová VK dvoudesková PN 1,0 MPa, T do 110°C se dvěma přídavnými přestupními plochami výšky tělesa 600 mm stavební délky / výkonu 2600 mm / 3349 W</t>
  </si>
  <si>
    <t>735152579</t>
  </si>
  <si>
    <t>Otopná tělesa panelová VK dvoudesková PN 1,0 MPa, T do 110°C se dvěma přídavnými přestupními plochami výšky tělesa 600 mm stavební délky / výkonu 1200 mm / 2015 W</t>
  </si>
  <si>
    <t>735152580</t>
  </si>
  <si>
    <t>Otopná tělesa panelová VK dvoudesková PN 1,0 MPa, T do 110°C se dvěma přídavnými přestupními plochami výšky tělesa 600 mm stavební délky / výkonu 1400 mm / 2351 W</t>
  </si>
  <si>
    <t>735152582</t>
  </si>
  <si>
    <t>Otopná tělesa panelová VK dvoudesková PN 1,0 MPa, T do 110°C se dvěma přídavnými přestupními plochami výšky tělesa 600 mm stavební délky / výkonu 1800 mm / 3022 W</t>
  </si>
  <si>
    <t>735152583</t>
  </si>
  <si>
    <t>Otopná tělesa panelová VK dvoudesková PN 1,0 MPa, T do 110°C se dvěma přídavnými přestupními plochami výšky tělesa 600 mm stavební délky / výkonu 2000 mm / 3358 W</t>
  </si>
  <si>
    <t>735152586</t>
  </si>
  <si>
    <t>Otopná tělesa panelová VK dvoudesková PN 1,0 MPa, T do 110°C se dvěma přídavnými přestupními plochami výšky tělesa 600 mm stavební délky / výkonu 3000 mm / 5037 W</t>
  </si>
  <si>
    <t>735152591</t>
  </si>
  <si>
    <t>Otopná tělesa panelová VK dvoudesková PN 1,0 MPa, T do 110°C se dvěma přídavnými přestupními plochami výšky tělesa 900 mm stavební délky / výkonu 400 mm / 925 W</t>
  </si>
  <si>
    <t>735152593</t>
  </si>
  <si>
    <t>Otopná tělesa panelová VK dvoudesková PN 1,0 MPa, T do 110°C se dvěma přídavnými přestupními plochami výšky tělesa 900 mm stavební délky / výkonu 600 mm / 1388 W</t>
  </si>
  <si>
    <t>735152697</t>
  </si>
  <si>
    <t>Otopná tělesa panelová VK třídesková PN 1,0 MPa, T do 110°C se třemi přídavnými přestupními plochami výšky tělesa 900 mm stavební délky / výkonu 1000 mm / 3228 W</t>
  </si>
  <si>
    <t>735164512</t>
  </si>
  <si>
    <t>Otopná tělesa trubková montáž těles na stěnu výšky tělesa přes 1500 mm</t>
  </si>
  <si>
    <t>54153072</t>
  </si>
  <si>
    <t>těleso trubkové přímotopné elektrické 1810x600mm 700W</t>
  </si>
  <si>
    <t>735164521</t>
  </si>
  <si>
    <t>Otopná tělesa trubková montáž těles na stěnu výšky tělesa do 1340 mm</t>
  </si>
  <si>
    <t>54153018</t>
  </si>
  <si>
    <t>těleso trubkové přímotopné 1220x600mm 300W</t>
  </si>
  <si>
    <t>735511009</t>
  </si>
  <si>
    <t>Trubkové teplovodní podlahové vytápění rozvod v systémové desce systémová deska bez tepelné izolace, výšky 20 až 24 mm</t>
  </si>
  <si>
    <t>735511010R</t>
  </si>
  <si>
    <t>Trubkové teplovodní podlahové vytápění rozvod v systémové desce potrubí PE-X Al/PE-X rozvodné potrubí 17x2 mm, rozteč 150 mm</t>
  </si>
  <si>
    <t>735511064</t>
  </si>
  <si>
    <t>Trubkové teplovodní podlahové vytápění doplňkové prvky spárový (dilatační) profil</t>
  </si>
  <si>
    <t>735511082</t>
  </si>
  <si>
    <t>Trubkové teplovodní podlahové vytápění rozdělovače mosazné s průtokoměry tříokruhové</t>
  </si>
  <si>
    <t>sestava rozdělovače 3cestného vč. vypouštění, odvzdušnění, dvou kulových kohoutů,držáků, regulačních ventilů průtoku včetně ukazatele,regulačních ventilových vložek pro ruční hlavice</t>
  </si>
  <si>
    <t>735511084</t>
  </si>
  <si>
    <t>Trubkové teplovodní podlahové vytápění rozdělovače mosazné s průtokoměry pětiokruhové</t>
  </si>
  <si>
    <t>sestava rozdělovače 5cestného vč. vypouštění, odvzdušnění, dvou kulových kohoutů,držáků, regulačních ventilů průtoku včetně ukazatele,regulačních ventilových vložek pro ruční hlavice</t>
  </si>
  <si>
    <t>735511086</t>
  </si>
  <si>
    <t>Trubkové teplovodní podlahové vytápění rozdělovače mosazné s průtokoměry sedmiokruhové</t>
  </si>
  <si>
    <t>sestava rozdělovače 7cestného vč. vypouštění, odvzdušnění,  dvou kulových kohoutů,držáků, regulačních ventilů průtoku včetně ukazatele,regulačních ventilových vložek pro ruční hlavice</t>
  </si>
  <si>
    <t>735511091</t>
  </si>
  <si>
    <t>Trubkové teplovodní podlahové vytápění rozdělovače mosazné s průtokoměry dvanáctiokruhové</t>
  </si>
  <si>
    <t>sestava rozdělovače 12cestného vč. vypouštění, odvzdušnění,  dvou kulových kohoutů,držáků, regulačních ventilů průtoku včetně ukazatele,regulačních ventilových vložek pro ruční hlavice</t>
  </si>
  <si>
    <t>735511102</t>
  </si>
  <si>
    <t>Trubkové teplovodní podlahové vytápění skříně rozdělovače pod omítku, pro rozdělovač s počtem okruhů 4-7</t>
  </si>
  <si>
    <t>735511103</t>
  </si>
  <si>
    <t>Trubkové teplovodní podlahové vytápění skříně rozdělovače pod omítku, pro rozdělovač s počtem okruhů 6-9</t>
  </si>
  <si>
    <t>735511105</t>
  </si>
  <si>
    <t>Trubkové teplovodní podlahové vytápění skříně rozdělovače pod omítku, pro rozdělovač s počtem okruhů 8-12</t>
  </si>
  <si>
    <t>735511137</t>
  </si>
  <si>
    <t>Trubkové teplovodní podlahové vytápění připojovací šroubení rozdělovače, potrubí 16x2,0 mm</t>
  </si>
  <si>
    <t>998735102</t>
  </si>
  <si>
    <t>Přesun hmot pro otopná tělesa stanovený z hmotnosti přesunovaného materiálu vodorovná dopravní vzdálenost do 50 m v objektech výšky přes 6 do 12 m</t>
  </si>
  <si>
    <t>751731112</t>
  </si>
  <si>
    <t>Montáž fan-coilu kazetového dvoutrubního čtyřcestného</t>
  </si>
  <si>
    <t>42952025</t>
  </si>
  <si>
    <t>fan-coil kazetový kompaktní dvoutrubní čtyřcestný výkon topení do 6,0kW chlazení do 4,5kW</t>
  </si>
  <si>
    <t>výkon 2,65 kW při středních otáčkách, voda 8/14°C, EC motor ventilátoru, kondenzátní čerpadlo</t>
  </si>
  <si>
    <t>751731131</t>
  </si>
  <si>
    <t>Montáž fan-coilu nástěnného dvoutrubního</t>
  </si>
  <si>
    <t>42952033</t>
  </si>
  <si>
    <t>fan-coil nástěnný dvoutrubní výkon topení do 5,0kW chlazení do 3,5kW</t>
  </si>
  <si>
    <t>výkon 2,6 kW při středních otáčkách, voda 8/14°C, EC motor ventilátoru, kondenzátní čerpadlo</t>
  </si>
  <si>
    <t>2,35*20 
Součet 47</t>
  </si>
  <si>
    <t>871171211</t>
  </si>
  <si>
    <t>Montáž vodovodního potrubí z plastů v otevřeném výkopu z polyetylenu PE 100 svařovaných elektrotvarovkou SDR 11/PN16 D 40 x 3,7 mm</t>
  </si>
  <si>
    <t>28613171</t>
  </si>
  <si>
    <t>trubka vodovodní PE100 SDR11 se signalizační vrstvou 40x3,7mm</t>
  </si>
  <si>
    <t>60*1,015 "Přepočtené koeficientem množství 
Součet 60,9</t>
  </si>
  <si>
    <t>871231211</t>
  </si>
  <si>
    <t>Montáž vodovodního potrubí z plastů v otevřeném výkopu z polyetylenu PE 100 svařovaných elektrotvarovkou SDR 11/PN16 D 75 x 6,8 mm</t>
  </si>
  <si>
    <t>28613174</t>
  </si>
  <si>
    <t>trubka vodovodní PE100 SDR11 se signalizační vrstvou 75x6,8mm</t>
  </si>
  <si>
    <t>40*1,015 "Přepočtené koeficientem množství 
Součet 40,6</t>
  </si>
  <si>
    <t>899721111</t>
  </si>
  <si>
    <t>Signalizační vodič na potrubí DN do 150 mm</t>
  </si>
  <si>
    <t>HZS</t>
  </si>
  <si>
    <t>Hodinové zúčtovací sazby</t>
  </si>
  <si>
    <t>HZS4211</t>
  </si>
  <si>
    <t>Hodinové zúčtovací sazby ostatních profesí revizní a kontrolní činnost revizní technik</t>
  </si>
  <si>
    <t>HOD</t>
  </si>
  <si>
    <t>revize chladícího zařízení vč. vypracování evidenční knihy</t>
  </si>
  <si>
    <t>R01.52.40</t>
  </si>
  <si>
    <t>R01.52.41</t>
  </si>
  <si>
    <t>Závěsný a fixační materiál na potrubí</t>
  </si>
  <si>
    <t>R01.52.42</t>
  </si>
  <si>
    <t>Vyregulování systému</t>
  </si>
  <si>
    <t xml:space="preserve">  SO 04-71-01.6</t>
  </si>
  <si>
    <t>D.2.2.1 - Silnoproudé elektroinstalace</t>
  </si>
  <si>
    <t>SO 04-71-01.6</t>
  </si>
  <si>
    <t>21-M</t>
  </si>
  <si>
    <t>Elektromontáže</t>
  </si>
  <si>
    <t>210220452</t>
  </si>
  <si>
    <t>Montáž hromosvodného vedení ochranných prvků a doplňků ochranného pospojování pevně</t>
  </si>
  <si>
    <t>34141030</t>
  </si>
  <si>
    <t>vodič propojovací flexibilní jádro Cu lanované izolace PVC 450/750V (H07V-K) 1x25mm2</t>
  </si>
  <si>
    <t>160 * 1,15 ' Přepočtené koeficientem množství</t>
  </si>
  <si>
    <t>34141029</t>
  </si>
  <si>
    <t>vodič propojovací flexibilní jádro Cu lanované izolace PVC 450/750V (H07V-K) 1x16mm2</t>
  </si>
  <si>
    <t>210 * 1,15 ' Přepočtené koeficientem množství</t>
  </si>
  <si>
    <t>34141027</t>
  </si>
  <si>
    <t>vodič propojovací flexibilní jádro Cu lanované izolace PVC 450/750V (H07V-K) 1x6mm2</t>
  </si>
  <si>
    <t>340 * 1,15 ' Přepočtené koeficientem množství</t>
  </si>
  <si>
    <t>R01.6.75</t>
  </si>
  <si>
    <t>Pořízení fotodokumentace během výstavby uzemňovací soustavy</t>
  </si>
  <si>
    <t>R01.6.76</t>
  </si>
  <si>
    <t>Obetonování zemnícího pásku jako ochrana proti bludným proudům - základový pás z betonu tř. C 20/25</t>
  </si>
  <si>
    <t>460161171</t>
  </si>
  <si>
    <t>Hloubení zapažených i nezapažených kabelových rýh ručně včetně urovnání dna s přemístěním výkopku do vzdálenosti 3 m od okraje jámy nebo s naložením na dopravní prostředek šířky 35 cm hloubky 80 cm v</t>
  </si>
  <si>
    <t>R4601</t>
  </si>
  <si>
    <t>Ochrana proti korozi při přechodu země-vzduch</t>
  </si>
  <si>
    <t>460431181</t>
  </si>
  <si>
    <t>Zásyp kabelových rýh ručně s přemístění sypaniny ze vzdálenosti do 10 m, s uložením výkopku ve vrstvách včetně zhutnění a úpravy povrchu šířky 35 cm hloubky 80 cm z horniny třídy těžitelnosti I skupin</t>
  </si>
  <si>
    <t>460941213</t>
  </si>
  <si>
    <t>Vyplnění rýh vyplnění a omítnutí rýh ve stěnách hloubky do 3 cm a šířky přes 5 do 7 cm</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</si>
  <si>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</si>
  <si>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</si>
  <si>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</si>
  <si>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</si>
  <si>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469972111</t>
  </si>
  <si>
    <t>Odvoz suti a vybouraných hmot odvoz suti a vybouraných hmot do 1 km</t>
  </si>
  <si>
    <t>469972121</t>
  </si>
  <si>
    <t>Odvoz suti a vybouraných hmot odvoz suti a vybouraných hmot Příplatek k ceně za každý další i započatý 1 km</t>
  </si>
  <si>
    <t>741120811</t>
  </si>
  <si>
    <t>Demontáž vodičů izolovaných měděných uložených pod omítku plných a laněných průřezu žíly 0,35 až 16 mm2</t>
  </si>
  <si>
    <t>741211817</t>
  </si>
  <si>
    <t>Demontáž rozvodnic kovových, uložených pod omítkou, krytí do IPx 4, plochy přes 0,8 m2</t>
  </si>
  <si>
    <t>741311875</t>
  </si>
  <si>
    <t>Demontáž spínačů bez zachování funkčnosti (do suti) polozapuštěných nebo zapuštěných, pro prostředí normální do 10 A, připojení šroubové přes 2 svorky do 4 svorek</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</si>
  <si>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</si>
  <si>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</si>
  <si>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</si>
  <si>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</si>
  <si>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741914822</t>
  </si>
  <si>
    <t>Demontáž nosných a doplňkových prvků žlabů bez stojiny a výložníků kovových, šířky do 250 mm</t>
  </si>
  <si>
    <t>R01.6.01</t>
  </si>
  <si>
    <t>Napojení jednofázového koncového spotřebiče do průřezu 4mm2</t>
  </si>
  <si>
    <t>R01.6.02</t>
  </si>
  <si>
    <t>Napojení trojfázového koncového spotřebiče do průřezu 4mm2</t>
  </si>
  <si>
    <t>R01.6.03</t>
  </si>
  <si>
    <t>Označení funkčních kabelovýc tras dle požadavků ČSN 73 0895, čl. 12.1</t>
  </si>
  <si>
    <t>R01.6.04</t>
  </si>
  <si>
    <t>Montáž svorky ochranného pospojování</t>
  </si>
  <si>
    <t>R01.6.05</t>
  </si>
  <si>
    <t>Protipožární utěsnění kabelových prostupů dle ČSN 332000-552 ed.2</t>
  </si>
  <si>
    <t>741110022</t>
  </si>
  <si>
    <t>Montáž trubek elektroinstalačních s nasunutím nebo našroubováním do krabic plastových tuhých, uložených pod omítku, vnější O přes 23 do 35 mm</t>
  </si>
  <si>
    <t>34539050</t>
  </si>
  <si>
    <t>kryt spínače dělený</t>
  </si>
  <si>
    <t>34539059</t>
  </si>
  <si>
    <t>rámeček jednonásobný</t>
  </si>
  <si>
    <t>34539049</t>
  </si>
  <si>
    <t>kryt spínače jednoduchý</t>
  </si>
  <si>
    <t>34539060</t>
  </si>
  <si>
    <t>rámeček dvojnásobný</t>
  </si>
  <si>
    <t>34539061</t>
  </si>
  <si>
    <t>rámeček trojnásobný</t>
  </si>
  <si>
    <t>34539062</t>
  </si>
  <si>
    <t>rámeček čtyřnásobný</t>
  </si>
  <si>
    <t>34539063</t>
  </si>
  <si>
    <t>rámeček pětinásobný</t>
  </si>
  <si>
    <t>315 * 1,05 ' Přepočtené koeficientem množství</t>
  </si>
  <si>
    <t>34571093</t>
  </si>
  <si>
    <t>trubka elektroinstalační tuhá z PVC D 22,1/25 mm, délka 3m</t>
  </si>
  <si>
    <t>"1.PP" 36 
"1.NP" 52 
"2.NP" 38 
Součet 126 
126 * 1,05 ' Přepočtené koeficientem množství</t>
  </si>
  <si>
    <t>741110502</t>
  </si>
  <si>
    <t>Montáž lišt a kanálků elektroinstalačních se spojkami, ohyby a rohy a s nasunutím do krabic protahovacích, šířky do přes 60 do 120 mm</t>
  </si>
  <si>
    <t>34571221</t>
  </si>
  <si>
    <t>kanál elektroinstalační hranatý PVC 180x60mm</t>
  </si>
  <si>
    <t>"1.NP" 10 
Součet 10 
10 * 1,05 ' Přepočtené koeficientem množství</t>
  </si>
  <si>
    <t>741112001</t>
  </si>
  <si>
    <t>Montáž krabic elektroinstalačních bez napojení na trubky a lišty, demontáže a montáže víčka a přístroje protahovacích nebo odbočných zapuštěných plastových kruhových</t>
  </si>
  <si>
    <t>34571450</t>
  </si>
  <si>
    <t>krabice pod omítku PVC přístrojová kruhová D 70mm</t>
  </si>
  <si>
    <t>"1.NP" 93 
"2.NP" 71 
"3.NP" 54 
Součet 218</t>
  </si>
  <si>
    <t>34571457</t>
  </si>
  <si>
    <t>krabice pod omítku PVC odbočná kruhová D 70mm s víčkem</t>
  </si>
  <si>
    <t>741120303</t>
  </si>
  <si>
    <t>Montáž vodičů izolovaných měděných bez ukončení uložených pevně plných a laněných s PVC pláštěm, bezhalogenových, ohniodolných (např. CY, CHAH-V) průřezu žíly 25 až 35 mm2</t>
  </si>
  <si>
    <t>660 * 1,15 ' Přepočtené koeficientem množství</t>
  </si>
  <si>
    <t>34111030</t>
  </si>
  <si>
    <t>kabel instalační jádro Cu plné izolace PVC plášť PVC 450/750V (CYKY) 3x1,5mm2</t>
  </si>
  <si>
    <t>3005 * 1,15 ' Přepočtené koeficientem množství</t>
  </si>
  <si>
    <t>34111258</t>
  </si>
  <si>
    <t>kabel silový oheň retardující bezhalogenový bez funkční schopnosti při požáru jádro Cu 0,6/1kV (N2XH) 3x1,5mm2</t>
  </si>
  <si>
    <t>1275 * 1,15 ' Přepočtené koeficientem množství</t>
  </si>
  <si>
    <t>34111036</t>
  </si>
  <si>
    <t>kabel instalační jádro Cu plné izolace PVC plášť PVC 450/750V (CYKY) 3x2,5mm2</t>
  </si>
  <si>
    <t>2255 * 1,15 ' Přepočtené koeficientem množství</t>
  </si>
  <si>
    <t>34111098</t>
  </si>
  <si>
    <t>kabel instalační jádro Cu plné izolace PVC plášť PVC 450/750V (CYKY) 5x4mm2</t>
  </si>
  <si>
    <t>30 * 1,15 ' Přepočtené koeficientem množství</t>
  </si>
  <si>
    <t>34111100</t>
  </si>
  <si>
    <t>kabel instalační jádro Cu plné izolace PVC plášť PVC 450/750V (CYKY) 5x6mm2</t>
  </si>
  <si>
    <t>300 * 1,15 ' Přepočtené koeficientem množství</t>
  </si>
  <si>
    <t>34113034</t>
  </si>
  <si>
    <t>kabel instalační jádro Cu plné izolace PVC plášť PVC 450/750V (CYKY) 5x10mm2</t>
  </si>
  <si>
    <t>34113035</t>
  </si>
  <si>
    <t>kabel instalační jádro Cu plné izolace PVC plášť PVC 450/750V (CYKY) 5x16mm2</t>
  </si>
  <si>
    <t>40 * 1,15 ' Přepočtené koeficientem množství</t>
  </si>
  <si>
    <t>34113134</t>
  </si>
  <si>
    <t>kabel silový jádro Cu izolace PVC plášť PVC 0,6/1kV (1-CYKY) 5x25mm2</t>
  </si>
  <si>
    <t>34113135</t>
  </si>
  <si>
    <t>kabel silový jádro Cu izolace PVC plášť PVC 0,6/1kV (1-CYKY) 5x35mm2</t>
  </si>
  <si>
    <t>741130005</t>
  </si>
  <si>
    <t>Ukončení vodičů a kabelů izolovaných s označením a zapojením v rozváděči nebo na přístroji, průřezu žíly do 10 mm2</t>
  </si>
  <si>
    <t>741130006</t>
  </si>
  <si>
    <t>Ukončení vodičů a kabelů izolovaných s označením a zapojením v rozváděči nebo na přístroji, průřezu žíly do 16 mm2</t>
  </si>
  <si>
    <t>741130008</t>
  </si>
  <si>
    <t>Ukončení vodičů a kabelů izolovaných s označením a zapojením v rozváděči nebo na přístroji, průřezu žíly do 35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</si>
  <si>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</si>
  <si>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</si>
  <si>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</si>
  <si>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</si>
  <si>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741310001</t>
  </si>
  <si>
    <t>Montáž spínačů jedno nebo dvoupólových nástěnných se zapojením vodičů, pro prostředí normální spínačů, řazení 1-jednopólových</t>
  </si>
  <si>
    <t>34535015</t>
  </si>
  <si>
    <t>spínač nástěnný jednopólový, řazení 1, IP44, šroubové svorky</t>
  </si>
  <si>
    <t>"1.PP" 6 
"1.NP" 3 
Součet 9</t>
  </si>
  <si>
    <t>741310021</t>
  </si>
  <si>
    <t>Montáž spínačů jedno nebo dvoupólových nástěnných se zapojením vodičů, pro prostředí normální přepínačů, řazení 5-sériových</t>
  </si>
  <si>
    <t>34535017</t>
  </si>
  <si>
    <t>přepínač nástěnný sériový, řazení 5, IP44, šroubové svorky</t>
  </si>
  <si>
    <t>"1.NP" 1 
Součet 1</t>
  </si>
  <si>
    <t>741310022</t>
  </si>
  <si>
    <t>Montáž spínačů jedno nebo dvoupólových nástěnných se zapojením vodičů, pro prostředí normální přepínačů, řazení 6-střídavých</t>
  </si>
  <si>
    <t>R01.6.06</t>
  </si>
  <si>
    <t>Kompletní ovladač tlačítkový zasklený 1NO/NC v rudém krytu (TOTAL, CENTRAL, UPS Stop)</t>
  </si>
  <si>
    <t>"1.NP" 5 
"2.NP" 3 
Součet 8</t>
  </si>
  <si>
    <t>R01.6.07</t>
  </si>
  <si>
    <t>Infrapasivní snímač pohybu, 360st a spodním spínáním, 240V AC 50Hz</t>
  </si>
  <si>
    <t>"1.PP" 1 
"1.NP" 9 
"2.NP" 5 
"3.NP" 2 
Součet 17</t>
  </si>
  <si>
    <t>R01.6.08</t>
  </si>
  <si>
    <t>Infrapasivní snímač pohybu, dvoukanálový</t>
  </si>
  <si>
    <t>R01.6.09</t>
  </si>
  <si>
    <t>Dodávka a montáž prostorového termostatu, typ, parametry, umístění je potřeba koordinovat s profesí ÚT</t>
  </si>
  <si>
    <t>"1.NP" 1 
"2.NP" 1 
"3.NP" 1 
Součet 3</t>
  </si>
  <si>
    <t>34535018</t>
  </si>
  <si>
    <t>přepínač nástěnný střídavý, řazení 6, IP44, šroubové svorky</t>
  </si>
  <si>
    <t>"1.NP" 2 
Součet 2</t>
  </si>
  <si>
    <t>741310101</t>
  </si>
  <si>
    <t>Montáž spínačů jedno nebo dvoupólových polozapuštěných nebo zapuštěných se zapojením vodičů bezšroubové připojení spínačů, řazení 1-jednopólových</t>
  </si>
  <si>
    <t>34539010</t>
  </si>
  <si>
    <t>přístroj spínače jednopólového, řazení 1, 1So bezšroubové svorky</t>
  </si>
  <si>
    <t>"1.NP" 13 
"2.NP" 16 
"3.NP" 4 
Součet 33</t>
  </si>
  <si>
    <t>741310112</t>
  </si>
  <si>
    <t>Montáž spínačů jedno nebo dvoupólových polozapuštěných nebo zapuštěných se zapojením vodičů bezšroubové připojení ovladačů, řazení 1/0-tlačítkových zapínacích</t>
  </si>
  <si>
    <t>34539021</t>
  </si>
  <si>
    <t>přístroj ovládače zapínacího, řazení 1/0, 1/0S, 1/0So bezšroubové svorky</t>
  </si>
  <si>
    <t>"1.NP" 5 
"2.NP" 8 
Součet 13</t>
  </si>
  <si>
    <t>35826000</t>
  </si>
  <si>
    <t>multifunkční časové relé s 1c/o</t>
  </si>
  <si>
    <t>34555204</t>
  </si>
  <si>
    <t>zásuvka zápustná jednonásobná, s optickou přepěťovou ochranou, šroubové svorky</t>
  </si>
  <si>
    <t>"3.NP" 9 
Součet 9</t>
  </si>
  <si>
    <t>34555229</t>
  </si>
  <si>
    <t>zásuvka nástěnná jednonásobná s víčkem, IP44, šroubové svorky</t>
  </si>
  <si>
    <t>"1.PP" 4 
"2.NP" 1 
Součet 5</t>
  </si>
  <si>
    <t>741310121</t>
  </si>
  <si>
    <t>Montáž spínačů jedno nebo dvoupólových polozapuštěných nebo zapuštěných se zapojením vodičů bezšroubové připojení přepínačů, řazení 5-sériových</t>
  </si>
  <si>
    <t>34539012</t>
  </si>
  <si>
    <t>přístroj přepínače sériového, řazení 5 bezšroubové svorky</t>
  </si>
  <si>
    <t>"1.NP" 5 
"2.NP" 2 
"3.NP" 3 
Součet 10</t>
  </si>
  <si>
    <t>741310122</t>
  </si>
  <si>
    <t>Montáž spínačů jedno nebo dvoupólových polozapuštěných nebo zapuštěných se zapojením vodičů bezšroubové připojení přepínačů, řazení 6-střídavých</t>
  </si>
  <si>
    <t>34539013</t>
  </si>
  <si>
    <t>přístroj přepínače střídavého, řazení 6, 6So bezšroubové svorky</t>
  </si>
  <si>
    <t>"1.NP" 2 
"3.NP" 4 
Součet 6</t>
  </si>
  <si>
    <t>741310126</t>
  </si>
  <si>
    <t>Montáž spínačů jedno nebo dvoupólových polozapuštěných nebo zapuštěných se zapojením vodičů bezšroubové připojení přepínačů, řazení 7-křížových</t>
  </si>
  <si>
    <t>741310238</t>
  </si>
  <si>
    <t>Montáž spínačů jedno nebo dvoupólových polozapuštěných nebo zapuštěných se zapojením vodičů šroubové připojení, pro prostředí normální přepínačů, řazení 6+6-dvojitých střídavých</t>
  </si>
  <si>
    <t>34535007</t>
  </si>
  <si>
    <t>přepínač střídavý dvojitý kompletní, zápustný, řazení 6+6(6+1), šroubové svorky</t>
  </si>
  <si>
    <t>"3.NP" 2 
Součet 2</t>
  </si>
  <si>
    <t>34539070</t>
  </si>
  <si>
    <t>přepínač křížový, s krytem, řazení 7, bez rámečku, šroubové svorky, šroubové svorky</t>
  </si>
  <si>
    <t>"3.NP" 1 
Součet 1</t>
  </si>
  <si>
    <t>741311004</t>
  </si>
  <si>
    <t>Montáž spínačů speciálních se zapojením vodičů čidla pohybu nástěnného</t>
  </si>
  <si>
    <t>741313002</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</si>
  <si>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</si>
  <si>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</si>
  <si>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</si>
  <si>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"1.NP" 66 
"2.NP" 35 
"3.NP" 39 
Součet 140</t>
  </si>
  <si>
    <t>R01.6.10</t>
  </si>
  <si>
    <t>Kompletní zásuvka 1násobná 16A/230V, modul 45, bílá, IP20</t>
  </si>
  <si>
    <t>"1.NP" 8 
Součet 8</t>
  </si>
  <si>
    <t>R01.6.11</t>
  </si>
  <si>
    <t>Zásuvková skříň, s proudovým chráničem a zásuvkami</t>
  </si>
  <si>
    <t>"1.PP" 1 
"1.NP" 2 
"2.NP" 1 
Součet 4</t>
  </si>
  <si>
    <t>R01.6.12</t>
  </si>
  <si>
    <t>HOP - hlavní ochranná přípojnice</t>
  </si>
  <si>
    <t>R01.6.13</t>
  </si>
  <si>
    <t>POP - podružná ochranná přípojnice</t>
  </si>
  <si>
    <t>"1.PP" 1 
"1.NP" 1 
"2.NP" 3 
Součet 5</t>
  </si>
  <si>
    <t>R01.6.14</t>
  </si>
  <si>
    <t>Napájecí zdroj 230V AC/24V DC pro splachovače. Napájecí zdroj pro napájení výrobků sanitární techniky</t>
  </si>
  <si>
    <t>R01.6.15</t>
  </si>
  <si>
    <t>Rozváděč RH</t>
  </si>
  <si>
    <t>R01.6.16</t>
  </si>
  <si>
    <t>Rozváděč RHT</t>
  </si>
  <si>
    <t>R01.6.17</t>
  </si>
  <si>
    <t>Rozváděč R0.1</t>
  </si>
  <si>
    <t>"1.PP" 1 
Součet 1</t>
  </si>
  <si>
    <t>R01.6.18</t>
  </si>
  <si>
    <t>Rozváděč R1.1</t>
  </si>
  <si>
    <t>R01.6.19</t>
  </si>
  <si>
    <t>Rozváděč R1.2</t>
  </si>
  <si>
    <t>R01.6.20</t>
  </si>
  <si>
    <t>Rozváděč R1.3</t>
  </si>
  <si>
    <t>R01.6.21</t>
  </si>
  <si>
    <t>Rozváděč R1.4</t>
  </si>
  <si>
    <t>R01.6.22</t>
  </si>
  <si>
    <t>Rozváděč R1.5</t>
  </si>
  <si>
    <t>R01.6.23</t>
  </si>
  <si>
    <t>Rozváděč R1.6</t>
  </si>
  <si>
    <t>R01.6.24</t>
  </si>
  <si>
    <t>Rozváděč R1.7</t>
  </si>
  <si>
    <t>R01.6.25</t>
  </si>
  <si>
    <t>Rozváděč RS</t>
  </si>
  <si>
    <t>R01.6.26</t>
  </si>
  <si>
    <t>Rozváděč R2.1</t>
  </si>
  <si>
    <t>"2.NP" 1 
Součet 1</t>
  </si>
  <si>
    <t>R01.6.27</t>
  </si>
  <si>
    <t>Rozváděč R2.2</t>
  </si>
  <si>
    <t>R01.6.28</t>
  </si>
  <si>
    <t>Rozváděč R2.3</t>
  </si>
  <si>
    <t>R01.6.29</t>
  </si>
  <si>
    <t>Rozváděč RB</t>
  </si>
  <si>
    <t>R01.6.30</t>
  </si>
  <si>
    <t>Rozváděč RNO - Centrála NO - 423W/1hod, 12V 17Ah, moduly hlídání napětí do rozváděčů se svtelnými vývody. Zprovoznění systému NO, kontrola provozuschopnosti PBZ. Zaškolení obsluhy.</t>
  </si>
  <si>
    <t>R01.6.31</t>
  </si>
  <si>
    <t>Svítidlo A - závěsné/přisazené, LED svítidlo, matná ALDP mřížka, 37W, IP20, 4450lm, 4000K</t>
  </si>
  <si>
    <t>"1.NP" 4 
Součet 4</t>
  </si>
  <si>
    <t>R01.6.32</t>
  </si>
  <si>
    <t>Svítidlo B - závěsné/přisazené, LED svítidlo, matná ALDP mřížka, 58W, IP20, 7200lm, 4000K</t>
  </si>
  <si>
    <t>"1.NP" 12 
Součet 12</t>
  </si>
  <si>
    <t>R01.6.33</t>
  </si>
  <si>
    <t>Svítidlo C - designové závěsné/přisazené, LED svítidlo, 62W, IP20, 8000lm, 4000K</t>
  </si>
  <si>
    <t>"1.NP" 3 
Součet 3</t>
  </si>
  <si>
    <t>R01.6.34</t>
  </si>
  <si>
    <t>Svítidlo D - designové závěsné/přisazené, LED svítidlo, 96W, IP20, 11900lm, 4000K</t>
  </si>
  <si>
    <t>R01.6.35</t>
  </si>
  <si>
    <t>Svítidlo E - přisazené, LED svítidlo, 36W, IP54, 5400lm, 4000K</t>
  </si>
  <si>
    <t>"1.PP" 9 
"2.NP" 4 
Součet 13</t>
  </si>
  <si>
    <t>R01.6.36</t>
  </si>
  <si>
    <t>Svítidlo F - přisazené, LED svítidlo, 47W, IP54, 6900lm, 4000K</t>
  </si>
  <si>
    <t>"1.NP" 13 
"2.NP" 17 
Součet 30</t>
  </si>
  <si>
    <t>R01.6.37</t>
  </si>
  <si>
    <t>Svítidlo G - přisazené LED svítidlo, opálový PMMA kryt, 2000lm, 4000K</t>
  </si>
  <si>
    <t>"1.NP" 28 
"2.NP" 8 
"3.NP" 2 
Součet 38</t>
  </si>
  <si>
    <t>R01.6.38</t>
  </si>
  <si>
    <t>Svítidlo H - LED prachostěsné svítidlo, PMMA korpus, 53W, IP65, 7800lm, 4000K</t>
  </si>
  <si>
    <t>R01.6.39</t>
  </si>
  <si>
    <t>Svítidlo S1 - přisazené LED svítidlo do bytových prostorů - pokoje, IP20</t>
  </si>
  <si>
    <t>"3.NP" 10 
Součet 10</t>
  </si>
  <si>
    <t>R01.6.40</t>
  </si>
  <si>
    <t>Svítidlo S2 - přisazené LED svítidlo do bytových prostorů - koupelna, IP44</t>
  </si>
  <si>
    <t>"3.NP" 3 
Součet 3</t>
  </si>
  <si>
    <t>R01.6.41</t>
  </si>
  <si>
    <t>Svítidlo S3 - přisazené LED svítidlo do bytových prostorů - koupelna, zrcadlo, IP44</t>
  </si>
  <si>
    <t>"2.NP" 1 
"3.NP" 4 
Součet 5</t>
  </si>
  <si>
    <t>R01.6.42</t>
  </si>
  <si>
    <t>Svítidlo NP1 - LED nouzové svítidlo, přisazené s piktogramem, 2W, IP20</t>
  </si>
  <si>
    <t>"1NP" 14 
"2NP" 1 
Součet 15</t>
  </si>
  <si>
    <t>R01.6.43</t>
  </si>
  <si>
    <t>Svítidlo NP2 - LED nouzové svítidlo, přisazené s piktogramem, 2W, IP20</t>
  </si>
  <si>
    <t>R01.6.44</t>
  </si>
  <si>
    <t>Svítidlo NP3 - LED nouzové svítidlo, přisazené s piktogramem, 1W, IP65, 175lm</t>
  </si>
  <si>
    <t>"1.NP" 4 
"2.NP" 10 
"3.NP" 9 
"4.NP" 1 
Součet 24</t>
  </si>
  <si>
    <t>R01.6.45</t>
  </si>
  <si>
    <t>Svítidlo N1 - LED nouzové svítidlo, přisazené, optika otevřená plocha, 1W, IP20, 250lm</t>
  </si>
  <si>
    <t>"1.PP" 1 
"1.NP" 11 
"2.NP" 4 
"3.NP" 1 
Součet 17</t>
  </si>
  <si>
    <t>R01.6.46</t>
  </si>
  <si>
    <t>Svítidlo N2 - LED nouzové svítidlo, přisazené, optika únikové cesty, 1W, IP20, 250lm</t>
  </si>
  <si>
    <t>"2.NP" 2 
Součet 2</t>
  </si>
  <si>
    <t>R01.6.47</t>
  </si>
  <si>
    <t>Svítidlo N3 - LED nouzové svítidlo, přisazené, optika asymetrická, 1W, IP20, 250lm</t>
  </si>
  <si>
    <t>"1.PP" 1 
"1.NP" 2 
"2.NP" 2 
Součet 5</t>
  </si>
  <si>
    <t>R01.6.48</t>
  </si>
  <si>
    <t>Svítidlo N4 - LED nouzové svítidlo, přisazené, venkovní, 3x1W, IP66, 460lm</t>
  </si>
  <si>
    <t>"1.NP" 9 
Součet 9</t>
  </si>
  <si>
    <t>R01.6.49</t>
  </si>
  <si>
    <t>Svítidlo NPBZ</t>
  </si>
  <si>
    <t>"1.PP" 1 
"1.NP" 9 
"2.NP" 2 
Součet 12</t>
  </si>
  <si>
    <t>R01.6.50</t>
  </si>
  <si>
    <t>Poplatek za recyklaci svítidla</t>
  </si>
  <si>
    <t>R01.6.51</t>
  </si>
  <si>
    <t>Svorka ochranného pospojování pro spojení ochranného vodiče s konstrukcemi, kompletní včetně nerezového pásku</t>
  </si>
  <si>
    <t>R01.6.52</t>
  </si>
  <si>
    <t>Provedení protipožárního zabezpečení prostupů EI30 pomocí minerální plsti 140kg/m3 a protipožárního povlaku, provedení oprávněnou osobou včetně certifikátu</t>
  </si>
  <si>
    <t>R01.6.53</t>
  </si>
  <si>
    <t>Doplňující ochranného pospojování dle ČSN 332000-7-701, ed.2, změna č. 1 a 2</t>
  </si>
  <si>
    <t>KPL</t>
  </si>
  <si>
    <t>R01.6.54</t>
  </si>
  <si>
    <t>Kabelové štítky dle ČSN 332000-5-52 ed.2, čl. NA.4.5.2.5</t>
  </si>
  <si>
    <t>R01.6.55</t>
  </si>
  <si>
    <t>Ostatní potřebné blíže nespecifikované položky, podružný a montážní materiál</t>
  </si>
  <si>
    <t>741372154</t>
  </si>
  <si>
    <t>Montáž svítidel s integrovaným zdrojem LED se zapojením vodičů průmyslových přisazených stropních</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</si>
  <si>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</si>
  <si>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</si>
  <si>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</si>
  <si>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</si>
  <si>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741811011</t>
  </si>
  <si>
    <t>Zkoušky a prohlídky rozvodných zařízení kontrola rozváděčů nn, (1 pole) silových, hmotnosti do 200 kg</t>
  </si>
  <si>
    <t>741910001</t>
  </si>
  <si>
    <t>Montáž kabelových věšáků bez osazení úchytných prvků háků z pásovnice</t>
  </si>
  <si>
    <t>R1000292966</t>
  </si>
  <si>
    <t>Úchytka svazku kabelů 42x33x62 mm, certifikováno dle ČSN 73 0895, max. zatížení: 1 kg k</t>
  </si>
  <si>
    <t>"1.NP" 2660 
"2.NP" 1590 
Součet 4250</t>
  </si>
  <si>
    <t>R01.6.70</t>
  </si>
  <si>
    <t>Hmoždinka 8 + stahovací pásek</t>
  </si>
  <si>
    <t>"1.NP" 1500 
"2.NP" 1000 
Součet 2500</t>
  </si>
  <si>
    <t>741910414</t>
  </si>
  <si>
    <t>Montáž žlabů bez stojiny a výložníků kovových s podpěrkami a příslušenstvím bez víka, šířky do 250 mm</t>
  </si>
  <si>
    <t>34575204</t>
  </si>
  <si>
    <t>žlab kabelový ocelový děrovaný SZ protipožární P90-R 150x60x1,50mm</t>
  </si>
  <si>
    <t>"1.NP"60 
"2.NP"40 
Součet 100</t>
  </si>
  <si>
    <t>741910415</t>
  </si>
  <si>
    <t>Montáž žlabů bez stojiny a výložníků kovových s podpěrkami a příslušenstvím bez víka, šířky do 500 mm</t>
  </si>
  <si>
    <t>R01.6.71</t>
  </si>
  <si>
    <t>Žlab drátěný  50/50 "GZ" kompletní včetně přílušenství</t>
  </si>
  <si>
    <t>"1.PP" 30 
"1.NP" 30 
Součet 60</t>
  </si>
  <si>
    <t>R01.6.72</t>
  </si>
  <si>
    <t>Žlab drátěný  100/50 "GZ" kompletní včetně přílušenství</t>
  </si>
  <si>
    <t>"1.NP" 20 
Součet 20</t>
  </si>
  <si>
    <t>R01.6.73</t>
  </si>
  <si>
    <t>Žlab drátěný  200/50 "GZ" kompletní včetně přílušenství</t>
  </si>
  <si>
    <t>"1.NP" 30 
Součet 30</t>
  </si>
  <si>
    <t>R01.6.74</t>
  </si>
  <si>
    <t>Žlab drátěný  300/50 "GZ" kompletní včetně přílušenství</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</si>
  <si>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</si>
  <si>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</si>
  <si>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</si>
  <si>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</si>
  <si>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</si>
  <si>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</si>
  <si>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741420022</t>
  </si>
  <si>
    <t>Montáž hromosvodného vedení svorek se 3 a více šrouby</t>
  </si>
  <si>
    <t>35442040</t>
  </si>
  <si>
    <t>svorka uzemnění nerez pro zemnící pásku a drát</t>
  </si>
  <si>
    <t>R01.6.56</t>
  </si>
  <si>
    <t>Montáž příchytky svodu</t>
  </si>
  <si>
    <t>741420002</t>
  </si>
  <si>
    <t>Montáž hromosvodného vedení svodových drátů nebo lan s podpěrami, O přes 10 mm</t>
  </si>
  <si>
    <t>R01.6.57</t>
  </si>
  <si>
    <t>Vodič HVI long, s=75cm</t>
  </si>
  <si>
    <t>83 * 1,15 ' Přepočtené koeficientem množství</t>
  </si>
  <si>
    <t>R01.6.58</t>
  </si>
  <si>
    <t>Příchytka pro svod HVI na stěnu</t>
  </si>
  <si>
    <t>R01.6.59</t>
  </si>
  <si>
    <t>Sada pro připojení HVI, vnitřní připojení</t>
  </si>
  <si>
    <t>R01.6.60</t>
  </si>
  <si>
    <t>Vodič CU 6mm pro ekvipotenciální připojení HVI</t>
  </si>
  <si>
    <t>R01.6.61</t>
  </si>
  <si>
    <t>Zaváděcí tyč nerez 16/2000 včetně dvou držáků a zemnící svorky</t>
  </si>
  <si>
    <t>R01.6.62</t>
  </si>
  <si>
    <t>Svorka hromosvodová zkušební v nerezovém provedení v chodníkové krabici</t>
  </si>
  <si>
    <t>R01.6.63</t>
  </si>
  <si>
    <t>Svorka potenciálového vyrovnání V4A</t>
  </si>
  <si>
    <t>R01.6.64</t>
  </si>
  <si>
    <t>Jímací stožár složený z podpůrné trubky 1,95m a jímací tyče 2,5m vše v nerezovém provedení V4A + držák na stěnu</t>
  </si>
  <si>
    <t>R01.6.65</t>
  </si>
  <si>
    <t>Jímací stožár složený z podpůrné trubky 3,2m a jímací tyče 1,0m vše v nerezovém provedení V4A</t>
  </si>
  <si>
    <t>741420022.1</t>
  </si>
  <si>
    <t>741430012</t>
  </si>
  <si>
    <t>Montáž jímacích tyčí délky přes 3 m, na stojan</t>
  </si>
  <si>
    <t>R01.6.66</t>
  </si>
  <si>
    <t>Montáž zaváděcí tyče včetně držáků a svorky</t>
  </si>
  <si>
    <t>R01.6.67</t>
  </si>
  <si>
    <t>R01.6.68</t>
  </si>
  <si>
    <t>Pořízení fotodokumentace během výstavby</t>
  </si>
  <si>
    <t>R01.6.69</t>
  </si>
  <si>
    <t>Revize hromosvodu</t>
  </si>
  <si>
    <t>998741102</t>
  </si>
  <si>
    <t>Přesun hmot pro silnoproud stanovený z hmotnosti přesunovaného materiálu vodorovná dopravní vzdálenost do 50 m v objektech výšky přes 6 do 12 m</t>
  </si>
  <si>
    <t>0,2+0,42+8,267+0,005+0,004</t>
  </si>
  <si>
    <t>3,64+0,010</t>
  </si>
  <si>
    <t>VRN9</t>
  </si>
  <si>
    <t>Ostatní náklady</t>
  </si>
  <si>
    <t>R01.6.76.1</t>
  </si>
  <si>
    <t>Zjištění skutečného zapojení elektrických rozvodů, uvedení do beznapěťového stavu, ekologická likvidace demontovaného materiálu.</t>
  </si>
  <si>
    <t>R01.6.77</t>
  </si>
  <si>
    <t>Nastavení dodaných zařízení a kompletů, včetně jejich zprovoznění</t>
  </si>
  <si>
    <t>R01.6.78</t>
  </si>
  <si>
    <t>Provozní a funkční zkoušky</t>
  </si>
  <si>
    <t>R01.6.79</t>
  </si>
  <si>
    <t>Zajištění dokladů, nutných pro uvedení stavby do užívání</t>
  </si>
  <si>
    <t>R01.6.80</t>
  </si>
  <si>
    <t>Zajištění nezbytných dokladů a podkladů a uvedení zařízení do provozu, vypracování dokumentace pro údržbu</t>
  </si>
  <si>
    <t>R01.6.81</t>
  </si>
  <si>
    <t>Funkční zkouška nouzového osvětlení, štítky a označení nouzového svítidla, včetně vypracování dokumentace nouzového osvětlení</t>
  </si>
  <si>
    <t>R01.6.82</t>
  </si>
  <si>
    <t>Přípravné a pomocné práce mimo specifikaci</t>
  </si>
  <si>
    <t>092203000</t>
  </si>
  <si>
    <t>Náklady na zaškolení</t>
  </si>
  <si>
    <t xml:space="preserve">  SO 04-71-01.7</t>
  </si>
  <si>
    <t>D.2.2.1 - Měření a regulace</t>
  </si>
  <si>
    <t>SO 04-71-01.7</t>
  </si>
  <si>
    <t>017.01</t>
  </si>
  <si>
    <t>Řídící systém</t>
  </si>
  <si>
    <t>R017.01.01</t>
  </si>
  <si>
    <t>Řídící systém volně programovatelný, web server, zobrazovací panel pro cca 130 I/O (37xUI, 43xDI, 3xAO, 27xDO)</t>
  </si>
  <si>
    <t>RA.1</t>
  </si>
  <si>
    <t>R017.01.02</t>
  </si>
  <si>
    <t>Programové vybavení pro automatizační stanice</t>
  </si>
  <si>
    <t>SW</t>
  </si>
  <si>
    <t>R017.01.03</t>
  </si>
  <si>
    <t>Switch 4 port</t>
  </si>
  <si>
    <t>HW</t>
  </si>
  <si>
    <t>017.03</t>
  </si>
  <si>
    <t>Vytápění</t>
  </si>
  <si>
    <t>R017.03.01</t>
  </si>
  <si>
    <t>STOP tlačítko, hřib-červena, bez aretace; vč skříňky</t>
  </si>
  <si>
    <t>R017.03.02</t>
  </si>
  <si>
    <t>Snímač teploty venkovní, min. rozsah -30°C až 50°C, (PT, Ni, NTC), min. IP 43</t>
  </si>
  <si>
    <t>R017.03.03</t>
  </si>
  <si>
    <t>Snímač teploty do potrubí, vč. jímky, min. rozsah -10°C až 120°C, (PT, Ni, NTC)</t>
  </si>
  <si>
    <t>R017.03.04</t>
  </si>
  <si>
    <t>Snímač teploty příložní, vč. příslušenství, min. rozsah -10°C až 90°C, (PT, Ni, NTC)</t>
  </si>
  <si>
    <t>R017.03.05</t>
  </si>
  <si>
    <t>Snímač teploty prostorový, min. rozsah -10°C až 70°C, (PT, Ni, NTC)</t>
  </si>
  <si>
    <t>R017.03.06</t>
  </si>
  <si>
    <t>Snímač teploty kabelový, min. rozsah -10°C až 120°C, (PT, Ni, NTC)</t>
  </si>
  <si>
    <t>R017.03.07</t>
  </si>
  <si>
    <t>Snímač tlaku do potrubí; voda, glykol, 0-6 bar, výstup 0-10V, vč. příslušenství</t>
  </si>
  <si>
    <t>R017.03.08</t>
  </si>
  <si>
    <t>Elektroinstalační krabice na porvch, vč. svorek, IP54</t>
  </si>
  <si>
    <t>R017.03.09</t>
  </si>
  <si>
    <t>Světlo signální, LED, žlutá, 24V/230V</t>
  </si>
  <si>
    <t>R017.03.10</t>
  </si>
  <si>
    <t>Čerpadlo dodávka cizí; MaR řěší: připojení napájení, ovládání, monitoring</t>
  </si>
  <si>
    <t>R017.03.11</t>
  </si>
  <si>
    <t>Regulační uzel ohřev/chlazení dodávka cizí; MaR řěší: připojení napájení, ovládání;24V, 0-10V</t>
  </si>
  <si>
    <t>R017.03.12</t>
  </si>
  <si>
    <t>Uzavírací klapka/ventil včetně servopohonu dodávka cizí; MaR řěší: připojení napájení, ovládání</t>
  </si>
  <si>
    <t>R017.03.13</t>
  </si>
  <si>
    <t>Uzavírací klapka/ventil včetně servopohonu dodávka cizí; MaR řěší: připojení napájení, ovládání, monitoring koncových poloh</t>
  </si>
  <si>
    <t>R017.03.14</t>
  </si>
  <si>
    <t>Solenoidový ventil vč elektromagnetu dodávka cizí; MaR řěší: připojení napájení, ovládání;napětí cívky koordinovat s dodavatelem zařízení</t>
  </si>
  <si>
    <t>R017.03.15</t>
  </si>
  <si>
    <t>Elektroohřev zásobníku dodávka cizí; MaR řěší: připojení napájení, ovládání, monitoring</t>
  </si>
  <si>
    <t>R017.03.16</t>
  </si>
  <si>
    <t>Tepelné čerpadlo dodávka cizí; MaR řeší: napájení, ovládání, monitoring</t>
  </si>
  <si>
    <t>017.04</t>
  </si>
  <si>
    <t>Zdravotechnika</t>
  </si>
  <si>
    <t>R017.04.01</t>
  </si>
  <si>
    <t>R017.04.02</t>
  </si>
  <si>
    <t>Snímač zaplavení vč. příslušenství (sonda, vyhodnocovací jednotka - výstup kontakt)</t>
  </si>
  <si>
    <t>R017.04.03</t>
  </si>
  <si>
    <t>R017.04.04</t>
  </si>
  <si>
    <t>Kalové čerpadlo dodávka cizí; MaR řěší: připojení napájení</t>
  </si>
  <si>
    <t>017.05</t>
  </si>
  <si>
    <t>Zónová regulace (IRC)</t>
  </si>
  <si>
    <t>R017.05.01</t>
  </si>
  <si>
    <t>Termostat v prostoru s komunikací ovládaní FC jednotky (EC motor), 6-cestný ventil topení/chlazení, vč. příslušenství</t>
  </si>
  <si>
    <t>R017.05.02</t>
  </si>
  <si>
    <t>FC jednotka s EC motorem dodávka cizí; MaR řeší: připojení ovládaní, monitoring</t>
  </si>
  <si>
    <t>R017.05.03</t>
  </si>
  <si>
    <t>Ventil vč. pohonu dodávka cizí; MaR řeší: připojení napájení, ovládaní</t>
  </si>
  <si>
    <t>017.06</t>
  </si>
  <si>
    <t>Měření spotřeb - dálkový odečet</t>
  </si>
  <si>
    <t>017.06.01</t>
  </si>
  <si>
    <t>Koncentrátor pro 250 prvků m-bus, vč. SW vybavení</t>
  </si>
  <si>
    <t>017.06.02</t>
  </si>
  <si>
    <t>Montážní práce pro připojení a oživení prvků (měřidel)</t>
  </si>
  <si>
    <t>017.08</t>
  </si>
  <si>
    <t>Montážní materiál</t>
  </si>
  <si>
    <t>R017.08.01</t>
  </si>
  <si>
    <t>Elektroinstalační krabice na povrch, vč. sovrek, IP54</t>
  </si>
  <si>
    <t>R017.08.02</t>
  </si>
  <si>
    <t>Ostatní podružný materiál</t>
  </si>
  <si>
    <t>741110021</t>
  </si>
  <si>
    <t>Montáž trubek elektroinstalačních s nasunutím nebo našroubováním do krabic plastových tuhých, uložených pod omítku, vnější O přes 16 do 23 mm</t>
  </si>
  <si>
    <t>34571092</t>
  </si>
  <si>
    <t>trubka elektroinstalační tuhá z PVC D 17,4/20 mm, délka 3m</t>
  </si>
  <si>
    <t>50 * 1,05 ' Přepočtené koeficientem množství</t>
  </si>
  <si>
    <t>vč. příchytek a příslušenství</t>
  </si>
  <si>
    <t>741110061</t>
  </si>
  <si>
    <t>Montáž trubek elektroinstalačních s nasunutím nebo našroubováním do krabic plastových ohebných, uložených pod omítku, vnější O přes 11 do 23 mm</t>
  </si>
  <si>
    <t>34571150</t>
  </si>
  <si>
    <t>trubka elektroinstalační ohebná z PH, D 12/16mm</t>
  </si>
  <si>
    <t>350 * 1,05 ' Přepočtené koeficientem množství</t>
  </si>
  <si>
    <t>741122211</t>
  </si>
  <si>
    <t>Montáž kabelů měděných bez ukončení uložených volně nebo v liště plných kulatých (např. CYKY) počtu a průřezu žil 3x1,5 až 6 mm2</t>
  </si>
  <si>
    <t>1008 * 1,15 ' Přepočtené koeficientem množství</t>
  </si>
  <si>
    <t>136 * 1,15 ' Přepočtené koeficientem množství</t>
  </si>
  <si>
    <t>741122232</t>
  </si>
  <si>
    <t>Montáž kabelů měděných bez ukončení uložených volně nebo v liště plných kulatých (např. CYKY) počtu a průřezu žil 5x4 až 6 mm2</t>
  </si>
  <si>
    <t>45 * 1,15 ' Přepočtené koeficientem množství</t>
  </si>
  <si>
    <t>741124701</t>
  </si>
  <si>
    <t>Montáž kabelů měděných ovládacích bez ukončení uložených volně stíněných ovládacích s plným jádrem (např. JYTY) počtu a průměru žil 2 až 19x0,8 mm2</t>
  </si>
  <si>
    <t>34113148</t>
  </si>
  <si>
    <t>kabel ovládací průmyslový stíněný laminovanou Al fólií s příložným Cu drátem jádro Cu plné izolace PVC plášť PVC 250V (JYTY) 2x1,00mm2</t>
  </si>
  <si>
    <t>2227 * 1,15 ' Přepočtené koeficientem množství</t>
  </si>
  <si>
    <t>741124703</t>
  </si>
  <si>
    <t>Montáž kabelů měděných ovládacích bez ukončení uložených volně stíněných ovládacích s plným jádrem (např. JYTY) počtu a průměru žil 2 až 19x1 mm2</t>
  </si>
  <si>
    <t>34113150</t>
  </si>
  <si>
    <t>kabel ovládací průmyslový stíněný laminovanou Al fólií s příložným Cu drátem jádro Cu plné izolace PVC plášť PVC 250V (JYTY) 4x1,00mm2</t>
  </si>
  <si>
    <t>1068 * 1,15 ' Přepočtené koeficientem množství</t>
  </si>
  <si>
    <t>34113151</t>
  </si>
  <si>
    <t>kabel ovládací průmyslový stíněný laminovanou Al fólií s příložným Cu drátem jádro Cu plné izolace PVC plášť PVC 250V (JYTY) 7x1,00mm2</t>
  </si>
  <si>
    <t>178 * 1,15 ' Přepočtené koeficientem množství</t>
  </si>
  <si>
    <t>741210004</t>
  </si>
  <si>
    <t>Montáž rozvodnic oceloplechových nebo plastových bez zapojení vodičů běžných, hmotnosti do 150 kg</t>
  </si>
  <si>
    <t>R017.02.01</t>
  </si>
  <si>
    <t>skříňový rozvaděč: 1200x2000x400 (šxvxh), krytí: min. IP 44/20 vč. základní výbavy: hl.vypínač, přepěťové ochrany, jistící prvky, svorky řadové, servisní zásuvka</t>
  </si>
  <si>
    <t>741910412</t>
  </si>
  <si>
    <t>Montáž žlabů bez stojiny a výložníků kovových s podpěrkami a příslušenstvím bez víka, šířky do 100 mm</t>
  </si>
  <si>
    <t>34575491</t>
  </si>
  <si>
    <t>žlab kabelový pozinkovaný 2m/ks 50X62</t>
  </si>
  <si>
    <t>vč. kolen, T-kusů, spojek, nosníků, závěsů</t>
  </si>
  <si>
    <t>741910413</t>
  </si>
  <si>
    <t>Montáž žlabů bez stojiny a výložníků kovových s podpěrkami a příslušenstvím bez víka, šířky do 125 mm</t>
  </si>
  <si>
    <t>34575492</t>
  </si>
  <si>
    <t>žlab kabelový pozinkovaný 2m/ks 50X125</t>
  </si>
  <si>
    <t>34575495</t>
  </si>
  <si>
    <t>žlab kabelový pozinkovaný 2m/ks 100X250</t>
  </si>
  <si>
    <t>741910421</t>
  </si>
  <si>
    <t>Montáž žlabů bez stojiny a výložníků kovových s podpěrkami a příslušenstvím uzavření víkem</t>
  </si>
  <si>
    <t>"žlab 65x50" 55 
"žlab 50x125" 75 
"žlab 100x250" 15 
Součet 145</t>
  </si>
  <si>
    <t>34575002</t>
  </si>
  <si>
    <t>víko žlabu pozinkované 2m/ks š 62mm</t>
  </si>
  <si>
    <t>34575003</t>
  </si>
  <si>
    <t>víko žlabu pozinkované 2m/ks š 125mm</t>
  </si>
  <si>
    <t>34575004</t>
  </si>
  <si>
    <t>víko žlabu pozinkované 2m/ks š 250mm</t>
  </si>
  <si>
    <t>680 * 1,2 ' Přepočtené koeficientem množství</t>
  </si>
  <si>
    <t>742124001</t>
  </si>
  <si>
    <t>Montáž kabelů datových FTP, UTP, STP pro vnitřní rozvody do žlabu nebo lišty</t>
  </si>
  <si>
    <t>34121262</t>
  </si>
  <si>
    <t>kabel datový jádro Cu plné plášť PVC (U/UTP) kategorie 5e</t>
  </si>
  <si>
    <t>360 * 1,2 ' Přepočtené koeficientem množství</t>
  </si>
  <si>
    <t>742220172</t>
  </si>
  <si>
    <t>Montáž komunikátoru do ústředny GSM</t>
  </si>
  <si>
    <t>R017.01.04</t>
  </si>
  <si>
    <t>GSM modem pro dálkovou signalizaci poruchových stavů, vč příslušenství</t>
  </si>
  <si>
    <t>998742102</t>
  </si>
  <si>
    <t>Přesun hmot pro slaboproud stanovený z hmotnosti přesunovaného materiálu vodorovná dopravní vzdálenost do 50 m v objektech výšky přes 6 do 12 m</t>
  </si>
  <si>
    <t>013254000</t>
  </si>
  <si>
    <t>Dokumentace skutečného provedení stavby</t>
  </si>
  <si>
    <t>VRN4</t>
  </si>
  <si>
    <t>Inženýrská činnost</t>
  </si>
  <si>
    <t>043103000</t>
  </si>
  <si>
    <t>Zkoušky bez rozlišení</t>
  </si>
  <si>
    <t>komplexní zkoušky (72 hod)</t>
  </si>
  <si>
    <t>zaškolení obsluhy</t>
  </si>
  <si>
    <t>R017.09.01</t>
  </si>
  <si>
    <t>Odladění SW s technologií</t>
  </si>
  <si>
    <t>R017.09.02</t>
  </si>
  <si>
    <t>Výchozí revize</t>
  </si>
  <si>
    <t>R017.09.03</t>
  </si>
  <si>
    <t>Požární ucpávky</t>
  </si>
  <si>
    <t xml:space="preserve">  SO 04-77-01</t>
  </si>
  <si>
    <t>D.2.2.4 - Orientační systém</t>
  </si>
  <si>
    <t>SO 04-77-01</t>
  </si>
  <si>
    <t>Orientační systém</t>
  </si>
  <si>
    <t>R301I201</t>
  </si>
  <si>
    <t>Logo "ČÁSLAV"  na jihozápadní fasádě</t>
  </si>
  <si>
    <t>"Jihozápadní fasáda - vstup"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</si>
  <si>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- 201</t>
  </si>
  <si>
    <t>R301I202</t>
  </si>
  <si>
    <t>Zavěšený buton zastávky "ČÁSLAV" na severovýchodní fasádě</t>
  </si>
  <si>
    <t>"Severovýchodní fasáda - 1. nástupiště"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</si>
  <si>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- 202</t>
  </si>
  <si>
    <t>R301I301</t>
  </si>
  <si>
    <t>Polep - ÚSCHOVNA ZAVAZADEL</t>
  </si>
  <si>
    <t>"1.NP - m. č. OP15A"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</si>
  <si>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- 301</t>
  </si>
  <si>
    <t>R301I302</t>
  </si>
  <si>
    <t>Polep - úschovna zavazadel</t>
  </si>
  <si>
    <t>1. V ceně jsou zahrnuty náklady na dodávku materiálu včetně montáže. 2. V ceně jsou zahrnuty náklady na veškerý kotvící, upevňovací a pomocný materiál. 
Podrobná specifikace viz. SO 04-77-01 - D.2.2.4 - 3.301 Výpis prvků orientačního systému - prvek I - 302</t>
  </si>
  <si>
    <t>R301I303</t>
  </si>
  <si>
    <t>Polep - OBČERSTVENÍ</t>
  </si>
  <si>
    <t>1. V ceně jsou zahrnuty náklady na dodávku materiálu včetně montáže. 2. V ceně jsou zahrnuty náklady na veškerý kotvící, upevňovací a pomocný materiál. 
Podrobná specifikace viz. SO 04-77-01 - D.2.2.4 - 3.301 Výpis prvků orientačního systému - prvek I - 303</t>
  </si>
  <si>
    <t>R301I304</t>
  </si>
  <si>
    <t>Polep - AUTOMATY, JÍZDENKY</t>
  </si>
  <si>
    <t>1. V ceně jsou zahrnuty náklady na dodávku materiálu včetně montáže. 2. V ceně jsou zahrnuty náklady na veškerý kotvící, upevňovací a pomocný materiál. 
Podrobná specifikace viz. SO 04-77-01 - D.2.2.4 - 3.301 Výpis prvků orientačního systému - prvek I - 304</t>
  </si>
  <si>
    <t>R301I305</t>
  </si>
  <si>
    <t>Polep - JÍZDENKY, INFORMACE</t>
  </si>
  <si>
    <t>1. V ceně jsou zahrnuty náklady na dodávku materiálu včetně montáže. 2. V ceně jsou zahrnuty náklady na veškerý kotvící, upevňovací a pomocný materiál. 
Podrobná specifikace viz. SO 04-77-01 - D.2.2.4 - 3.301 Výpis prvků orientačního systému - prvek I - 305</t>
  </si>
  <si>
    <t>R301I306</t>
  </si>
  <si>
    <t>Oboustranný polep dveří - vstupní dveře</t>
  </si>
  <si>
    <t>"1.NP - m. č. OP15A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</si>
  <si>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- 306</t>
  </si>
  <si>
    <t>R301I307</t>
  </si>
  <si>
    <t>Oboustranný polep dveří - dveře do občerstvení</t>
  </si>
  <si>
    <t>"1.NP - m. č. OP16 -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</si>
  <si>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- 307</t>
  </si>
  <si>
    <t>R301I308</t>
  </si>
  <si>
    <t>Oboustranný polep dveří - dveře do odbavovací haly</t>
  </si>
  <si>
    <t>"1.NP - m. č. OP15 -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</si>
  <si>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- 308</t>
  </si>
  <si>
    <t>R301I309</t>
  </si>
  <si>
    <t>1. V ceně jsou zahrnuty náklady na dodávku materiálu včetně montáže. 2. V ceně jsou zahrnuty náklady na veškerý kotvící, upevňovací a pomocný materiál. 
Podrobná specifikace viz. SO 04-77-01 - D.2.2.4 - 3. 301 Výpis prvků orientačního systému - prvek I - 309</t>
  </si>
  <si>
    <t>R301I310</t>
  </si>
  <si>
    <t>1. V ceně jsou zahrnuty náklady na dodávku materiálu včetně montáže. 2. V ceně jsou zahrnuty náklady na veškerý kotvící, upevňovací a pomocný materiál. 
Podrobná specifikace viz. SO 04-77-01 - D.2.2.4 - 3. 301 Výpis prvků orientačního systému - prvek I - 310</t>
  </si>
  <si>
    <t>R301I311</t>
  </si>
  <si>
    <t>Oboustranný polep dveří - dveře na WC</t>
  </si>
  <si>
    <t>"1.NP - m. č. OP09 -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</si>
  <si>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- 311</t>
  </si>
  <si>
    <t>R301I312</t>
  </si>
  <si>
    <t>Tabule nade dveřmi - WC ženy</t>
  </si>
  <si>
    <t>"1.NP - m. č. OP09 - OP12"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</si>
  <si>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- 312</t>
  </si>
  <si>
    <t>R301I313</t>
  </si>
  <si>
    <t>Tabule nade dveřmi - WC muži</t>
  </si>
  <si>
    <t>"1.NP - m. č. OP09 - OP07"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</si>
  <si>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- 313</t>
  </si>
  <si>
    <t>R301I314</t>
  </si>
  <si>
    <t>Tabule nade dveřmi - WC invalidé</t>
  </si>
  <si>
    <t>"1.NP - m. č. OP09 -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</si>
  <si>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- 314</t>
  </si>
  <si>
    <t>R301I315</t>
  </si>
  <si>
    <t>Prosvětlený oboustranný buton - WC</t>
  </si>
  <si>
    <t>"severovýchodní fasáda přístřešku - u kolejiště"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</si>
  <si>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- 315</t>
  </si>
  <si>
    <t>R301I316</t>
  </si>
  <si>
    <t>Prosvětlený oboustranný buton - východ</t>
  </si>
  <si>
    <t>1. V ceně jsou zahrnuty náklady na dodávku materiálu včetně montáže. 2. V ceně jsou zahrnuty náklady na veškerý kotvící, upevňovací a pomocný materiál. 
Podrobná specifikace viz. SO 04-77-01 - D.2.2.4 - 3. 301 Výpis prvků orientačního systému - prvek I - 316</t>
  </si>
  <si>
    <t>R301I317</t>
  </si>
  <si>
    <t>Tabule - CYKLOBOXY</t>
  </si>
  <si>
    <t>"Přístřešek severozápadně od objektu" 2 
Součet 2</t>
  </si>
  <si>
    <t>1. V ceně jsou zahrnuty náklady na dodávku materiálu včetně montáže. 2. V ceně jsou zahrnuty náklady na veškerý kotvící, upevňovací a pomocný materiál. 
Podrobná specifikace viz. SO 04-77-01 - D.2.2.4 - 3. 301 Výpis prvků orientačního systému - prvek I - 317</t>
  </si>
  <si>
    <t>R301I318</t>
  </si>
  <si>
    <t>Polep - piktogram sklopné madlo</t>
  </si>
  <si>
    <t>"mč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</si>
  <si>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- 318</t>
  </si>
  <si>
    <t>R301I501</t>
  </si>
  <si>
    <t>Orientační hlasový majáček - HLAVNÍ VSTUP</t>
  </si>
  <si>
    <t>"vstupní dveře ve výšce 3,6 m"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</si>
  <si>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- 501</t>
  </si>
  <si>
    <t>R301I502</t>
  </si>
  <si>
    <t>Orientační hlasový majáček - VSTUP OD KOLEJIŠTĚ</t>
  </si>
  <si>
    <t>"vstupní dveře ve výšce 3,3 m"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</si>
  <si>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- 502</t>
  </si>
  <si>
    <t>R301I503</t>
  </si>
  <si>
    <t>Orientační hlasový majáček - WC</t>
  </si>
  <si>
    <t>1. V ceně jsou zahrnuty náklady na dodávku materiálu včetně montáže. 2. V ceně jsou zahrnuty náklady na veškerý kotvící, upevňovací a pomocný materiál. 
Podrobná specifikace viz. SO 04-77-01 - D.2.2.4 - 3. 301 Výpis prvků orientačního systému - prvek I - 503</t>
  </si>
  <si>
    <t>R301I601</t>
  </si>
  <si>
    <t>Hmatný štítek s braillovým písmem - WC</t>
  </si>
  <si>
    <t>"vstup na WC, dveře na severovýchodní fasádě do OP09"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</si>
  <si>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- 601</t>
  </si>
  <si>
    <t>R301I602</t>
  </si>
  <si>
    <t>Hmatný štítek s braillovým písmem-  WC Ž</t>
  </si>
  <si>
    <t>1. V ceně jsou zahrnuty náklady na dodávku materiálu včetně montáže. 2. V ceně jsou zahrnuty náklady na veškerý kotvící, upevňovací a pomocný materiál. 
Podrobná specifikace viz. SO 04-77-01 - D.2.2.4 - 3. 301 Výpis prvků orientačního systému - prvek I - 602</t>
  </si>
  <si>
    <t>R301I603</t>
  </si>
  <si>
    <t>Hmatný štítek s braillovým písmem-  WC M</t>
  </si>
  <si>
    <t>1. V ceně jsou zahrnuty náklady na dodávku materiálu včetně montáže. 2. V ceně jsou zahrnuty náklady na veškerý kotvící, upevňovací a pomocný materiál. 
Podrobná specifikace viz. SO 04-77-01 - D.2.2.4 - 3. 301 Výpis prvků orientačního systému - prvek I - 603</t>
  </si>
  <si>
    <t>R301I604</t>
  </si>
  <si>
    <t>Hmatný štítek s braillovým písmem-  WC INVALIDÉ</t>
  </si>
  <si>
    <t>1. V ceně jsou zahrnuty náklady na dodávku materiálu včetně montáže. 2. V ceně jsou zahrnuty náklady na veškerý kotvící, upevňovací a pomocný materiál. 
Podrobná specifikace viz. SO 04-77-01 - D.2.2.4 - 3. 301 Výpis prvků orientačního systému - prvek I - 604</t>
  </si>
  <si>
    <t>R301I605</t>
  </si>
  <si>
    <t>Hmatný štítek s braillovým písmem -  WC INVALIDÉ - přebalovací pult</t>
  </si>
  <si>
    <t>1. V ceně jsou zahrnuty náklady na dodávku materiálu včetně montáže. 2. V ceně jsou zahrnuty náklady na veškerý kotvící, upevňovací a pomocný materiál. 
Podrobná specifikace viz. SO 04-77-01 - D.2.2.4 - 3. 301 Výpis prvků orientačního systému - prvek I - 605</t>
  </si>
  <si>
    <t>R301I606</t>
  </si>
  <si>
    <t>Piktogram přivolání pomoci</t>
  </si>
  <si>
    <t>"1.NP - m. č.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</si>
  <si>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- 606</t>
  </si>
  <si>
    <t>R301I607</t>
  </si>
  <si>
    <t>Prizmatický kruhový štítek</t>
  </si>
  <si>
    <t>1. V ceně jsou zahrnuty náklady na dodávku materiálu včetně montáže. 2. V ceně jsou zahrnuty náklady na veškerý kotvící, upevňovací a pomocný materiál. 
Podrobná specifikace viz. SO 04-77-01 - D.2.2.4 - 3. 301 Výpis prvků orientačního systému - prvek I - 607</t>
  </si>
  <si>
    <t>R301I701</t>
  </si>
  <si>
    <t>Provizorní směrová tabule - JÍZDENKY, INFORMACE, WC</t>
  </si>
  <si>
    <t>"nad oknem provizorní prodejny jízdenek"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</si>
  <si>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- 701</t>
  </si>
  <si>
    <t>R301I702</t>
  </si>
  <si>
    <t>Provizorní směrová tabule - ČEKÁRNA, NÁSTUPIŠTĚ</t>
  </si>
  <si>
    <t>"nad vstupem do provizorní čekárny "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</si>
  <si>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- 702</t>
  </si>
  <si>
    <t>R301I703</t>
  </si>
  <si>
    <t>Polep - WC</t>
  </si>
  <si>
    <t>1. V ceně jsou zahrnuty náklady na dodávku materiálu včetně montáže. 2. V ceně jsou zahrnuty náklady na veškerý kotvící, upevňovací a pomocný materiál. 
Podrobná specifikace viz. SO 04-77-01 - D.2.2.4 - 3. 301 Výpis prvků orientačního systému - prvek I - 703</t>
  </si>
  <si>
    <t>R301I704</t>
  </si>
  <si>
    <t>Provizorní směrová tabule - NÁSTUPIŠTĚ, JÍZDENKY, INFORMACE, WC, ČEKÁRNA</t>
  </si>
  <si>
    <t>"na oplocení staveniště"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</si>
  <si>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- 704</t>
  </si>
  <si>
    <t>R301I705</t>
  </si>
  <si>
    <t>1. V ceně jsou zahrnuty náklady na dodávku materiálu včetně montáže. 2. V ceně jsou zahrnuty náklady na veškerý kotvící, upevňovací a pomocný materiál. 3. V ceně je zahrnuta pozdější demontáž. 
Podrobná specifikace viz. SO 04-77-01 - D.2.2.4 - 3. 301 Výpis prvků orientačního systému - prvek I - 705</t>
  </si>
  <si>
    <t>R301I706</t>
  </si>
  <si>
    <t>Omluvná tabule</t>
  </si>
  <si>
    <t>"na oplocení staveniště" 2 
Součet 2</t>
  </si>
  <si>
    <t>R301001</t>
  </si>
  <si>
    <t>Přesun hmot pro orientační systém</t>
  </si>
  <si>
    <t xml:space="preserve">  SO 04-78-02</t>
  </si>
  <si>
    <t>D.2.2.5 - Demolice - objekt WC</t>
  </si>
  <si>
    <t>SO 04-78-02</t>
  </si>
  <si>
    <t>"výkop v okolí objektu" 118</t>
  </si>
  <si>
    <t>"výkop v okolí objektu" 118*2</t>
  </si>
  <si>
    <t>"zásyp nadrcený materiál" 22 
"zásyp po vybourání objektu - vykopaná zemina" 118 
Součet 140</t>
  </si>
  <si>
    <t>998765101</t>
  </si>
  <si>
    <t>Přesun hmot pro krytiny skládané stanovený z hmotnosti přesunovaného materiálu vodorovná dopravní vzdálenost do 50 m na objektech výšky do 6 m</t>
  </si>
  <si>
    <t>981013415</t>
  </si>
  <si>
    <t>Demolice budov těžkými mechanizačními prostředky z cihel, kamene, tvárnic na maltu cementovou nebo z betonu prostého s podílem konstrukcí přes 25 do 30 %</t>
  </si>
  <si>
    <t>"budova samostatného WC" 
42,66*4,8+42,66*2,06*0,5+7,51*4,8+7,51*0,54*0,5</t>
  </si>
  <si>
    <t>997006002</t>
  </si>
  <si>
    <t>Úprava stavebního odpadu třídění strojové</t>
  </si>
  <si>
    <t>"azbest" 1,215</t>
  </si>
  <si>
    <t>997006005</t>
  </si>
  <si>
    <t>Úprava stavebního odpadu drcení s dopravou na vzdálenost do 100 m a naložením do drtícího zařízení ze zdiva cihelného, kamenného a smíšeného</t>
  </si>
  <si>
    <t>997006006</t>
  </si>
  <si>
    <t>Úprava stavebního odpadu drcení s dopravou na vzdálenost do 100 m a naložením do drtícího zařízení ze zdiva betonového</t>
  </si>
  <si>
    <t>85,167-23*1,8</t>
  </si>
  <si>
    <t xml:space="preserve">  SO 04-86-01</t>
  </si>
  <si>
    <t>D.2.3.6 - Areálové rozvody elektro NN a areálové osvětlení</t>
  </si>
  <si>
    <t>SO 04-86-01</t>
  </si>
  <si>
    <t>460131112</t>
  </si>
  <si>
    <t>Hloubení nezapažených jam ručně včetně urovnání dna s přemístěním výkopku do vzdálenosti 3 m od okraje jámy nebo s naložením na dopravní prostředek v hornině třídy těžitelnosti I skupiny 2</t>
  </si>
  <si>
    <t>460161161</t>
  </si>
  <si>
    <t>Hloubení zapažených i nezapažených kabelových rýh ručně včetně urovnání dna s přemístěním výkopku do vzdálenosti 3 m od okraje jámy nebo s naložením na dopravní prostředek šířky 35 cm hloubky 70 cm v</t>
  </si>
  <si>
    <t>460391122</t>
  </si>
  <si>
    <t>Zásyp jam ručně s uložením výkopku ve vrstvách a úpravou povrchu s přemístění sypaniny ze vzdálenosti do 10 m se zhutněním z horniny třídy těžitelnosti I skupiny 2</t>
  </si>
  <si>
    <t>460431171</t>
  </si>
  <si>
    <t>Zásyp kabelových rýh ručně s přemístění sypaniny ze vzdálenosti do 10 m, s uložením výkopku ve vrstvách včetně zhutnění a úpravy povrchu šířky 35 cm hloubky 70 cm z horniny třídy těžitelnosti I skupin</t>
  </si>
  <si>
    <t>460661111</t>
  </si>
  <si>
    <t>Kabelové lože z písku včetně podsypu, zhutnění a urovnání povrchu pro kabely nn bez zakrytí, šířky do 35 cm</t>
  </si>
  <si>
    <t>34571362</t>
  </si>
  <si>
    <t>trubka elektroinstalační HDPE tuhá dvouplášťová korugovaná D 52/63mm</t>
  </si>
  <si>
    <t>150 * 1,05 ' Přepočtené koeficientem množství</t>
  </si>
  <si>
    <t>741130017</t>
  </si>
  <si>
    <t>Ukončení vodičů a kabelů izolovaných s označením a zapojením v rozváděči nebo na přístroji, průřezu žíly do 240 mm2</t>
  </si>
  <si>
    <t>210204011</t>
  </si>
  <si>
    <t>Montáž stožárů osvětlení samostatně stojících ocelových, délky do 12 m</t>
  </si>
  <si>
    <t>vč. vztyčení, očíslování, složení</t>
  </si>
  <si>
    <t>220960021</t>
  </si>
  <si>
    <t>Montáž stožárové svorkovnice s připevněním</t>
  </si>
  <si>
    <t>210204100</t>
  </si>
  <si>
    <t>Montáž výložníků osvětlení jednoramenných nástěnných, hmotnosti do 35 kg</t>
  </si>
  <si>
    <t>R236003</t>
  </si>
  <si>
    <t>Stožárová rozvodnice komplet včetně pojistek, vývodek, upevnění, zapojení</t>
  </si>
  <si>
    <t>741373002</t>
  </si>
  <si>
    <t>Montáž svítidel výbojkových se zapojením vodičů průmyslových nebo venkovních na výložník</t>
  </si>
  <si>
    <t>R236001</t>
  </si>
  <si>
    <t>Svítidlo LED, stožárové 39W/4000K, IP65, IK08</t>
  </si>
  <si>
    <t>31674065</t>
  </si>
  <si>
    <t>stožár osvětlovací sadový Pz 133/89/60 v 5,0m</t>
  </si>
  <si>
    <t>žárový zinek</t>
  </si>
  <si>
    <t>31672000</t>
  </si>
  <si>
    <t>výložník rovný jednoduchý k osvětlovacím stožárům sadovým vyložení 300mm</t>
  </si>
  <si>
    <t>R236002</t>
  </si>
  <si>
    <t>741810002</t>
  </si>
  <si>
    <t>Zkoušky a prohlídky elektrických rozvodů a zařízení celková prohlídka a vyhotovení revizní zprávy pro objem montážních prací přes 100 do 500 tis. Kč</t>
  </si>
  <si>
    <t>741122614</t>
  </si>
  <si>
    <t>Montáž kabelů měděných bez ukončení uložených pevně plných kulatých nebo bezhalogenových (např. CYKY) počtu a průřezu žil 3x25 až 35 mm2</t>
  </si>
  <si>
    <t>70 * 1,15 ' Přepočtené koeficientem množství</t>
  </si>
  <si>
    <t>50 * 1,15 ' Přepočtené koeficientem množství</t>
  </si>
  <si>
    <t>741123235</t>
  </si>
  <si>
    <t>Montáž kabelů hliníkových bez ukončení uložených volně plných nebo laněných kulatých (např. AYKY) počtu a průřezu žil 4x150 až 185 mm2</t>
  </si>
  <si>
    <t>34113082</t>
  </si>
  <si>
    <t>kabel silový jádro Al izolace PVC plášť PVC 0,6/1kV (1-AYKY) 4x120mm2</t>
  </si>
  <si>
    <t>240 * 1,15 ' Přepočtené koeficientem množství</t>
  </si>
  <si>
    <t>R236004</t>
  </si>
  <si>
    <t>Kabelové štítky dle požadavku ČSN 332000-5-52 ed.2, čl. NA.4.5.2.5</t>
  </si>
  <si>
    <t>R236005</t>
  </si>
  <si>
    <t>Ostatní potřebné blíže nespecifikované položky, podružný  a montážní materiál</t>
  </si>
  <si>
    <t>35442062</t>
  </si>
  <si>
    <t>pás zemnící 30x4mm FeZn</t>
  </si>
  <si>
    <t>35441073</t>
  </si>
  <si>
    <t>drát D 10mm FeZn</t>
  </si>
  <si>
    <t>35431012</t>
  </si>
  <si>
    <t>svorka uzemnění FeZn spojovací s příložkou</t>
  </si>
  <si>
    <t>R236006</t>
  </si>
  <si>
    <t>svorka uzemnění na stožár pro spojení se zemnícím drátem</t>
  </si>
  <si>
    <t>R236007</t>
  </si>
  <si>
    <t>R236008</t>
  </si>
  <si>
    <t>R236009</t>
  </si>
  <si>
    <t>Výměna stávajícího rozváděče NN v trafostanici, včetně přesunutí elektroměrů do skříně USM na fasádu trafostanice - ODHAD nákladů - projekčně bude upřesněno v dalším stupni PD</t>
  </si>
  <si>
    <t>R236010</t>
  </si>
  <si>
    <t>R236011</t>
  </si>
  <si>
    <t>R460001</t>
  </si>
  <si>
    <t>Zajištění Průkazu způsobilosti UTZ vydaného Drážním úřadem včetně zajištění Protokolu UTZ</t>
  </si>
  <si>
    <t>R460002</t>
  </si>
  <si>
    <t>Měření intenzity osvětlení</t>
  </si>
  <si>
    <t xml:space="preserve">  SO-00</t>
  </si>
  <si>
    <t>Vybavení - provozní náklady</t>
  </si>
  <si>
    <t>SO-00</t>
  </si>
  <si>
    <t>608b</t>
  </si>
  <si>
    <t>Ostatní výrobky - dodávka OŘ</t>
  </si>
  <si>
    <t>R608b002</t>
  </si>
  <si>
    <t>Montáž zásobníku na papírové ručníky</t>
  </si>
  <si>
    <t>O18: Zásobník na papírové ručníky  
"1.NP" 3 
Součet: 3,00 kus 
O18</t>
  </si>
  <si>
    <t>R608bO18</t>
  </si>
  <si>
    <t>zásobník na papírové ručníky</t>
  </si>
  <si>
    <t>Podrobná specifikace viz. D.2.2.1 - SO 04-71-01.01 - 3.608b - Výpis ostatních výrobků - dodávka OŘ - prvek O-18</t>
  </si>
  <si>
    <t>R608b003</t>
  </si>
  <si>
    <t>Montáž zásobníku na toaletní papír</t>
  </si>
  <si>
    <t>O19: Zásobník na toaletní papír  
"1.NP" 5 
Součet: 5,00 kus 
O19</t>
  </si>
  <si>
    <t>R608bO19</t>
  </si>
  <si>
    <t>zásobník na toaletní papír</t>
  </si>
  <si>
    <t>Podrobná specifikace viz. D.2.2.1 - SO 04-71-01.01 - 3.608b - Výpis ostatních výrobků - dodávka OŘ - prvek O-19</t>
  </si>
  <si>
    <t>R608b004</t>
  </si>
  <si>
    <t>Montáž závěsné WC štětky</t>
  </si>
  <si>
    <t>O20: WC štetka závěsná  
"1.NP" 5 
Součet: 5,00 kus 
O20</t>
  </si>
  <si>
    <t>R608bO20</t>
  </si>
  <si>
    <t>WC stětka závěsná</t>
  </si>
  <si>
    <t>Podrobná specifikace viz. D.2.2.1 - SO 04-71-01.01 - 3.608b - Výpis ostatních výrobků - dodávka OŘ - prvek O-20</t>
  </si>
  <si>
    <t>R608b005</t>
  </si>
  <si>
    <t>Montáž odpadkového koše na hygienické šáčky</t>
  </si>
  <si>
    <t>O21: Odpadkový koš na hygienické sačky  
"1.NP" 3 
Součet: 3,00 kus 
O21</t>
  </si>
  <si>
    <t>R608bO21</t>
  </si>
  <si>
    <t>odpadkový koš na hygienické šátky</t>
  </si>
  <si>
    <t>Podrobná specifikace viz. D.2.2.1 - SO 04-71-01.01 - 3.608b - Výpis ostatních výrobků - dodávka OŘ - prvek O-21</t>
  </si>
  <si>
    <t>R608b006</t>
  </si>
  <si>
    <t>Montáž zásobníku na hygienické sáčky</t>
  </si>
  <si>
    <t>O22: Zásobník na hygienické sáčky  
"1.NP" 3 
Součet: 3,00 kus 
O22</t>
  </si>
  <si>
    <t>R608bO22</t>
  </si>
  <si>
    <t>zásobník na hygienické sáčky</t>
  </si>
  <si>
    <t>Podrobná specifikace viz. D.2.2.1 - SO 04-71-01.01 - 3.608b - Výpis ostatních výrobků - dodávka OŘ - prvek O-22</t>
  </si>
  <si>
    <t>R608b007</t>
  </si>
  <si>
    <t>Montáž zásobníku na tekuté mýdlo</t>
  </si>
  <si>
    <t>O23: Zásobník na tekuté mýdlo  
"1.NP" 5 
Součet: 5,00 kus 
O23</t>
  </si>
  <si>
    <t>R608bO23</t>
  </si>
  <si>
    <t>zásobník na tekuté mýdlo</t>
  </si>
  <si>
    <t>Podrobná specifikace viz. D.2.2.1 - SO 04-71-01.01 - 3.608b - Výpis ostatních výrobků - dodávka OŘ - prvek O-23</t>
  </si>
  <si>
    <t>R608b008</t>
  </si>
  <si>
    <t>Montáž setu madel na bezbariérové WC</t>
  </si>
  <si>
    <t>O25: Set madel na bezbariérovém WC  
"1.NP" 1 
Součet: 1,00 kus 
O25</t>
  </si>
  <si>
    <t>R608bO25</t>
  </si>
  <si>
    <t>set madel na bezbariérové WC</t>
  </si>
  <si>
    <t>Podrobná specifikace viz. D.2.2.1 - SO 04-71-01.01 - 3.608b - Výpis ostatních výrobků - dodávka OŘ - prvek O-25</t>
  </si>
  <si>
    <t>R608b009</t>
  </si>
  <si>
    <t>Montáž přebalovacího pultu</t>
  </si>
  <si>
    <t>O30: Přebalovací pult sklopný  
1 
Součet: 1,00 kus 
O30</t>
  </si>
  <si>
    <t>R608bO30</t>
  </si>
  <si>
    <t>přebalovací pul sklopný</t>
  </si>
  <si>
    <t>Podrobná specifikace viz. D.2.2.1 - SO 04-71-01.01 - 3.608b - Výpis ostatních výrobků - dodávka OŘ - prvek O-30</t>
  </si>
  <si>
    <t>R608b010</t>
  </si>
  <si>
    <t>Montáž závěsného koše</t>
  </si>
  <si>
    <t>O31: Závěsný koš  
"1.NP" 3 
Součet: 3,00 kus 
O31</t>
  </si>
  <si>
    <t>R608bO31</t>
  </si>
  <si>
    <t>závěsný koš</t>
  </si>
  <si>
    <t>Podrobná specifikace viz. D.2.2.1 - SO 04-71-01.01 - 3.608b - Výpis ostatních výrobků - dodávka OŘ - prvek O-31</t>
  </si>
  <si>
    <t>R608b012</t>
  </si>
  <si>
    <t>Montáž opěrky zad na bezbariérové WC</t>
  </si>
  <si>
    <t>O34: Opěrka zad na bezbariérové WC  
"1.NP" 1 
Součet: 1,00 kus 
O34</t>
  </si>
  <si>
    <t>R608bO34</t>
  </si>
  <si>
    <t>opěrka zad na bezbariérové WC</t>
  </si>
  <si>
    <t>Podrobná specifikace viz. D.2.2.1 - SO 04-71-01.01 - 3.608b - Výpis ostatních výrobků - dodávka OŘ - prvek O-34</t>
  </si>
  <si>
    <t>R608b013</t>
  </si>
  <si>
    <t>Montáž háčků na oděvy</t>
  </si>
  <si>
    <t>O35: Háček na oděvy na bezbariérové WC  
"1.NP" 6 
Součet: 6,00 kus 
O35</t>
  </si>
  <si>
    <t>R608bO35</t>
  </si>
  <si>
    <t>háček na oděvy na bezbariérové WC</t>
  </si>
  <si>
    <t>Podrobná specifikace viz. D.2.2.1 - SO 04-71-01.01 - 3.608b - Výpis ostatních výrobků - dodávka OŘ - prvek O-32</t>
  </si>
  <si>
    <t>R608b014</t>
  </si>
  <si>
    <t>Doprava materiálu včetně přesunu hmot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</si>
</sst>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0+C10+C12+C14+C19+C23</f>
      </c>
    </row>
    <row r="7" spans="2:3" ht="12.75" customHeight="1">
      <c r="B7" s="8" t="s">
        <v>7</v>
      </c>
      <c s="10">
        <f>0+E10+E12+E14+E19+E23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115</v>
      </c>
      <c s="12" t="s">
        <v>116</v>
      </c>
      <c s="14">
        <f>0+C13</f>
      </c>
      <c s="14">
        <f>C12*0.21</f>
      </c>
      <c s="14">
        <f>0+E13</f>
      </c>
      <c s="13">
        <f>0+F13</f>
      </c>
    </row>
    <row r="13" spans="1:6" ht="12.75">
      <c r="A13" s="11" t="s">
        <v>117</v>
      </c>
      <c s="12" t="s">
        <v>116</v>
      </c>
      <c s="14">
        <f>'SO 98-98'!K8+'SO 98-98'!M8</f>
      </c>
      <c s="14">
        <f>C13*0.21</f>
      </c>
      <c s="14">
        <f>C13+D13</f>
      </c>
      <c s="13">
        <f>'SO 98-98'!T7</f>
      </c>
    </row>
    <row r="14" spans="1:6" ht="12.75">
      <c r="A14" s="11" t="s">
        <v>150</v>
      </c>
      <c s="12" t="s">
        <v>151</v>
      </c>
      <c s="14">
        <f>0+C15+C16+C17+C18</f>
      </c>
      <c s="14">
        <f>C14*0.21</f>
      </c>
      <c s="14">
        <f>0+E15+E16+E17+E18</f>
      </c>
      <c s="13">
        <f>0+F15+F16+F17+F18</f>
      </c>
    </row>
    <row r="15" spans="1:6" ht="12.75">
      <c r="A15" s="11" t="s">
        <v>152</v>
      </c>
      <c s="12" t="s">
        <v>153</v>
      </c>
      <c s="14">
        <f>'PS 04-02-11'!K8+'PS 04-02-11'!M8</f>
      </c>
      <c s="14">
        <f>C15*0.21</f>
      </c>
      <c s="14">
        <f>C15+D15</f>
      </c>
      <c s="13">
        <f>'PS 04-02-11'!T7</f>
      </c>
    </row>
    <row r="16" spans="1:6" ht="25.5">
      <c r="A16" s="11" t="s">
        <v>714</v>
      </c>
      <c s="12" t="s">
        <v>715</v>
      </c>
      <c s="14">
        <f>'PS 04-02-41'!K8+'PS 04-02-41'!M8</f>
      </c>
      <c s="14">
        <f>C16*0.21</f>
      </c>
      <c s="14">
        <f>C16+D16</f>
      </c>
      <c s="13">
        <f>'PS 04-02-41'!T7</f>
      </c>
    </row>
    <row r="17" spans="1:6" ht="12.75">
      <c r="A17" s="11" t="s">
        <v>856</v>
      </c>
      <c s="12" t="s">
        <v>857</v>
      </c>
      <c s="14">
        <f>'PS 04-02-61'!K8+'PS 04-02-61'!M8</f>
      </c>
      <c s="14">
        <f>C17*0.21</f>
      </c>
      <c s="14">
        <f>C17+D17</f>
      </c>
      <c s="13">
        <f>'PS 04-02-61'!T7</f>
      </c>
    </row>
    <row r="18" spans="1:6" ht="12.75">
      <c r="A18" s="11" t="s">
        <v>932</v>
      </c>
      <c s="12" t="s">
        <v>933</v>
      </c>
      <c s="14">
        <f>'PS 04-02-71'!K8+'PS 04-02-71'!M8</f>
      </c>
      <c s="14">
        <f>C18*0.21</f>
      </c>
      <c s="14">
        <f>C18+D18</f>
      </c>
      <c s="13">
        <f>'PS 04-02-71'!T7</f>
      </c>
    </row>
    <row r="19" spans="1:6" ht="12.75">
      <c r="A19" s="11" t="s">
        <v>951</v>
      </c>
      <c s="12" t="s">
        <v>952</v>
      </c>
      <c s="14">
        <f>0+C20+C21+C22</f>
      </c>
      <c s="14">
        <f>C19*0.21</f>
      </c>
      <c s="14">
        <f>0+E20+E21+E22</f>
      </c>
      <c s="13">
        <f>0+F20+F21+F22</f>
      </c>
    </row>
    <row r="20" spans="1:6" ht="12.75">
      <c r="A20" s="11" t="s">
        <v>953</v>
      </c>
      <c s="12" t="s">
        <v>954</v>
      </c>
      <c s="14">
        <f>'SO 04-31-01'!K8+'SO 04-31-01'!M8</f>
      </c>
      <c s="14">
        <f>C20*0.21</f>
      </c>
      <c s="14">
        <f>C20+D20</f>
      </c>
      <c s="13">
        <f>'SO 04-31-01'!T7</f>
      </c>
    </row>
    <row r="21" spans="1:6" ht="12.75">
      <c r="A21" s="11" t="s">
        <v>1033</v>
      </c>
      <c s="12" t="s">
        <v>1034</v>
      </c>
      <c s="14">
        <f>'SO 04-51-01'!K8+'SO 04-51-01'!M8</f>
      </c>
      <c s="14">
        <f>C21*0.21</f>
      </c>
      <c s="14">
        <f>C21+D21</f>
      </c>
      <c s="13">
        <f>'SO 04-51-01'!T7</f>
      </c>
    </row>
    <row r="22" spans="1:6" ht="12.75">
      <c r="A22" s="11" t="s">
        <v>1165</v>
      </c>
      <c s="12" t="s">
        <v>1166</v>
      </c>
      <c s="14">
        <f>'SO 04-52-01'!K8+'SO 04-52-01'!M8</f>
      </c>
      <c s="14">
        <f>C22*0.21</f>
      </c>
      <c s="14">
        <f>C22+D22</f>
      </c>
      <c s="13">
        <f>'SO 04-52-01'!T7</f>
      </c>
    </row>
    <row r="23" spans="1:6" ht="12.75">
      <c r="A23" s="11" t="s">
        <v>1251</v>
      </c>
      <c s="12" t="s">
        <v>1252</v>
      </c>
      <c s="14">
        <f>0+C24+C25+C26+C27+C28+C29+C30+C31+C32+C33+C34+C35+C36</f>
      </c>
      <c s="14">
        <f>C23*0.21</f>
      </c>
      <c s="14">
        <f>0+E24+E25+E26+E27+E28+E29+E30+E31+E32+E33+E34+E35+E36</f>
      </c>
      <c s="13">
        <f>0+F24+F25+F26+F27+F28+F29+F30+F31+F32+F33+F34+F35+F36</f>
      </c>
    </row>
    <row r="24" spans="1:6" ht="12.75">
      <c r="A24" s="11" t="s">
        <v>1253</v>
      </c>
      <c s="12" t="s">
        <v>1254</v>
      </c>
      <c s="14">
        <f>POV!K8+POV!M8</f>
      </c>
      <c s="14">
        <f>C24*0.21</f>
      </c>
      <c s="14">
        <f>C24+D24</f>
      </c>
      <c s="13">
        <f>POV!T7</f>
      </c>
    </row>
    <row r="25" spans="1:6" ht="12.75">
      <c r="A25" s="11" t="s">
        <v>1318</v>
      </c>
      <c s="12" t="s">
        <v>1319</v>
      </c>
      <c s="14">
        <f>'SO 04-71-01.0'!K8+'SO 04-71-01.0'!M8</f>
      </c>
      <c s="14">
        <f>C25*0.21</f>
      </c>
      <c s="14">
        <f>C25+D25</f>
      </c>
      <c s="13">
        <f>'SO 04-71-01.0'!T7</f>
      </c>
    </row>
    <row r="26" spans="1:6" ht="12.75">
      <c r="A26" s="11" t="s">
        <v>1558</v>
      </c>
      <c s="12" t="s">
        <v>1559</v>
      </c>
      <c s="14">
        <f>'SO 04-71-01.1'!K8+'SO 04-71-01.1'!M8</f>
      </c>
      <c s="14">
        <f>C26*0.21</f>
      </c>
      <c s="14">
        <f>C26+D26</f>
      </c>
      <c s="13">
        <f>'SO 04-71-01.1'!T7</f>
      </c>
    </row>
    <row r="27" spans="1:6" ht="12.75">
      <c r="A27" s="11" t="s">
        <v>3053</v>
      </c>
      <c s="12" t="s">
        <v>3054</v>
      </c>
      <c s="14">
        <f>'SO 04-71-01.2'!K8+'SO 04-71-01.2'!M8</f>
      </c>
      <c s="14">
        <f>C27*0.21</f>
      </c>
      <c s="14">
        <f>C27+D27</f>
      </c>
      <c s="13">
        <f>'SO 04-71-01.2'!T7</f>
      </c>
    </row>
    <row r="28" spans="1:6" ht="12.75">
      <c r="A28" s="11" t="s">
        <v>3143</v>
      </c>
      <c s="12" t="s">
        <v>3144</v>
      </c>
      <c s="14">
        <f>'SO 04-71-01.4'!K8+'SO 04-71-01.4'!M8</f>
      </c>
      <c s="14">
        <f>C28*0.21</f>
      </c>
      <c s="14">
        <f>C28+D28</f>
      </c>
      <c s="13">
        <f>'SO 04-71-01.4'!T7</f>
      </c>
    </row>
    <row r="29" spans="1:6" ht="12.75">
      <c r="A29" s="11" t="s">
        <v>3503</v>
      </c>
      <c s="12" t="s">
        <v>3504</v>
      </c>
      <c s="14">
        <f>'SO 04-71-01.51'!K8+'SO 04-71-01.51'!M8</f>
      </c>
      <c s="14">
        <f>C29*0.21</f>
      </c>
      <c s="14">
        <f>C29+D29</f>
      </c>
      <c s="13">
        <f>'SO 04-71-01.51'!T7</f>
      </c>
    </row>
    <row r="30" spans="1:6" ht="12.75">
      <c r="A30" s="11" t="s">
        <v>3573</v>
      </c>
      <c s="12" t="s">
        <v>3574</v>
      </c>
      <c s="14">
        <f>'SO 04-71-01.52'!K8+'SO 04-71-01.52'!M8</f>
      </c>
      <c s="14">
        <f>C30*0.21</f>
      </c>
      <c s="14">
        <f>C30+D30</f>
      </c>
      <c s="13">
        <f>'SO 04-71-01.52'!T7</f>
      </c>
    </row>
    <row r="31" spans="1:6" ht="12.75">
      <c r="A31" s="11" t="s">
        <v>3856</v>
      </c>
      <c s="12" t="s">
        <v>3857</v>
      </c>
      <c s="14">
        <f>'SO 04-71-01.6'!K8+'SO 04-71-01.6'!M8</f>
      </c>
      <c s="14">
        <f>C31*0.21</f>
      </c>
      <c s="14">
        <f>C31+D31</f>
      </c>
      <c s="13">
        <f>'SO 04-71-01.6'!T7</f>
      </c>
    </row>
    <row r="32" spans="1:6" ht="12.75">
      <c r="A32" s="11" t="s">
        <v>4267</v>
      </c>
      <c s="12" t="s">
        <v>4268</v>
      </c>
      <c s="14">
        <f>'SO 04-71-01.7'!K8+'SO 04-71-01.7'!M8</f>
      </c>
      <c s="14">
        <f>C32*0.21</f>
      </c>
      <c s="14">
        <f>C32+D32</f>
      </c>
      <c s="13">
        <f>'SO 04-71-01.7'!T7</f>
      </c>
    </row>
    <row r="33" spans="1:6" ht="12.75">
      <c r="A33" s="11" t="s">
        <v>4424</v>
      </c>
      <c s="12" t="s">
        <v>4425</v>
      </c>
      <c s="14">
        <f>'SO 04-77-01'!K8+'SO 04-77-01'!M8</f>
      </c>
      <c s="14">
        <f>C33*0.21</f>
      </c>
      <c s="14">
        <f>C33+D33</f>
      </c>
      <c s="13">
        <f>'SO 04-77-01'!T7</f>
      </c>
    </row>
    <row r="34" spans="1:6" ht="12.75">
      <c r="A34" s="11" t="s">
        <v>4555</v>
      </c>
      <c s="12" t="s">
        <v>4556</v>
      </c>
      <c s="14">
        <f>'SO 04-78-02'!K8+'SO 04-78-02'!M8</f>
      </c>
      <c s="14">
        <f>C34*0.21</f>
      </c>
      <c s="14">
        <f>C34+D34</f>
      </c>
      <c s="13">
        <f>'SO 04-78-02'!T7</f>
      </c>
    </row>
    <row r="35" spans="1:6" ht="12.75">
      <c r="A35" s="11" t="s">
        <v>4574</v>
      </c>
      <c s="12" t="s">
        <v>4575</v>
      </c>
      <c s="14">
        <f>'SO 04-86-01'!K8+'SO 04-86-01'!M8</f>
      </c>
      <c s="14">
        <f>C35*0.21</f>
      </c>
      <c s="14">
        <f>C35+D35</f>
      </c>
      <c s="13">
        <f>'SO 04-86-01'!T7</f>
      </c>
    </row>
    <row r="36" spans="1:6" ht="12.75">
      <c r="A36" s="11" t="s">
        <v>4644</v>
      </c>
      <c s="12" t="s">
        <v>4645</v>
      </c>
      <c s="14">
        <f>'SO-00'!K8+'SO-00'!M8</f>
      </c>
      <c s="14">
        <f>C36*0.21</f>
      </c>
      <c s="14">
        <f>C36+D36</f>
      </c>
      <c s="13">
        <f>'SO-00'!T7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951</v>
      </c>
      <c s="41">
        <f>Rekapitulace!C19</f>
      </c>
      <c s="20" t="s">
        <v>0</v>
      </c>
      <c t="s">
        <v>22</v>
      </c>
      <c t="s">
        <v>26</v>
      </c>
    </row>
    <row r="4" spans="1:16" ht="32" customHeight="1">
      <c r="A4" s="24" t="s">
        <v>19</v>
      </c>
      <c s="25" t="s">
        <v>27</v>
      </c>
      <c s="27" t="s">
        <v>951</v>
      </c>
      <c r="E4" s="26" t="s">
        <v>952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COUNTIFS(L8:L146,"=0",A8:A146,"P")+COUNTIFS(L8:L146,"",A8:A146,"P")+SUM(Q8:Q146)</f>
      </c>
    </row>
    <row r="8" spans="1:13" ht="12.75">
      <c r="A8" t="s">
        <v>43</v>
      </c>
      <c r="C8" s="28" t="s">
        <v>1167</v>
      </c>
      <c r="E8" s="30" t="s">
        <v>1166</v>
      </c>
      <c r="J8" s="29">
        <f>0+J9+J58+J91+J128+J145</f>
      </c>
      <c s="29">
        <f>0+K9+K58+K91+K128+K145</f>
      </c>
      <c s="29">
        <f>0+L9+L58+L91+L128+L145</f>
      </c>
      <c s="29">
        <f>0+M9+M58+M91+M128+M145</f>
      </c>
    </row>
    <row r="9" spans="1:13" ht="12.75">
      <c r="A9" t="s">
        <v>45</v>
      </c>
      <c r="C9" s="31" t="s">
        <v>49</v>
      </c>
      <c r="E9" s="33" t="s">
        <v>956</v>
      </c>
      <c r="J9" s="32">
        <f>0</f>
      </c>
      <c s="32">
        <f>0</f>
      </c>
      <c s="32">
        <f>0+L10+L14+L18+L22+L26+L30+L34+L38+L42+L46+L50+L54</f>
      </c>
      <c s="32">
        <f>0+M10+M14+M18+M22+M26+M30+M34+M38+M42+M46+M50+M54</f>
      </c>
    </row>
    <row r="10" spans="1:16" ht="38.25">
      <c r="A10" t="s">
        <v>48</v>
      </c>
      <c s="34" t="s">
        <v>49</v>
      </c>
      <c s="34" t="s">
        <v>1168</v>
      </c>
      <c s="35" t="s">
        <v>5</v>
      </c>
      <c s="6" t="s">
        <v>1169</v>
      </c>
      <c s="36" t="s">
        <v>1089</v>
      </c>
      <c s="37">
        <v>325</v>
      </c>
      <c s="36">
        <v>0</v>
      </c>
      <c s="36">
        <f>ROUND(G10*H10,6)</f>
      </c>
      <c r="L10" s="38">
        <v>0</v>
      </c>
      <c s="32">
        <f>ROUND(ROUND(L10,2)*ROUND(G10,3),2)</f>
      </c>
      <c s="36" t="s">
        <v>160</v>
      </c>
      <c>
        <f>(M10*21)/100</f>
      </c>
      <c t="s">
        <v>26</v>
      </c>
    </row>
    <row r="11" spans="1:5" ht="12.75">
      <c r="A11" s="35" t="s">
        <v>54</v>
      </c>
      <c r="E11" s="39" t="s">
        <v>5</v>
      </c>
    </row>
    <row r="12" spans="1:5" ht="127.5">
      <c r="A12" s="35" t="s">
        <v>55</v>
      </c>
      <c r="E12" s="40" t="s">
        <v>1170</v>
      </c>
    </row>
    <row r="13" spans="1:5" ht="12.75">
      <c r="A13" t="s">
        <v>57</v>
      </c>
      <c r="E13" s="39" t="s">
        <v>5</v>
      </c>
    </row>
    <row r="14" spans="1:16" ht="38.25">
      <c r="A14" t="s">
        <v>48</v>
      </c>
      <c s="34" t="s">
        <v>26</v>
      </c>
      <c s="34" t="s">
        <v>1171</v>
      </c>
      <c s="35" t="s">
        <v>5</v>
      </c>
      <c s="6" t="s">
        <v>1172</v>
      </c>
      <c s="36" t="s">
        <v>1089</v>
      </c>
      <c s="37">
        <v>190</v>
      </c>
      <c s="36">
        <v>0</v>
      </c>
      <c s="36">
        <f>ROUND(G14*H14,6)</f>
      </c>
      <c r="L14" s="38">
        <v>0</v>
      </c>
      <c s="32">
        <f>ROUND(ROUND(L14,2)*ROUND(G14,3),2)</f>
      </c>
      <c s="36" t="s">
        <v>160</v>
      </c>
      <c>
        <f>(M14*21)/100</f>
      </c>
      <c t="s">
        <v>26</v>
      </c>
    </row>
    <row r="15" spans="1:5" ht="12.75">
      <c r="A15" s="35" t="s">
        <v>54</v>
      </c>
      <c r="E15" s="39" t="s">
        <v>5</v>
      </c>
    </row>
    <row r="16" spans="1:5" ht="51">
      <c r="A16" s="35" t="s">
        <v>55</v>
      </c>
      <c r="E16" s="40" t="s">
        <v>1173</v>
      </c>
    </row>
    <row r="17" spans="1:5" ht="12.75">
      <c r="A17" t="s">
        <v>57</v>
      </c>
      <c r="E17" s="39" t="s">
        <v>5</v>
      </c>
    </row>
    <row r="18" spans="1:16" ht="38.25">
      <c r="A18" t="s">
        <v>48</v>
      </c>
      <c s="34" t="s">
        <v>25</v>
      </c>
      <c s="34" t="s">
        <v>1174</v>
      </c>
      <c s="35" t="s">
        <v>5</v>
      </c>
      <c s="6" t="s">
        <v>1175</v>
      </c>
      <c s="36" t="s">
        <v>1089</v>
      </c>
      <c s="37">
        <v>562</v>
      </c>
      <c s="36">
        <v>0</v>
      </c>
      <c s="36">
        <f>ROUND(G18*H18,6)</f>
      </c>
      <c r="L18" s="38">
        <v>0</v>
      </c>
      <c s="32">
        <f>ROUND(ROUND(L18,2)*ROUND(G18,3),2)</f>
      </c>
      <c s="36" t="s">
        <v>160</v>
      </c>
      <c>
        <f>(M18*21)/100</f>
      </c>
      <c t="s">
        <v>26</v>
      </c>
    </row>
    <row r="19" spans="1:5" ht="12.75">
      <c r="A19" s="35" t="s">
        <v>54</v>
      </c>
      <c r="E19" s="39" t="s">
        <v>5</v>
      </c>
    </row>
    <row r="20" spans="1:5" ht="216.75">
      <c r="A20" s="35" t="s">
        <v>55</v>
      </c>
      <c r="E20" s="40" t="s">
        <v>1176</v>
      </c>
    </row>
    <row r="21" spans="1:5" ht="12.75">
      <c r="A21" t="s">
        <v>57</v>
      </c>
      <c r="E21" s="39" t="s">
        <v>5</v>
      </c>
    </row>
    <row r="22" spans="1:16" ht="38.25">
      <c r="A22" t="s">
        <v>48</v>
      </c>
      <c s="34" t="s">
        <v>65</v>
      </c>
      <c s="34" t="s">
        <v>1177</v>
      </c>
      <c s="35" t="s">
        <v>5</v>
      </c>
      <c s="6" t="s">
        <v>1178</v>
      </c>
      <c s="36" t="s">
        <v>1089</v>
      </c>
      <c s="37">
        <v>47</v>
      </c>
      <c s="36">
        <v>0</v>
      </c>
      <c s="36">
        <f>ROUND(G22*H22,6)</f>
      </c>
      <c r="L22" s="38">
        <v>0</v>
      </c>
      <c s="32">
        <f>ROUND(ROUND(L22,2)*ROUND(G22,3),2)</f>
      </c>
      <c s="36" t="s">
        <v>160</v>
      </c>
      <c>
        <f>(M22*21)/100</f>
      </c>
      <c t="s">
        <v>26</v>
      </c>
    </row>
    <row r="23" spans="1:5" ht="12.75">
      <c r="A23" s="35" t="s">
        <v>54</v>
      </c>
      <c r="E23" s="39" t="s">
        <v>5</v>
      </c>
    </row>
    <row r="24" spans="1:5" ht="63.75">
      <c r="A24" s="35" t="s">
        <v>55</v>
      </c>
      <c r="E24" s="40" t="s">
        <v>1179</v>
      </c>
    </row>
    <row r="25" spans="1:5" ht="12.75">
      <c r="A25" t="s">
        <v>57</v>
      </c>
      <c r="E25" s="39" t="s">
        <v>5</v>
      </c>
    </row>
    <row r="26" spans="1:16" ht="38.25">
      <c r="A26" t="s">
        <v>48</v>
      </c>
      <c s="34" t="s">
        <v>69</v>
      </c>
      <c s="34" t="s">
        <v>1180</v>
      </c>
      <c s="35" t="s">
        <v>5</v>
      </c>
      <c s="6" t="s">
        <v>1181</v>
      </c>
      <c s="36" t="s">
        <v>1089</v>
      </c>
      <c s="37">
        <v>47</v>
      </c>
      <c s="36">
        <v>0</v>
      </c>
      <c s="36">
        <f>ROUND(G26*H26,6)</f>
      </c>
      <c r="L26" s="38">
        <v>0</v>
      </c>
      <c s="32">
        <f>ROUND(ROUND(L26,2)*ROUND(G26,3),2)</f>
      </c>
      <c s="36" t="s">
        <v>160</v>
      </c>
      <c>
        <f>(M26*21)/100</f>
      </c>
      <c t="s">
        <v>26</v>
      </c>
    </row>
    <row r="27" spans="1:5" ht="12.75">
      <c r="A27" s="35" t="s">
        <v>54</v>
      </c>
      <c r="E27" s="39" t="s">
        <v>5</v>
      </c>
    </row>
    <row r="28" spans="1:5" ht="63.75">
      <c r="A28" s="35" t="s">
        <v>55</v>
      </c>
      <c r="E28" s="40" t="s">
        <v>1179</v>
      </c>
    </row>
    <row r="29" spans="1:5" ht="12.75">
      <c r="A29" t="s">
        <v>57</v>
      </c>
      <c r="E29" s="39" t="s">
        <v>5</v>
      </c>
    </row>
    <row r="30" spans="1:16" ht="25.5">
      <c r="A30" t="s">
        <v>48</v>
      </c>
      <c s="34" t="s">
        <v>74</v>
      </c>
      <c s="34" t="s">
        <v>1182</v>
      </c>
      <c s="35" t="s">
        <v>5</v>
      </c>
      <c s="6" t="s">
        <v>1183</v>
      </c>
      <c s="36" t="s">
        <v>226</v>
      </c>
      <c s="37">
        <v>64</v>
      </c>
      <c s="36">
        <v>0</v>
      </c>
      <c s="36">
        <f>ROUND(G30*H30,6)</f>
      </c>
      <c r="L30" s="38">
        <v>0</v>
      </c>
      <c s="32">
        <f>ROUND(ROUND(L30,2)*ROUND(G30,3),2)</f>
      </c>
      <c s="36" t="s">
        <v>160</v>
      </c>
      <c>
        <f>(M30*21)/100</f>
      </c>
      <c t="s">
        <v>26</v>
      </c>
    </row>
    <row r="31" spans="1:5" ht="12.75">
      <c r="A31" s="35" t="s">
        <v>54</v>
      </c>
      <c r="E31" s="39" t="s">
        <v>5</v>
      </c>
    </row>
    <row r="32" spans="1:5" ht="89.25">
      <c r="A32" s="35" t="s">
        <v>55</v>
      </c>
      <c r="E32" s="40" t="s">
        <v>1184</v>
      </c>
    </row>
    <row r="33" spans="1:5" ht="12.75">
      <c r="A33" t="s">
        <v>57</v>
      </c>
      <c r="E33" s="39" t="s">
        <v>5</v>
      </c>
    </row>
    <row r="34" spans="1:16" ht="25.5">
      <c r="A34" t="s">
        <v>48</v>
      </c>
      <c s="34" t="s">
        <v>78</v>
      </c>
      <c s="34" t="s">
        <v>1185</v>
      </c>
      <c s="35" t="s">
        <v>5</v>
      </c>
      <c s="6" t="s">
        <v>1186</v>
      </c>
      <c s="36" t="s">
        <v>1089</v>
      </c>
      <c s="37">
        <v>128</v>
      </c>
      <c s="36">
        <v>0</v>
      </c>
      <c s="36">
        <f>ROUND(G34*H34,6)</f>
      </c>
      <c r="L34" s="38">
        <v>0</v>
      </c>
      <c s="32">
        <f>ROUND(ROUND(L34,2)*ROUND(G34,3),2)</f>
      </c>
      <c s="36" t="s">
        <v>160</v>
      </c>
      <c>
        <f>(M34*21)/100</f>
      </c>
      <c t="s">
        <v>26</v>
      </c>
    </row>
    <row r="35" spans="1:5" ht="12.75">
      <c r="A35" s="35" t="s">
        <v>54</v>
      </c>
      <c r="E35" s="39" t="s">
        <v>5</v>
      </c>
    </row>
    <row r="36" spans="1:5" ht="51">
      <c r="A36" s="35" t="s">
        <v>55</v>
      </c>
      <c r="E36" s="40" t="s">
        <v>1187</v>
      </c>
    </row>
    <row r="37" spans="1:5" ht="12.75">
      <c r="A37" t="s">
        <v>57</v>
      </c>
      <c r="E37" s="39" t="s">
        <v>5</v>
      </c>
    </row>
    <row r="38" spans="1:16" ht="12.75">
      <c r="A38" t="s">
        <v>48</v>
      </c>
      <c s="34" t="s">
        <v>82</v>
      </c>
      <c s="34" t="s">
        <v>1188</v>
      </c>
      <c s="35" t="s">
        <v>5</v>
      </c>
      <c s="6" t="s">
        <v>1189</v>
      </c>
      <c s="36" t="s">
        <v>1097</v>
      </c>
      <c s="37">
        <v>2.56</v>
      </c>
      <c s="36">
        <v>0.001</v>
      </c>
      <c s="36">
        <f>ROUND(G38*H38,6)</f>
      </c>
      <c r="L38" s="38">
        <v>0</v>
      </c>
      <c s="32">
        <f>ROUND(ROUND(L38,2)*ROUND(G38,3),2)</f>
      </c>
      <c s="36" t="s">
        <v>160</v>
      </c>
      <c>
        <f>(M38*21)/100</f>
      </c>
      <c t="s">
        <v>26</v>
      </c>
    </row>
    <row r="39" spans="1:5" ht="12.75">
      <c r="A39" s="35" t="s">
        <v>54</v>
      </c>
      <c r="E39" s="39" t="s">
        <v>5</v>
      </c>
    </row>
    <row r="40" spans="1:5" ht="12.75">
      <c r="A40" s="35" t="s">
        <v>55</v>
      </c>
      <c r="E40" s="40" t="s">
        <v>1190</v>
      </c>
    </row>
    <row r="41" spans="1:5" ht="12.75">
      <c r="A41" t="s">
        <v>57</v>
      </c>
      <c r="E41" s="39" t="s">
        <v>5</v>
      </c>
    </row>
    <row r="42" spans="1:16" ht="25.5">
      <c r="A42" t="s">
        <v>48</v>
      </c>
      <c s="34" t="s">
        <v>86</v>
      </c>
      <c s="34" t="s">
        <v>1191</v>
      </c>
      <c s="35" t="s">
        <v>5</v>
      </c>
      <c s="6" t="s">
        <v>1192</v>
      </c>
      <c s="36" t="s">
        <v>1089</v>
      </c>
      <c s="37">
        <v>826</v>
      </c>
      <c s="36">
        <v>0</v>
      </c>
      <c s="36">
        <f>ROUND(G42*H42,6)</f>
      </c>
      <c r="L42" s="38">
        <v>0</v>
      </c>
      <c s="32">
        <f>ROUND(ROUND(L42,2)*ROUND(G42,3),2)</f>
      </c>
      <c s="36" t="s">
        <v>160</v>
      </c>
      <c>
        <f>(M42*21)/100</f>
      </c>
      <c t="s">
        <v>26</v>
      </c>
    </row>
    <row r="43" spans="1:5" ht="12.75">
      <c r="A43" s="35" t="s">
        <v>54</v>
      </c>
      <c r="E43" s="39" t="s">
        <v>5</v>
      </c>
    </row>
    <row r="44" spans="1:5" ht="229.5">
      <c r="A44" s="35" t="s">
        <v>55</v>
      </c>
      <c r="E44" s="40" t="s">
        <v>1193</v>
      </c>
    </row>
    <row r="45" spans="1:5" ht="12.75">
      <c r="A45" t="s">
        <v>57</v>
      </c>
      <c r="E45" s="39" t="s">
        <v>5</v>
      </c>
    </row>
    <row r="46" spans="1:16" ht="25.5">
      <c r="A46" t="s">
        <v>48</v>
      </c>
      <c s="34" t="s">
        <v>90</v>
      </c>
      <c s="34" t="s">
        <v>1194</v>
      </c>
      <c s="35" t="s">
        <v>5</v>
      </c>
      <c s="6" t="s">
        <v>1195</v>
      </c>
      <c s="36" t="s">
        <v>1089</v>
      </c>
      <c s="37">
        <v>128</v>
      </c>
      <c s="36">
        <v>0</v>
      </c>
      <c s="36">
        <f>ROUND(G46*H46,6)</f>
      </c>
      <c r="L46" s="38">
        <v>0</v>
      </c>
      <c s="32">
        <f>ROUND(ROUND(L46,2)*ROUND(G46,3),2)</f>
      </c>
      <c s="36" t="s">
        <v>160</v>
      </c>
      <c>
        <f>(M46*21)/100</f>
      </c>
      <c t="s">
        <v>26</v>
      </c>
    </row>
    <row r="47" spans="1:5" ht="12.75">
      <c r="A47" s="35" t="s">
        <v>54</v>
      </c>
      <c r="E47" s="39" t="s">
        <v>5</v>
      </c>
    </row>
    <row r="48" spans="1:5" ht="51">
      <c r="A48" s="35" t="s">
        <v>55</v>
      </c>
      <c r="E48" s="40" t="s">
        <v>1187</v>
      </c>
    </row>
    <row r="49" spans="1:5" ht="12.75">
      <c r="A49" t="s">
        <v>57</v>
      </c>
      <c r="E49" s="39" t="s">
        <v>5</v>
      </c>
    </row>
    <row r="50" spans="1:16" ht="12.75">
      <c r="A50" t="s">
        <v>48</v>
      </c>
      <c s="34" t="s">
        <v>95</v>
      </c>
      <c s="34" t="s">
        <v>1196</v>
      </c>
      <c s="35" t="s">
        <v>5</v>
      </c>
      <c s="6" t="s">
        <v>1197</v>
      </c>
      <c s="36" t="s">
        <v>959</v>
      </c>
      <c s="37">
        <v>6.528</v>
      </c>
      <c s="36">
        <v>0.21</v>
      </c>
      <c s="36">
        <f>ROUND(G50*H50,6)</f>
      </c>
      <c r="L50" s="38">
        <v>0</v>
      </c>
      <c s="32">
        <f>ROUND(ROUND(L50,2)*ROUND(G50,3),2)</f>
      </c>
      <c s="36" t="s">
        <v>160</v>
      </c>
      <c>
        <f>(M50*21)/100</f>
      </c>
      <c t="s">
        <v>26</v>
      </c>
    </row>
    <row r="51" spans="1:5" ht="12.75">
      <c r="A51" s="35" t="s">
        <v>54</v>
      </c>
      <c r="E51" s="39" t="s">
        <v>5</v>
      </c>
    </row>
    <row r="52" spans="1:5" ht="12.75">
      <c r="A52" s="35" t="s">
        <v>55</v>
      </c>
      <c r="E52" s="40" t="s">
        <v>1198</v>
      </c>
    </row>
    <row r="53" spans="1:5" ht="12.75">
      <c r="A53" t="s">
        <v>57</v>
      </c>
      <c r="E53" s="39" t="s">
        <v>5</v>
      </c>
    </row>
    <row r="54" spans="1:16" ht="12.75">
      <c r="A54" t="s">
        <v>48</v>
      </c>
      <c s="34" t="s">
        <v>99</v>
      </c>
      <c s="34" t="s">
        <v>1199</v>
      </c>
      <c s="35" t="s">
        <v>5</v>
      </c>
      <c s="6" t="s">
        <v>1200</v>
      </c>
      <c s="36" t="s">
        <v>1089</v>
      </c>
      <c s="37">
        <v>128</v>
      </c>
      <c s="36">
        <v>0</v>
      </c>
      <c s="36">
        <f>ROUND(G54*H54,6)</f>
      </c>
      <c r="L54" s="38">
        <v>0</v>
      </c>
      <c s="32">
        <f>ROUND(ROUND(L54,2)*ROUND(G54,3),2)</f>
      </c>
      <c s="36" t="s">
        <v>160</v>
      </c>
      <c>
        <f>(M54*21)/100</f>
      </c>
      <c t="s">
        <v>26</v>
      </c>
    </row>
    <row r="55" spans="1:5" ht="12.75">
      <c r="A55" s="35" t="s">
        <v>54</v>
      </c>
      <c r="E55" s="39" t="s">
        <v>5</v>
      </c>
    </row>
    <row r="56" spans="1:5" ht="51">
      <c r="A56" s="35" t="s">
        <v>55</v>
      </c>
      <c r="E56" s="40" t="s">
        <v>1187</v>
      </c>
    </row>
    <row r="57" spans="1:5" ht="12.75">
      <c r="A57" t="s">
        <v>57</v>
      </c>
      <c r="E57" s="39" t="s">
        <v>5</v>
      </c>
    </row>
    <row r="58" spans="1:13" ht="12.75">
      <c r="A58" t="s">
        <v>45</v>
      </c>
      <c r="C58" s="31" t="s">
        <v>69</v>
      </c>
      <c r="E58" s="33" t="s">
        <v>991</v>
      </c>
      <c r="J58" s="32">
        <f>0</f>
      </c>
      <c s="32">
        <f>0</f>
      </c>
      <c s="32">
        <f>0+L59+L63+L67+L71+L75+L79+L83+L87</f>
      </c>
      <c s="32">
        <f>0+M59+M63+M67+M71+M75+M79+M83+M87</f>
      </c>
    </row>
    <row r="59" spans="1:16" ht="25.5">
      <c r="A59" t="s">
        <v>48</v>
      </c>
      <c s="34" t="s">
        <v>103</v>
      </c>
      <c s="34" t="s">
        <v>1201</v>
      </c>
      <c s="35" t="s">
        <v>5</v>
      </c>
      <c s="6" t="s">
        <v>1202</v>
      </c>
      <c s="36" t="s">
        <v>1089</v>
      </c>
      <c s="37">
        <v>698</v>
      </c>
      <c s="36">
        <v>0</v>
      </c>
      <c s="36">
        <f>ROUND(G59*H59,6)</f>
      </c>
      <c r="L59" s="38">
        <v>0</v>
      </c>
      <c s="32">
        <f>ROUND(ROUND(L59,2)*ROUND(G59,3),2)</f>
      </c>
      <c s="36" t="s">
        <v>160</v>
      </c>
      <c>
        <f>(M59*21)/100</f>
      </c>
      <c t="s">
        <v>26</v>
      </c>
    </row>
    <row r="60" spans="1:5" ht="12.75">
      <c r="A60" s="35" t="s">
        <v>54</v>
      </c>
      <c r="E60" s="39" t="s">
        <v>5</v>
      </c>
    </row>
    <row r="61" spans="1:5" ht="191.25">
      <c r="A61" s="35" t="s">
        <v>55</v>
      </c>
      <c r="E61" s="40" t="s">
        <v>1203</v>
      </c>
    </row>
    <row r="62" spans="1:5" ht="12.75">
      <c r="A62" t="s">
        <v>57</v>
      </c>
      <c r="E62" s="39" t="s">
        <v>5</v>
      </c>
    </row>
    <row r="63" spans="1:16" ht="38.25">
      <c r="A63" t="s">
        <v>48</v>
      </c>
      <c s="34" t="s">
        <v>107</v>
      </c>
      <c s="34" t="s">
        <v>1204</v>
      </c>
      <c s="35" t="s">
        <v>5</v>
      </c>
      <c s="6" t="s">
        <v>1205</v>
      </c>
      <c s="36" t="s">
        <v>1089</v>
      </c>
      <c s="37">
        <v>206</v>
      </c>
      <c s="36">
        <v>0.08922</v>
      </c>
      <c s="36">
        <f>ROUND(G63*H63,6)</f>
      </c>
      <c r="L63" s="38">
        <v>0</v>
      </c>
      <c s="32">
        <f>ROUND(ROUND(L63,2)*ROUND(G63,3),2)</f>
      </c>
      <c s="36" t="s">
        <v>160</v>
      </c>
      <c>
        <f>(M63*21)/100</f>
      </c>
      <c t="s">
        <v>26</v>
      </c>
    </row>
    <row r="64" spans="1:5" ht="12.75">
      <c r="A64" s="35" t="s">
        <v>54</v>
      </c>
      <c r="E64" s="39" t="s">
        <v>5</v>
      </c>
    </row>
    <row r="65" spans="1:5" ht="89.25">
      <c r="A65" s="35" t="s">
        <v>55</v>
      </c>
      <c r="E65" s="40" t="s">
        <v>1206</v>
      </c>
    </row>
    <row r="66" spans="1:5" ht="12.75">
      <c r="A66" t="s">
        <v>57</v>
      </c>
      <c r="E66" s="39" t="s">
        <v>5</v>
      </c>
    </row>
    <row r="67" spans="1:16" ht="12.75">
      <c r="A67" t="s">
        <v>48</v>
      </c>
      <c s="34" t="s">
        <v>111</v>
      </c>
      <c s="34" t="s">
        <v>1207</v>
      </c>
      <c s="35" t="s">
        <v>5</v>
      </c>
      <c s="6" t="s">
        <v>1208</v>
      </c>
      <c s="36" t="s">
        <v>1089</v>
      </c>
      <c s="37">
        <v>20.2</v>
      </c>
      <c s="36">
        <v>0.131</v>
      </c>
      <c s="36">
        <f>ROUND(G67*H67,6)</f>
      </c>
      <c r="L67" s="38">
        <v>0</v>
      </c>
      <c s="32">
        <f>ROUND(ROUND(L67,2)*ROUND(G67,3),2)</f>
      </c>
      <c s="36" t="s">
        <v>160</v>
      </c>
      <c>
        <f>(M67*21)/100</f>
      </c>
      <c t="s">
        <v>26</v>
      </c>
    </row>
    <row r="68" spans="1:5" ht="12.75">
      <c r="A68" s="35" t="s">
        <v>54</v>
      </c>
      <c r="E68" s="39" t="s">
        <v>5</v>
      </c>
    </row>
    <row r="69" spans="1:5" ht="63.75">
      <c r="A69" s="35" t="s">
        <v>55</v>
      </c>
      <c r="E69" s="40" t="s">
        <v>1209</v>
      </c>
    </row>
    <row r="70" spans="1:5" ht="12.75">
      <c r="A70" t="s">
        <v>57</v>
      </c>
      <c r="E70" s="39" t="s">
        <v>5</v>
      </c>
    </row>
    <row r="71" spans="1:16" ht="38.25">
      <c r="A71" t="s">
        <v>48</v>
      </c>
      <c s="34" t="s">
        <v>189</v>
      </c>
      <c s="34" t="s">
        <v>1210</v>
      </c>
      <c s="35" t="s">
        <v>5</v>
      </c>
      <c s="6" t="s">
        <v>1205</v>
      </c>
      <c s="36" t="s">
        <v>1089</v>
      </c>
      <c s="37">
        <v>206</v>
      </c>
      <c s="36">
        <v>0</v>
      </c>
      <c s="36">
        <f>ROUND(G71*H71,6)</f>
      </c>
      <c r="L71" s="38">
        <v>0</v>
      </c>
      <c s="32">
        <f>ROUND(ROUND(L71,2)*ROUND(G71,3),2)</f>
      </c>
      <c s="36" t="s">
        <v>160</v>
      </c>
      <c>
        <f>(M71*21)/100</f>
      </c>
      <c t="s">
        <v>26</v>
      </c>
    </row>
    <row r="72" spans="1:5" ht="12.75">
      <c r="A72" s="35" t="s">
        <v>54</v>
      </c>
      <c r="E72" s="39" t="s">
        <v>5</v>
      </c>
    </row>
    <row r="73" spans="1:5" ht="89.25">
      <c r="A73" s="35" t="s">
        <v>55</v>
      </c>
      <c r="E73" s="40" t="s">
        <v>1206</v>
      </c>
    </row>
    <row r="74" spans="1:5" ht="12.75">
      <c r="A74" t="s">
        <v>57</v>
      </c>
      <c r="E74" s="39" t="s">
        <v>5</v>
      </c>
    </row>
    <row r="75" spans="1:16" ht="38.25">
      <c r="A75" t="s">
        <v>48</v>
      </c>
      <c s="34" t="s">
        <v>192</v>
      </c>
      <c s="34" t="s">
        <v>1211</v>
      </c>
      <c s="35" t="s">
        <v>5</v>
      </c>
      <c s="6" t="s">
        <v>1212</v>
      </c>
      <c s="36" t="s">
        <v>1089</v>
      </c>
      <c s="37">
        <v>188</v>
      </c>
      <c s="36">
        <v>0.101</v>
      </c>
      <c s="36">
        <f>ROUND(G75*H75,6)</f>
      </c>
      <c r="L75" s="38">
        <v>0</v>
      </c>
      <c s="32">
        <f>ROUND(ROUND(L75,2)*ROUND(G75,3),2)</f>
      </c>
      <c s="36" t="s">
        <v>160</v>
      </c>
      <c>
        <f>(M75*21)/100</f>
      </c>
      <c t="s">
        <v>26</v>
      </c>
    </row>
    <row r="76" spans="1:5" ht="12.75">
      <c r="A76" s="35" t="s">
        <v>54</v>
      </c>
      <c r="E76" s="39" t="s">
        <v>5</v>
      </c>
    </row>
    <row r="77" spans="1:5" ht="51">
      <c r="A77" s="35" t="s">
        <v>55</v>
      </c>
      <c r="E77" s="40" t="s">
        <v>1213</v>
      </c>
    </row>
    <row r="78" spans="1:5" ht="12.75">
      <c r="A78" t="s">
        <v>57</v>
      </c>
      <c r="E78" s="39" t="s">
        <v>5</v>
      </c>
    </row>
    <row r="79" spans="1:16" ht="12.75">
      <c r="A79" t="s">
        <v>48</v>
      </c>
      <c s="34" t="s">
        <v>195</v>
      </c>
      <c s="34" t="s">
        <v>1214</v>
      </c>
      <c s="35" t="s">
        <v>5</v>
      </c>
      <c s="6" t="s">
        <v>1215</v>
      </c>
      <c s="36" t="s">
        <v>1089</v>
      </c>
      <c s="37">
        <v>191.76</v>
      </c>
      <c s="36">
        <v>0.131</v>
      </c>
      <c s="36">
        <f>ROUND(G79*H79,6)</f>
      </c>
      <c r="L79" s="38">
        <v>0</v>
      </c>
      <c s="32">
        <f>ROUND(ROUND(L79,2)*ROUND(G79,3),2)</f>
      </c>
      <c s="36" t="s">
        <v>160</v>
      </c>
      <c>
        <f>(M79*21)/100</f>
      </c>
      <c t="s">
        <v>26</v>
      </c>
    </row>
    <row r="80" spans="1:5" ht="12.75">
      <c r="A80" s="35" t="s">
        <v>54</v>
      </c>
      <c r="E80" s="39" t="s">
        <v>5</v>
      </c>
    </row>
    <row r="81" spans="1:5" ht="12.75">
      <c r="A81" s="35" t="s">
        <v>55</v>
      </c>
      <c r="E81" s="40" t="s">
        <v>1216</v>
      </c>
    </row>
    <row r="82" spans="1:5" ht="12.75">
      <c r="A82" t="s">
        <v>57</v>
      </c>
      <c r="E82" s="39" t="s">
        <v>5</v>
      </c>
    </row>
    <row r="83" spans="1:16" ht="38.25">
      <c r="A83" t="s">
        <v>48</v>
      </c>
      <c s="34" t="s">
        <v>199</v>
      </c>
      <c s="34" t="s">
        <v>1217</v>
      </c>
      <c s="35" t="s">
        <v>5</v>
      </c>
      <c s="6" t="s">
        <v>1218</v>
      </c>
      <c s="36" t="s">
        <v>1089</v>
      </c>
      <c s="37">
        <v>304</v>
      </c>
      <c s="36">
        <v>0.0888</v>
      </c>
      <c s="36">
        <f>ROUND(G83*H83,6)</f>
      </c>
      <c r="L83" s="38">
        <v>0</v>
      </c>
      <c s="32">
        <f>ROUND(ROUND(L83,2)*ROUND(G83,3),2)</f>
      </c>
      <c s="36" t="s">
        <v>160</v>
      </c>
      <c>
        <f>(M83*21)/100</f>
      </c>
      <c t="s">
        <v>26</v>
      </c>
    </row>
    <row r="84" spans="1:5" ht="12.75">
      <c r="A84" s="35" t="s">
        <v>54</v>
      </c>
      <c r="E84" s="39" t="s">
        <v>5</v>
      </c>
    </row>
    <row r="85" spans="1:5" ht="76.5">
      <c r="A85" s="35" t="s">
        <v>55</v>
      </c>
      <c r="E85" s="40" t="s">
        <v>1219</v>
      </c>
    </row>
    <row r="86" spans="1:5" ht="12.75">
      <c r="A86" t="s">
        <v>57</v>
      </c>
      <c r="E86" s="39" t="s">
        <v>5</v>
      </c>
    </row>
    <row r="87" spans="1:16" ht="12.75">
      <c r="A87" t="s">
        <v>48</v>
      </c>
      <c s="34" t="s">
        <v>202</v>
      </c>
      <c s="34" t="s">
        <v>1220</v>
      </c>
      <c s="35" t="s">
        <v>5</v>
      </c>
      <c s="6" t="s">
        <v>1221</v>
      </c>
      <c s="36" t="s">
        <v>1089</v>
      </c>
      <c s="37">
        <v>313.12</v>
      </c>
      <c s="36">
        <v>0.14167</v>
      </c>
      <c s="36">
        <f>ROUND(G87*H87,6)</f>
      </c>
      <c r="L87" s="38">
        <v>0</v>
      </c>
      <c s="32">
        <f>ROUND(ROUND(L87,2)*ROUND(G87,3),2)</f>
      </c>
      <c s="36" t="s">
        <v>160</v>
      </c>
      <c>
        <f>(M87*21)/100</f>
      </c>
      <c t="s">
        <v>26</v>
      </c>
    </row>
    <row r="88" spans="1:5" ht="12.75">
      <c r="A88" s="35" t="s">
        <v>54</v>
      </c>
      <c r="E88" s="39" t="s">
        <v>5</v>
      </c>
    </row>
    <row r="89" spans="1:5" ht="12.75">
      <c r="A89" s="35" t="s">
        <v>55</v>
      </c>
      <c r="E89" s="40" t="s">
        <v>1222</v>
      </c>
    </row>
    <row r="90" spans="1:5" ht="12.75">
      <c r="A90" t="s">
        <v>57</v>
      </c>
      <c r="E90" s="39" t="s">
        <v>5</v>
      </c>
    </row>
    <row r="91" spans="1:13" ht="12.75">
      <c r="A91" t="s">
        <v>45</v>
      </c>
      <c r="C91" s="31" t="s">
        <v>86</v>
      </c>
      <c r="E91" s="33" t="s">
        <v>1136</v>
      </c>
      <c r="J91" s="32">
        <f>0</f>
      </c>
      <c s="32">
        <f>0</f>
      </c>
      <c s="32">
        <f>0+L92+L96+L100+L104+L108+L112+L116+L120+L124</f>
      </c>
      <c s="32">
        <f>0+M92+M96+M100+M104+M108+M112+M116+M120+M124</f>
      </c>
    </row>
    <row r="92" spans="1:16" ht="38.25">
      <c r="A92" t="s">
        <v>48</v>
      </c>
      <c s="34" t="s">
        <v>205</v>
      </c>
      <c s="34" t="s">
        <v>1223</v>
      </c>
      <c s="35" t="s">
        <v>5</v>
      </c>
      <c s="6" t="s">
        <v>1224</v>
      </c>
      <c s="36" t="s">
        <v>226</v>
      </c>
      <c s="37">
        <v>4</v>
      </c>
      <c s="36">
        <v>0.1554</v>
      </c>
      <c s="36">
        <f>ROUND(G92*H92,6)</f>
      </c>
      <c r="L92" s="38">
        <v>0</v>
      </c>
      <c s="32">
        <f>ROUND(ROUND(L92,2)*ROUND(G92,3),2)</f>
      </c>
      <c s="36" t="s">
        <v>160</v>
      </c>
      <c>
        <f>(M92*21)/100</f>
      </c>
      <c t="s">
        <v>26</v>
      </c>
    </row>
    <row r="93" spans="1:5" ht="12.75">
      <c r="A93" s="35" t="s">
        <v>54</v>
      </c>
      <c r="E93" s="39" t="s">
        <v>5</v>
      </c>
    </row>
    <row r="94" spans="1:5" ht="51">
      <c r="A94" s="35" t="s">
        <v>55</v>
      </c>
      <c r="E94" s="40" t="s">
        <v>1225</v>
      </c>
    </row>
    <row r="95" spans="1:5" ht="12.75">
      <c r="A95" t="s">
        <v>57</v>
      </c>
      <c r="E95" s="39" t="s">
        <v>5</v>
      </c>
    </row>
    <row r="96" spans="1:16" ht="25.5">
      <c r="A96" t="s">
        <v>48</v>
      </c>
      <c s="34" t="s">
        <v>208</v>
      </c>
      <c s="34" t="s">
        <v>1226</v>
      </c>
      <c s="35" t="s">
        <v>5</v>
      </c>
      <c s="6" t="s">
        <v>1227</v>
      </c>
      <c s="36" t="s">
        <v>226</v>
      </c>
      <c s="37">
        <v>88</v>
      </c>
      <c s="36">
        <v>0.10095</v>
      </c>
      <c s="36">
        <f>ROUND(G96*H96,6)</f>
      </c>
      <c r="L96" s="38">
        <v>0</v>
      </c>
      <c s="32">
        <f>ROUND(ROUND(L96,2)*ROUND(G96,3),2)</f>
      </c>
      <c s="36" t="s">
        <v>160</v>
      </c>
      <c>
        <f>(M96*21)/100</f>
      </c>
      <c t="s">
        <v>26</v>
      </c>
    </row>
    <row r="97" spans="1:5" ht="12.75">
      <c r="A97" s="35" t="s">
        <v>54</v>
      </c>
      <c r="E97" s="39" t="s">
        <v>5</v>
      </c>
    </row>
    <row r="98" spans="1:5" ht="63.75">
      <c r="A98" s="35" t="s">
        <v>55</v>
      </c>
      <c r="E98" s="40" t="s">
        <v>1228</v>
      </c>
    </row>
    <row r="99" spans="1:5" ht="12.75">
      <c r="A99" t="s">
        <v>57</v>
      </c>
      <c r="E99" s="39" t="s">
        <v>5</v>
      </c>
    </row>
    <row r="100" spans="1:16" ht="12.75">
      <c r="A100" t="s">
        <v>48</v>
      </c>
      <c s="34" t="s">
        <v>211</v>
      </c>
      <c s="34" t="s">
        <v>1229</v>
      </c>
      <c s="35" t="s">
        <v>5</v>
      </c>
      <c s="6" t="s">
        <v>1230</v>
      </c>
      <c s="36" t="s">
        <v>226</v>
      </c>
      <c s="37">
        <v>89.76</v>
      </c>
      <c s="36">
        <v>0.028</v>
      </c>
      <c s="36">
        <f>ROUND(G100*H100,6)</f>
      </c>
      <c r="L100" s="38">
        <v>0</v>
      </c>
      <c s="32">
        <f>ROUND(ROUND(L100,2)*ROUND(G100,3),2)</f>
      </c>
      <c s="36" t="s">
        <v>160</v>
      </c>
      <c>
        <f>(M100*21)/100</f>
      </c>
      <c t="s">
        <v>26</v>
      </c>
    </row>
    <row r="101" spans="1:5" ht="12.75">
      <c r="A101" s="35" t="s">
        <v>54</v>
      </c>
      <c r="E101" s="39" t="s">
        <v>5</v>
      </c>
    </row>
    <row r="102" spans="1:5" ht="12.75">
      <c r="A102" s="35" t="s">
        <v>55</v>
      </c>
      <c r="E102" s="40" t="s">
        <v>1231</v>
      </c>
    </row>
    <row r="103" spans="1:5" ht="12.75">
      <c r="A103" t="s">
        <v>57</v>
      </c>
      <c r="E103" s="39" t="s">
        <v>5</v>
      </c>
    </row>
    <row r="104" spans="1:16" ht="12.75">
      <c r="A104" t="s">
        <v>48</v>
      </c>
      <c s="34" t="s">
        <v>214</v>
      </c>
      <c s="34" t="s">
        <v>1232</v>
      </c>
      <c s="35" t="s">
        <v>5</v>
      </c>
      <c s="6" t="s">
        <v>1233</v>
      </c>
      <c s="36" t="s">
        <v>226</v>
      </c>
      <c s="37">
        <v>24</v>
      </c>
      <c s="36">
        <v>0</v>
      </c>
      <c s="36">
        <f>ROUND(G104*H104,6)</f>
      </c>
      <c r="L104" s="38">
        <v>0</v>
      </c>
      <c s="32">
        <f>ROUND(ROUND(L104,2)*ROUND(G104,3),2)</f>
      </c>
      <c s="36" t="s">
        <v>160</v>
      </c>
      <c>
        <f>(M104*21)/100</f>
      </c>
      <c t="s">
        <v>26</v>
      </c>
    </row>
    <row r="105" spans="1:5" ht="12.75">
      <c r="A105" s="35" t="s">
        <v>54</v>
      </c>
      <c r="E105" s="39" t="s">
        <v>5</v>
      </c>
    </row>
    <row r="106" spans="1:5" ht="12.75">
      <c r="A106" s="35" t="s">
        <v>55</v>
      </c>
      <c r="E106" s="40" t="s">
        <v>5</v>
      </c>
    </row>
    <row r="107" spans="1:5" ht="12.75">
      <c r="A107" t="s">
        <v>57</v>
      </c>
      <c r="E107" s="39" t="s">
        <v>5</v>
      </c>
    </row>
    <row r="108" spans="1:16" ht="12.75">
      <c r="A108" t="s">
        <v>48</v>
      </c>
      <c s="34" t="s">
        <v>217</v>
      </c>
      <c s="34" t="s">
        <v>1234</v>
      </c>
      <c s="35" t="s">
        <v>5</v>
      </c>
      <c s="6" t="s">
        <v>1235</v>
      </c>
      <c s="36" t="s">
        <v>226</v>
      </c>
      <c s="37">
        <v>24</v>
      </c>
      <c s="36">
        <v>8E-05</v>
      </c>
      <c s="36">
        <f>ROUND(G108*H108,6)</f>
      </c>
      <c r="L108" s="38">
        <v>0</v>
      </c>
      <c s="32">
        <f>ROUND(ROUND(L108,2)*ROUND(G108,3),2)</f>
      </c>
      <c s="36" t="s">
        <v>160</v>
      </c>
      <c>
        <f>(M108*21)/100</f>
      </c>
      <c t="s">
        <v>26</v>
      </c>
    </row>
    <row r="109" spans="1:5" ht="12.75">
      <c r="A109" s="35" t="s">
        <v>54</v>
      </c>
      <c r="E109" s="39" t="s">
        <v>5</v>
      </c>
    </row>
    <row r="110" spans="1:5" ht="12.75">
      <c r="A110" s="35" t="s">
        <v>55</v>
      </c>
      <c r="E110" s="40" t="s">
        <v>5</v>
      </c>
    </row>
    <row r="111" spans="1:5" ht="12.75">
      <c r="A111" t="s">
        <v>57</v>
      </c>
      <c r="E111" s="39" t="s">
        <v>5</v>
      </c>
    </row>
    <row r="112" spans="1:16" ht="25.5">
      <c r="A112" t="s">
        <v>48</v>
      </c>
      <c s="34" t="s">
        <v>220</v>
      </c>
      <c s="34" t="s">
        <v>1236</v>
      </c>
      <c s="35" t="s">
        <v>5</v>
      </c>
      <c s="6" t="s">
        <v>1237</v>
      </c>
      <c s="36" t="s">
        <v>1089</v>
      </c>
      <c s="37">
        <v>698</v>
      </c>
      <c s="36">
        <v>0</v>
      </c>
      <c s="36">
        <f>ROUND(G112*H112,6)</f>
      </c>
      <c r="L112" s="38">
        <v>0</v>
      </c>
      <c s="32">
        <f>ROUND(ROUND(L112,2)*ROUND(G112,3),2)</f>
      </c>
      <c s="36" t="s">
        <v>160</v>
      </c>
      <c>
        <f>(M112*21)/100</f>
      </c>
      <c t="s">
        <v>26</v>
      </c>
    </row>
    <row r="113" spans="1:5" ht="12.75">
      <c r="A113" s="35" t="s">
        <v>54</v>
      </c>
      <c r="E113" s="39" t="s">
        <v>5</v>
      </c>
    </row>
    <row r="114" spans="1:5" ht="191.25">
      <c r="A114" s="35" t="s">
        <v>55</v>
      </c>
      <c r="E114" s="40" t="s">
        <v>1203</v>
      </c>
    </row>
    <row r="115" spans="1:5" ht="12.75">
      <c r="A115" t="s">
        <v>57</v>
      </c>
      <c r="E115" s="39" t="s">
        <v>5</v>
      </c>
    </row>
    <row r="116" spans="1:16" ht="38.25">
      <c r="A116" t="s">
        <v>48</v>
      </c>
      <c s="34" t="s">
        <v>223</v>
      </c>
      <c s="34" t="s">
        <v>1238</v>
      </c>
      <c s="35" t="s">
        <v>5</v>
      </c>
      <c s="6" t="s">
        <v>1239</v>
      </c>
      <c s="36" t="s">
        <v>1089</v>
      </c>
      <c s="37">
        <v>698</v>
      </c>
      <c s="36">
        <v>0</v>
      </c>
      <c s="36">
        <f>ROUND(G116*H116,6)</f>
      </c>
      <c r="L116" s="38">
        <v>0</v>
      </c>
      <c s="32">
        <f>ROUND(ROUND(L116,2)*ROUND(G116,3),2)</f>
      </c>
      <c s="36" t="s">
        <v>160</v>
      </c>
      <c>
        <f>(M116*21)/100</f>
      </c>
      <c t="s">
        <v>26</v>
      </c>
    </row>
    <row r="117" spans="1:5" ht="12.75">
      <c r="A117" s="35" t="s">
        <v>54</v>
      </c>
      <c r="E117" s="39" t="s">
        <v>5</v>
      </c>
    </row>
    <row r="118" spans="1:5" ht="191.25">
      <c r="A118" s="35" t="s">
        <v>55</v>
      </c>
      <c r="E118" s="40" t="s">
        <v>1203</v>
      </c>
    </row>
    <row r="119" spans="1:5" ht="12.75">
      <c r="A119" t="s">
        <v>57</v>
      </c>
      <c r="E119" s="39" t="s">
        <v>5</v>
      </c>
    </row>
    <row r="120" spans="1:16" ht="38.25">
      <c r="A120" t="s">
        <v>48</v>
      </c>
      <c s="34" t="s">
        <v>227</v>
      </c>
      <c s="34" t="s">
        <v>1240</v>
      </c>
      <c s="35" t="s">
        <v>5</v>
      </c>
      <c s="6" t="s">
        <v>1241</v>
      </c>
      <c s="36" t="s">
        <v>226</v>
      </c>
      <c s="37">
        <v>4</v>
      </c>
      <c s="36">
        <v>0</v>
      </c>
      <c s="36">
        <f>ROUND(G120*H120,6)</f>
      </c>
      <c r="L120" s="38">
        <v>0</v>
      </c>
      <c s="32">
        <f>ROUND(ROUND(L120,2)*ROUND(G120,3),2)</f>
      </c>
      <c s="36" t="s">
        <v>160</v>
      </c>
      <c>
        <f>(M120*21)/100</f>
      </c>
      <c t="s">
        <v>26</v>
      </c>
    </row>
    <row r="121" spans="1:5" ht="12.75">
      <c r="A121" s="35" t="s">
        <v>54</v>
      </c>
      <c r="E121" s="39" t="s">
        <v>5</v>
      </c>
    </row>
    <row r="122" spans="1:5" ht="51">
      <c r="A122" s="35" t="s">
        <v>55</v>
      </c>
      <c r="E122" s="40" t="s">
        <v>1225</v>
      </c>
    </row>
    <row r="123" spans="1:5" ht="12.75">
      <c r="A123" t="s">
        <v>57</v>
      </c>
      <c r="E123" s="39" t="s">
        <v>5</v>
      </c>
    </row>
    <row r="124" spans="1:16" ht="38.25">
      <c r="A124" t="s">
        <v>48</v>
      </c>
      <c s="34" t="s">
        <v>230</v>
      </c>
      <c s="34" t="s">
        <v>1242</v>
      </c>
      <c s="35" t="s">
        <v>5</v>
      </c>
      <c s="6" t="s">
        <v>1243</v>
      </c>
      <c s="36" t="s">
        <v>1089</v>
      </c>
      <c s="37">
        <v>186</v>
      </c>
      <c s="36">
        <v>0</v>
      </c>
      <c s="36">
        <f>ROUND(G124*H124,6)</f>
      </c>
      <c r="L124" s="38">
        <v>0</v>
      </c>
      <c s="32">
        <f>ROUND(ROUND(L124,2)*ROUND(G124,3),2)</f>
      </c>
      <c s="36" t="s">
        <v>160</v>
      </c>
      <c>
        <f>(M124*21)/100</f>
      </c>
      <c t="s">
        <v>26</v>
      </c>
    </row>
    <row r="125" spans="1:5" ht="12.75">
      <c r="A125" s="35" t="s">
        <v>54</v>
      </c>
      <c r="E125" s="39" t="s">
        <v>5</v>
      </c>
    </row>
    <row r="126" spans="1:5" ht="76.5">
      <c r="A126" s="35" t="s">
        <v>55</v>
      </c>
      <c r="E126" s="40" t="s">
        <v>1244</v>
      </c>
    </row>
    <row r="127" spans="1:5" ht="12.75">
      <c r="A127" t="s">
        <v>57</v>
      </c>
      <c r="E127" s="39" t="s">
        <v>5</v>
      </c>
    </row>
    <row r="128" spans="1:13" ht="12.75">
      <c r="A128" t="s">
        <v>45</v>
      </c>
      <c r="C128" s="31" t="s">
        <v>46</v>
      </c>
      <c r="E128" s="33" t="s">
        <v>47</v>
      </c>
      <c r="J128" s="32">
        <f>0</f>
      </c>
      <c s="32">
        <f>0</f>
      </c>
      <c s="32">
        <f>0+L129+L133+L137+L141</f>
      </c>
      <c s="32">
        <f>0+M129+M133+M137+M141</f>
      </c>
    </row>
    <row r="129" spans="1:16" ht="25.5">
      <c r="A129" t="s">
        <v>48</v>
      </c>
      <c s="34" t="s">
        <v>233</v>
      </c>
      <c s="34" t="s">
        <v>104</v>
      </c>
      <c s="35" t="s">
        <v>5</v>
      </c>
      <c s="6" t="s">
        <v>105</v>
      </c>
      <c s="36" t="s">
        <v>52</v>
      </c>
      <c s="37">
        <v>242.21</v>
      </c>
      <c s="36">
        <v>0</v>
      </c>
      <c s="36">
        <f>ROUND(G129*H129,6)</f>
      </c>
      <c r="L129" s="38">
        <v>0</v>
      </c>
      <c s="32">
        <f>ROUND(ROUND(L129,2)*ROUND(G129,3),2)</f>
      </c>
      <c s="36" t="s">
        <v>53</v>
      </c>
      <c>
        <f>(M129*21)/100</f>
      </c>
      <c t="s">
        <v>26</v>
      </c>
    </row>
    <row r="130" spans="1:5" ht="12.75">
      <c r="A130" s="35" t="s">
        <v>54</v>
      </c>
      <c r="E130" s="39" t="s">
        <v>5</v>
      </c>
    </row>
    <row r="131" spans="1:5" ht="12.75">
      <c r="A131" s="35" t="s">
        <v>55</v>
      </c>
      <c r="E131" s="40" t="s">
        <v>1245</v>
      </c>
    </row>
    <row r="132" spans="1:5" ht="153">
      <c r="A132" t="s">
        <v>57</v>
      </c>
      <c r="E132" s="39" t="s">
        <v>1028</v>
      </c>
    </row>
    <row r="133" spans="1:16" ht="25.5">
      <c r="A133" t="s">
        <v>48</v>
      </c>
      <c s="34" t="s">
        <v>237</v>
      </c>
      <c s="34" t="s">
        <v>62</v>
      </c>
      <c s="35" t="s">
        <v>5</v>
      </c>
      <c s="6" t="s">
        <v>63</v>
      </c>
      <c s="36" t="s">
        <v>52</v>
      </c>
      <c s="37">
        <v>20.94</v>
      </c>
      <c s="36">
        <v>0</v>
      </c>
      <c s="36">
        <f>ROUND(G133*H133,6)</f>
      </c>
      <c r="L133" s="38">
        <v>0</v>
      </c>
      <c s="32">
        <f>ROUND(ROUND(L133,2)*ROUND(G133,3),2)</f>
      </c>
      <c s="36" t="s">
        <v>53</v>
      </c>
      <c>
        <f>(M133*21)/100</f>
      </c>
      <c t="s">
        <v>26</v>
      </c>
    </row>
    <row r="134" spans="1:5" ht="12.75">
      <c r="A134" s="35" t="s">
        <v>54</v>
      </c>
      <c r="E134" s="39" t="s">
        <v>5</v>
      </c>
    </row>
    <row r="135" spans="1:5" ht="12.75">
      <c r="A135" s="35" t="s">
        <v>55</v>
      </c>
      <c r="E135" s="40" t="s">
        <v>1246</v>
      </c>
    </row>
    <row r="136" spans="1:5" ht="153">
      <c r="A136" t="s">
        <v>57</v>
      </c>
      <c r="E136" s="39" t="s">
        <v>1028</v>
      </c>
    </row>
    <row r="137" spans="1:16" ht="25.5">
      <c r="A137" t="s">
        <v>48</v>
      </c>
      <c s="34" t="s">
        <v>238</v>
      </c>
      <c s="34" t="s">
        <v>79</v>
      </c>
      <c s="35" t="s">
        <v>5</v>
      </c>
      <c s="6" t="s">
        <v>80</v>
      </c>
      <c s="36" t="s">
        <v>52</v>
      </c>
      <c s="37">
        <v>10.34</v>
      </c>
      <c s="36">
        <v>0</v>
      </c>
      <c s="36">
        <f>ROUND(G137*H137,6)</f>
      </c>
      <c r="L137" s="38">
        <v>0</v>
      </c>
      <c s="32">
        <f>ROUND(ROUND(L137,2)*ROUND(G137,3),2)</f>
      </c>
      <c s="36" t="s">
        <v>53</v>
      </c>
      <c>
        <f>(M137*21)/100</f>
      </c>
      <c t="s">
        <v>26</v>
      </c>
    </row>
    <row r="138" spans="1:5" ht="12.75">
      <c r="A138" s="35" t="s">
        <v>54</v>
      </c>
      <c r="E138" s="39" t="s">
        <v>5</v>
      </c>
    </row>
    <row r="139" spans="1:5" ht="12.75">
      <c r="A139" s="35" t="s">
        <v>55</v>
      </c>
      <c r="E139" s="40" t="s">
        <v>1247</v>
      </c>
    </row>
    <row r="140" spans="1:5" ht="153">
      <c r="A140" t="s">
        <v>57</v>
      </c>
      <c r="E140" s="39" t="s">
        <v>1028</v>
      </c>
    </row>
    <row r="141" spans="1:16" ht="25.5">
      <c r="A141" t="s">
        <v>48</v>
      </c>
      <c s="34" t="s">
        <v>242</v>
      </c>
      <c s="34" t="s">
        <v>112</v>
      </c>
      <c s="35" t="s">
        <v>5</v>
      </c>
      <c s="6" t="s">
        <v>113</v>
      </c>
      <c s="36" t="s">
        <v>52</v>
      </c>
      <c s="37">
        <v>83.5</v>
      </c>
      <c s="36">
        <v>0</v>
      </c>
      <c s="36">
        <f>ROUND(G141*H141,6)</f>
      </c>
      <c r="L141" s="38">
        <v>0</v>
      </c>
      <c s="32">
        <f>ROUND(ROUND(L141,2)*ROUND(G141,3),2)</f>
      </c>
      <c s="36" t="s">
        <v>53</v>
      </c>
      <c>
        <f>(M141*21)/100</f>
      </c>
      <c t="s">
        <v>26</v>
      </c>
    </row>
    <row r="142" spans="1:5" ht="12.75">
      <c r="A142" s="35" t="s">
        <v>54</v>
      </c>
      <c r="E142" s="39" t="s">
        <v>5</v>
      </c>
    </row>
    <row r="143" spans="1:5" ht="12.75">
      <c r="A143" s="35" t="s">
        <v>55</v>
      </c>
      <c r="E143" s="40" t="s">
        <v>1248</v>
      </c>
    </row>
    <row r="144" spans="1:5" ht="153">
      <c r="A144" t="s">
        <v>57</v>
      </c>
      <c r="E144" s="39" t="s">
        <v>1028</v>
      </c>
    </row>
    <row r="145" spans="1:13" ht="12.75">
      <c r="A145" t="s">
        <v>45</v>
      </c>
      <c r="C145" s="31" t="s">
        <v>1029</v>
      </c>
      <c r="E145" s="33" t="s">
        <v>1030</v>
      </c>
      <c r="J145" s="32">
        <f>0</f>
      </c>
      <c s="32">
        <f>0</f>
      </c>
      <c s="32">
        <f>0+L146</f>
      </c>
      <c s="32">
        <f>0+M146</f>
      </c>
    </row>
    <row r="146" spans="1:16" ht="25.5">
      <c r="A146" t="s">
        <v>48</v>
      </c>
      <c s="34" t="s">
        <v>245</v>
      </c>
      <c s="34" t="s">
        <v>1249</v>
      </c>
      <c s="35" t="s">
        <v>5</v>
      </c>
      <c s="6" t="s">
        <v>1250</v>
      </c>
      <c s="36" t="s">
        <v>52</v>
      </c>
      <c s="37">
        <v>149.883</v>
      </c>
      <c s="36">
        <v>0</v>
      </c>
      <c s="36">
        <f>ROUND(G146*H146,6)</f>
      </c>
      <c r="L146" s="38">
        <v>0</v>
      </c>
      <c s="32">
        <f>ROUND(ROUND(L146,2)*ROUND(G146,3),2)</f>
      </c>
      <c s="36" t="s">
        <v>160</v>
      </c>
      <c>
        <f>(M146*21)/100</f>
      </c>
      <c t="s">
        <v>26</v>
      </c>
    </row>
    <row r="147" spans="1:5" ht="12.75">
      <c r="A147" s="35" t="s">
        <v>54</v>
      </c>
      <c r="E147" s="39" t="s">
        <v>5</v>
      </c>
    </row>
    <row r="148" spans="1:5" ht="12.75">
      <c r="A148" s="35" t="s">
        <v>55</v>
      </c>
      <c r="E148" s="40" t="s">
        <v>5</v>
      </c>
    </row>
    <row r="149" spans="1:5" ht="12.75">
      <c r="A149" t="s">
        <v>57</v>
      </c>
      <c r="E1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1255</v>
      </c>
      <c r="E8" s="30" t="s">
        <v>1254</v>
      </c>
      <c r="J8" s="29">
        <f>0+J9+J14+J23+J28+J41+J54+J71+J80+J101+J106</f>
      </c>
      <c s="29">
        <f>0+K9+K14+K23+K28+K41+K54+K71+K80+K101+K106</f>
      </c>
      <c s="29">
        <f>0+L9+L14+L23+L28+L41+L54+L71+L80+L101+L106</f>
      </c>
      <c s="29">
        <f>0+M9+M14+M23+M28+M41+M54+M71+M80+M101+M106</f>
      </c>
    </row>
    <row r="9" spans="1:13" ht="12.75">
      <c r="A9" t="s">
        <v>45</v>
      </c>
      <c r="C9" s="31" t="s">
        <v>1256</v>
      </c>
      <c r="E9" s="33" t="s">
        <v>1257</v>
      </c>
      <c r="J9" s="32">
        <f>0</f>
      </c>
      <c s="32">
        <f>0</f>
      </c>
      <c s="32">
        <f>0+L10</f>
      </c>
      <c s="32">
        <f>0+M10</f>
      </c>
    </row>
    <row r="10" spans="1:16" ht="12.75">
      <c r="A10" t="s">
        <v>48</v>
      </c>
      <c s="34" t="s">
        <v>202</v>
      </c>
      <c s="34" t="s">
        <v>1258</v>
      </c>
      <c s="35" t="s">
        <v>5</v>
      </c>
      <c s="6" t="s">
        <v>1259</v>
      </c>
      <c s="36" t="s">
        <v>226</v>
      </c>
      <c s="37">
        <v>20</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3" ht="12.75">
      <c r="A14" t="s">
        <v>45</v>
      </c>
      <c r="C14" s="31" t="s">
        <v>1260</v>
      </c>
      <c r="E14" s="33" t="s">
        <v>1261</v>
      </c>
      <c r="J14" s="32">
        <f>0</f>
      </c>
      <c s="32">
        <f>0</f>
      </c>
      <c s="32">
        <f>0+L15+L19</f>
      </c>
      <c s="32">
        <f>0+M15+M19</f>
      </c>
    </row>
    <row r="15" spans="1:16" ht="25.5">
      <c r="A15" t="s">
        <v>48</v>
      </c>
      <c s="34" t="s">
        <v>205</v>
      </c>
      <c s="34" t="s">
        <v>1262</v>
      </c>
      <c s="35" t="s">
        <v>5</v>
      </c>
      <c s="6" t="s">
        <v>1263</v>
      </c>
      <c s="36" t="s">
        <v>226</v>
      </c>
      <c s="37">
        <v>20</v>
      </c>
      <c s="36">
        <v>0</v>
      </c>
      <c s="36">
        <f>ROUND(G15*H15,6)</f>
      </c>
      <c r="L15" s="38">
        <v>0</v>
      </c>
      <c s="32">
        <f>ROUND(ROUND(L15,2)*ROUND(G15,3),2)</f>
      </c>
      <c s="36" t="s">
        <v>160</v>
      </c>
      <c>
        <f>(M15*21)/100</f>
      </c>
      <c t="s">
        <v>26</v>
      </c>
    </row>
    <row r="16" spans="1:5" ht="12.75">
      <c r="A16" s="35" t="s">
        <v>54</v>
      </c>
      <c r="E16" s="39" t="s">
        <v>5</v>
      </c>
    </row>
    <row r="17" spans="1:5" ht="12.75">
      <c r="A17" s="35" t="s">
        <v>55</v>
      </c>
      <c r="E17" s="40" t="s">
        <v>5</v>
      </c>
    </row>
    <row r="18" spans="1:5" ht="12.75">
      <c r="A18" t="s">
        <v>57</v>
      </c>
      <c r="E18" s="39" t="s">
        <v>5</v>
      </c>
    </row>
    <row r="19" spans="1:16" ht="12.75">
      <c r="A19" t="s">
        <v>48</v>
      </c>
      <c s="34" t="s">
        <v>208</v>
      </c>
      <c s="34" t="s">
        <v>1264</v>
      </c>
      <c s="35" t="s">
        <v>5</v>
      </c>
      <c s="6" t="s">
        <v>1265</v>
      </c>
      <c s="36" t="s">
        <v>226</v>
      </c>
      <c s="37">
        <v>20.6</v>
      </c>
      <c s="36">
        <v>0.00027</v>
      </c>
      <c s="36">
        <f>ROUND(G19*H19,6)</f>
      </c>
      <c r="L19" s="38">
        <v>0</v>
      </c>
      <c s="32">
        <f>ROUND(ROUND(L19,2)*ROUND(G19,3),2)</f>
      </c>
      <c s="36" t="s">
        <v>160</v>
      </c>
      <c>
        <f>(M19*21)/100</f>
      </c>
      <c t="s">
        <v>26</v>
      </c>
    </row>
    <row r="20" spans="1:5" ht="12.75">
      <c r="A20" s="35" t="s">
        <v>54</v>
      </c>
      <c r="E20" s="39" t="s">
        <v>5</v>
      </c>
    </row>
    <row r="21" spans="1:5" ht="12.75">
      <c r="A21" s="35" t="s">
        <v>55</v>
      </c>
      <c r="E21" s="40" t="s">
        <v>1266</v>
      </c>
    </row>
    <row r="22" spans="1:5" ht="12.75">
      <c r="A22" t="s">
        <v>57</v>
      </c>
      <c r="E22" s="39" t="s">
        <v>5</v>
      </c>
    </row>
    <row r="23" spans="1:13" ht="12.75">
      <c r="A23" t="s">
        <v>45</v>
      </c>
      <c r="C23" s="31" t="s">
        <v>74</v>
      </c>
      <c r="E23" s="33" t="s">
        <v>1267</v>
      </c>
      <c r="J23" s="32">
        <f>0</f>
      </c>
      <c s="32">
        <f>0</f>
      </c>
      <c s="32">
        <f>0+L24</f>
      </c>
      <c s="32">
        <f>0+M24</f>
      </c>
    </row>
    <row r="24" spans="1:16" ht="25.5">
      <c r="A24" t="s">
        <v>48</v>
      </c>
      <c s="34" t="s">
        <v>49</v>
      </c>
      <c s="34" t="s">
        <v>1268</v>
      </c>
      <c s="35" t="s">
        <v>5</v>
      </c>
      <c s="6" t="s">
        <v>1269</v>
      </c>
      <c s="36" t="s">
        <v>1089</v>
      </c>
      <c s="37">
        <v>40</v>
      </c>
      <c s="36">
        <v>0.01764</v>
      </c>
      <c s="36">
        <f>ROUND(G24*H24,6)</f>
      </c>
      <c r="L24" s="38">
        <v>0</v>
      </c>
      <c s="32">
        <f>ROUND(ROUND(L24,2)*ROUND(G24,3),2)</f>
      </c>
      <c s="36" t="s">
        <v>160</v>
      </c>
      <c>
        <f>(M24*21)/100</f>
      </c>
      <c t="s">
        <v>26</v>
      </c>
    </row>
    <row r="25" spans="1:5" ht="12.75">
      <c r="A25" s="35" t="s">
        <v>54</v>
      </c>
      <c r="E25" s="39" t="s">
        <v>5</v>
      </c>
    </row>
    <row r="26" spans="1:5" ht="12.75">
      <c r="A26" s="35" t="s">
        <v>55</v>
      </c>
      <c r="E26" s="40" t="s">
        <v>5</v>
      </c>
    </row>
    <row r="27" spans="1:5" ht="12.75">
      <c r="A27" t="s">
        <v>57</v>
      </c>
      <c r="E27" s="39" t="s">
        <v>5</v>
      </c>
    </row>
    <row r="28" spans="1:13" ht="12.75">
      <c r="A28" t="s">
        <v>45</v>
      </c>
      <c r="C28" s="31" t="s">
        <v>1270</v>
      </c>
      <c r="E28" s="33" t="s">
        <v>1271</v>
      </c>
      <c r="J28" s="32">
        <f>0</f>
      </c>
      <c s="32">
        <f>0</f>
      </c>
      <c s="32">
        <f>0+L29+L33+L37</f>
      </c>
      <c s="32">
        <f>0+M29+M33+M37</f>
      </c>
    </row>
    <row r="29" spans="1:16" ht="25.5">
      <c r="A29" t="s">
        <v>48</v>
      </c>
      <c s="34" t="s">
        <v>82</v>
      </c>
      <c s="34" t="s">
        <v>1272</v>
      </c>
      <c s="35" t="s">
        <v>5</v>
      </c>
      <c s="6" t="s">
        <v>1273</v>
      </c>
      <c s="36" t="s">
        <v>226</v>
      </c>
      <c s="37">
        <v>15</v>
      </c>
      <c s="36">
        <v>0</v>
      </c>
      <c s="36">
        <f>ROUND(G29*H29,6)</f>
      </c>
      <c r="L29" s="38">
        <v>0</v>
      </c>
      <c s="32">
        <f>ROUND(ROUND(L29,2)*ROUND(G29,3),2)</f>
      </c>
      <c s="36" t="s">
        <v>160</v>
      </c>
      <c>
        <f>(M29*21)/100</f>
      </c>
      <c t="s">
        <v>26</v>
      </c>
    </row>
    <row r="30" spans="1:5" ht="12.75">
      <c r="A30" s="35" t="s">
        <v>54</v>
      </c>
      <c r="E30" s="39" t="s">
        <v>5</v>
      </c>
    </row>
    <row r="31" spans="1:5" ht="12.75">
      <c r="A31" s="35" t="s">
        <v>55</v>
      </c>
      <c r="E31" s="40" t="s">
        <v>5</v>
      </c>
    </row>
    <row r="32" spans="1:5" ht="12.75">
      <c r="A32" t="s">
        <v>57</v>
      </c>
      <c r="E32" s="39" t="s">
        <v>5</v>
      </c>
    </row>
    <row r="33" spans="1:16" ht="12.75">
      <c r="A33" t="s">
        <v>48</v>
      </c>
      <c s="34" t="s">
        <v>86</v>
      </c>
      <c s="34" t="s">
        <v>1274</v>
      </c>
      <c s="35" t="s">
        <v>5</v>
      </c>
      <c s="6" t="s">
        <v>1275</v>
      </c>
      <c s="36" t="s">
        <v>226</v>
      </c>
      <c s="37">
        <v>15</v>
      </c>
      <c s="36">
        <v>0.00142</v>
      </c>
      <c s="36">
        <f>ROUND(G33*H33,6)</f>
      </c>
      <c r="L33" s="38">
        <v>0</v>
      </c>
      <c s="32">
        <f>ROUND(ROUND(L33,2)*ROUND(G33,3),2)</f>
      </c>
      <c s="36" t="s">
        <v>160</v>
      </c>
      <c>
        <f>(M33*21)/100</f>
      </c>
      <c t="s">
        <v>26</v>
      </c>
    </row>
    <row r="34" spans="1:5" ht="12.75">
      <c r="A34" s="35" t="s">
        <v>54</v>
      </c>
      <c r="E34" s="39" t="s">
        <v>5</v>
      </c>
    </row>
    <row r="35" spans="1:5" ht="12.75">
      <c r="A35" s="35" t="s">
        <v>55</v>
      </c>
      <c r="E35" s="40" t="s">
        <v>5</v>
      </c>
    </row>
    <row r="36" spans="1:5" ht="12.75">
      <c r="A36" t="s">
        <v>57</v>
      </c>
      <c r="E36" s="39" t="s">
        <v>5</v>
      </c>
    </row>
    <row r="37" spans="1:16" ht="25.5">
      <c r="A37" t="s">
        <v>48</v>
      </c>
      <c s="34" t="s">
        <v>90</v>
      </c>
      <c s="34" t="s">
        <v>1276</v>
      </c>
      <c s="35" t="s">
        <v>5</v>
      </c>
      <c s="6" t="s">
        <v>1277</v>
      </c>
      <c s="36" t="s">
        <v>52</v>
      </c>
      <c s="37">
        <v>0.021</v>
      </c>
      <c s="36">
        <v>0</v>
      </c>
      <c s="36">
        <f>ROUND(G37*H37,6)</f>
      </c>
      <c r="L37" s="38">
        <v>0</v>
      </c>
      <c s="32">
        <f>ROUND(ROUND(L37,2)*ROUND(G37,3),2)</f>
      </c>
      <c s="36" t="s">
        <v>160</v>
      </c>
      <c>
        <f>(M37*21)/100</f>
      </c>
      <c t="s">
        <v>26</v>
      </c>
    </row>
    <row r="38" spans="1:5" ht="12.75">
      <c r="A38" s="35" t="s">
        <v>54</v>
      </c>
      <c r="E38" s="39" t="s">
        <v>5</v>
      </c>
    </row>
    <row r="39" spans="1:5" ht="12.75">
      <c r="A39" s="35" t="s">
        <v>55</v>
      </c>
      <c r="E39" s="40" t="s">
        <v>5</v>
      </c>
    </row>
    <row r="40" spans="1:5" ht="12.75">
      <c r="A40" t="s">
        <v>57</v>
      </c>
      <c r="E40" s="39" t="s">
        <v>5</v>
      </c>
    </row>
    <row r="41" spans="1:13" ht="12.75">
      <c r="A41" t="s">
        <v>45</v>
      </c>
      <c r="C41" s="31" t="s">
        <v>1278</v>
      </c>
      <c r="E41" s="33" t="s">
        <v>1279</v>
      </c>
      <c r="J41" s="32">
        <f>0</f>
      </c>
      <c s="32">
        <f>0</f>
      </c>
      <c s="32">
        <f>0+L42+L46+L50</f>
      </c>
      <c s="32">
        <f>0+M42+M46+M50</f>
      </c>
    </row>
    <row r="42" spans="1:16" ht="25.5">
      <c r="A42" t="s">
        <v>48</v>
      </c>
      <c s="34" t="s">
        <v>95</v>
      </c>
      <c s="34" t="s">
        <v>1280</v>
      </c>
      <c s="35" t="s">
        <v>5</v>
      </c>
      <c s="6" t="s">
        <v>1281</v>
      </c>
      <c s="36" t="s">
        <v>226</v>
      </c>
      <c s="37">
        <v>15</v>
      </c>
      <c s="36">
        <v>0.00089</v>
      </c>
      <c s="36">
        <f>ROUND(G42*H42,6)</f>
      </c>
      <c r="L42" s="38">
        <v>0</v>
      </c>
      <c s="32">
        <f>ROUND(ROUND(L42,2)*ROUND(G42,3),2)</f>
      </c>
      <c s="36" t="s">
        <v>160</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99</v>
      </c>
      <c s="34" t="s">
        <v>1282</v>
      </c>
      <c s="35" t="s">
        <v>5</v>
      </c>
      <c s="6" t="s">
        <v>1283</v>
      </c>
      <c s="36" t="s">
        <v>226</v>
      </c>
      <c s="37">
        <v>15</v>
      </c>
      <c s="36">
        <v>0</v>
      </c>
      <c s="36">
        <f>ROUND(G46*H46,6)</f>
      </c>
      <c r="L46" s="38">
        <v>0</v>
      </c>
      <c s="32">
        <f>ROUND(ROUND(L46,2)*ROUND(G46,3),2)</f>
      </c>
      <c s="36" t="s">
        <v>160</v>
      </c>
      <c>
        <f>(M46*21)/100</f>
      </c>
      <c t="s">
        <v>26</v>
      </c>
    </row>
    <row r="47" spans="1:5" ht="12.75">
      <c r="A47" s="35" t="s">
        <v>54</v>
      </c>
      <c r="E47" s="39" t="s">
        <v>5</v>
      </c>
    </row>
    <row r="48" spans="1:5" ht="12.75">
      <c r="A48" s="35" t="s">
        <v>55</v>
      </c>
      <c r="E48" s="40" t="s">
        <v>5</v>
      </c>
    </row>
    <row r="49" spans="1:5" ht="12.75">
      <c r="A49" t="s">
        <v>57</v>
      </c>
      <c r="E49" s="39" t="s">
        <v>5</v>
      </c>
    </row>
    <row r="50" spans="1:16" ht="25.5">
      <c r="A50" t="s">
        <v>48</v>
      </c>
      <c s="34" t="s">
        <v>103</v>
      </c>
      <c s="34" t="s">
        <v>1284</v>
      </c>
      <c s="35" t="s">
        <v>5</v>
      </c>
      <c s="6" t="s">
        <v>1285</v>
      </c>
      <c s="36" t="s">
        <v>52</v>
      </c>
      <c s="37">
        <v>0.013</v>
      </c>
      <c s="36">
        <v>0</v>
      </c>
      <c s="36">
        <f>ROUND(G50*H50,6)</f>
      </c>
      <c r="L50" s="38">
        <v>0</v>
      </c>
      <c s="32">
        <f>ROUND(ROUND(L50,2)*ROUND(G50,3),2)</f>
      </c>
      <c s="36" t="s">
        <v>160</v>
      </c>
      <c>
        <f>(M50*21)/100</f>
      </c>
      <c t="s">
        <v>26</v>
      </c>
    </row>
    <row r="51" spans="1:5" ht="12.75">
      <c r="A51" s="35" t="s">
        <v>54</v>
      </c>
      <c r="E51" s="39" t="s">
        <v>5</v>
      </c>
    </row>
    <row r="52" spans="1:5" ht="12.75">
      <c r="A52" s="35" t="s">
        <v>55</v>
      </c>
      <c r="E52" s="40" t="s">
        <v>5</v>
      </c>
    </row>
    <row r="53" spans="1:5" ht="12.75">
      <c r="A53" t="s">
        <v>57</v>
      </c>
      <c r="E53" s="39" t="s">
        <v>5</v>
      </c>
    </row>
    <row r="54" spans="1:13" ht="12.75">
      <c r="A54" t="s">
        <v>45</v>
      </c>
      <c r="C54" s="31" t="s">
        <v>1286</v>
      </c>
      <c r="E54" s="33" t="s">
        <v>1287</v>
      </c>
      <c r="J54" s="32">
        <f>0</f>
      </c>
      <c s="32">
        <f>0</f>
      </c>
      <c s="32">
        <f>0+L55+L59+L63+L67</f>
      </c>
      <c s="32">
        <f>0+M55+M59+M63+M67</f>
      </c>
    </row>
    <row r="55" spans="1:16" ht="25.5">
      <c r="A55" t="s">
        <v>48</v>
      </c>
      <c s="34" t="s">
        <v>107</v>
      </c>
      <c s="34" t="s">
        <v>1288</v>
      </c>
      <c s="35" t="s">
        <v>5</v>
      </c>
      <c s="6" t="s">
        <v>1289</v>
      </c>
      <c s="36" t="s">
        <v>226</v>
      </c>
      <c s="37">
        <v>20</v>
      </c>
      <c s="36">
        <v>0</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111</v>
      </c>
      <c s="34" t="s">
        <v>1290</v>
      </c>
      <c s="35" t="s">
        <v>5</v>
      </c>
      <c s="6" t="s">
        <v>1291</v>
      </c>
      <c s="36" t="s">
        <v>226</v>
      </c>
      <c s="37">
        <v>23</v>
      </c>
      <c s="36">
        <v>0.00025</v>
      </c>
      <c s="36">
        <f>ROUND(G59*H59,6)</f>
      </c>
      <c r="L59" s="38">
        <v>0</v>
      </c>
      <c s="32">
        <f>ROUND(ROUND(L59,2)*ROUND(G59,3),2)</f>
      </c>
      <c s="36" t="s">
        <v>160</v>
      </c>
      <c>
        <f>(M59*21)/100</f>
      </c>
      <c t="s">
        <v>26</v>
      </c>
    </row>
    <row r="60" spans="1:5" ht="12.75">
      <c r="A60" s="35" t="s">
        <v>54</v>
      </c>
      <c r="E60" s="39" t="s">
        <v>5</v>
      </c>
    </row>
    <row r="61" spans="1:5" ht="12.75">
      <c r="A61" s="35" t="s">
        <v>55</v>
      </c>
      <c r="E61" s="40" t="s">
        <v>1292</v>
      </c>
    </row>
    <row r="62" spans="1:5" ht="12.75">
      <c r="A62" t="s">
        <v>57</v>
      </c>
      <c r="E62" s="39" t="s">
        <v>5</v>
      </c>
    </row>
    <row r="63" spans="1:16" ht="38.25">
      <c r="A63" t="s">
        <v>48</v>
      </c>
      <c s="34" t="s">
        <v>189</v>
      </c>
      <c s="34" t="s">
        <v>1293</v>
      </c>
      <c s="35" t="s">
        <v>5</v>
      </c>
      <c s="6" t="s">
        <v>1294</v>
      </c>
      <c s="36" t="s">
        <v>226</v>
      </c>
      <c s="37">
        <v>20</v>
      </c>
      <c s="36">
        <v>0</v>
      </c>
      <c s="36">
        <f>ROUND(G63*H63,6)</f>
      </c>
      <c r="L63" s="38">
        <v>0</v>
      </c>
      <c s="32">
        <f>ROUND(ROUND(L63,2)*ROUND(G63,3),2)</f>
      </c>
      <c s="36" t="s">
        <v>160</v>
      </c>
      <c>
        <f>(M63*21)/100</f>
      </c>
      <c t="s">
        <v>26</v>
      </c>
    </row>
    <row r="64" spans="1:5" ht="12.75">
      <c r="A64" s="35" t="s">
        <v>54</v>
      </c>
      <c r="E64" s="39" t="s">
        <v>5</v>
      </c>
    </row>
    <row r="65" spans="1:5" ht="12.75">
      <c r="A65" s="35" t="s">
        <v>55</v>
      </c>
      <c r="E65" s="40" t="s">
        <v>5</v>
      </c>
    </row>
    <row r="66" spans="1:5" ht="12.75">
      <c r="A66" t="s">
        <v>57</v>
      </c>
      <c r="E66" s="39" t="s">
        <v>5</v>
      </c>
    </row>
    <row r="67" spans="1:16" ht="25.5">
      <c r="A67" t="s">
        <v>48</v>
      </c>
      <c s="34" t="s">
        <v>192</v>
      </c>
      <c s="34" t="s">
        <v>1295</v>
      </c>
      <c s="35" t="s">
        <v>5</v>
      </c>
      <c s="6" t="s">
        <v>1296</v>
      </c>
      <c s="36" t="s">
        <v>52</v>
      </c>
      <c s="37">
        <v>0.006</v>
      </c>
      <c s="36">
        <v>0</v>
      </c>
      <c s="36">
        <f>ROUND(G67*H67,6)</f>
      </c>
      <c r="L67" s="38">
        <v>0</v>
      </c>
      <c s="32">
        <f>ROUND(ROUND(L67,2)*ROUND(G67,3),2)</f>
      </c>
      <c s="36" t="s">
        <v>160</v>
      </c>
      <c>
        <f>(M67*21)/100</f>
      </c>
      <c t="s">
        <v>26</v>
      </c>
    </row>
    <row r="68" spans="1:5" ht="12.75">
      <c r="A68" s="35" t="s">
        <v>54</v>
      </c>
      <c r="E68" s="39" t="s">
        <v>5</v>
      </c>
    </row>
    <row r="69" spans="1:5" ht="12.75">
      <c r="A69" s="35" t="s">
        <v>55</v>
      </c>
      <c r="E69" s="40" t="s">
        <v>5</v>
      </c>
    </row>
    <row r="70" spans="1:5" ht="12.75">
      <c r="A70" t="s">
        <v>57</v>
      </c>
      <c r="E70" s="39" t="s">
        <v>5</v>
      </c>
    </row>
    <row r="71" spans="1:13" ht="12.75">
      <c r="A71" t="s">
        <v>45</v>
      </c>
      <c r="C71" s="31" t="s">
        <v>1297</v>
      </c>
      <c r="E71" s="33" t="s">
        <v>1298</v>
      </c>
      <c r="J71" s="32">
        <f>0</f>
      </c>
      <c s="32">
        <f>0</f>
      </c>
      <c s="32">
        <f>0+L72+L76</f>
      </c>
      <c s="32">
        <f>0+M72+M76</f>
      </c>
    </row>
    <row r="72" spans="1:16" ht="12.75">
      <c r="A72" t="s">
        <v>48</v>
      </c>
      <c s="34" t="s">
        <v>195</v>
      </c>
      <c s="34" t="s">
        <v>224</v>
      </c>
      <c s="35" t="s">
        <v>5</v>
      </c>
      <c s="6" t="s">
        <v>225</v>
      </c>
      <c s="36" t="s">
        <v>226</v>
      </c>
      <c s="37">
        <v>20</v>
      </c>
      <c s="36">
        <v>0</v>
      </c>
      <c s="36">
        <f>ROUND(G72*H72,6)</f>
      </c>
      <c r="L72" s="38">
        <v>0</v>
      </c>
      <c s="32">
        <f>ROUND(ROUND(L72,2)*ROUND(G72,3),2)</f>
      </c>
      <c s="36" t="s">
        <v>160</v>
      </c>
      <c>
        <f>(M72*21)/100</f>
      </c>
      <c t="s">
        <v>26</v>
      </c>
    </row>
    <row r="73" spans="1:5" ht="12.75">
      <c r="A73" s="35" t="s">
        <v>54</v>
      </c>
      <c r="E73" s="39" t="s">
        <v>5</v>
      </c>
    </row>
    <row r="74" spans="1:5" ht="12.75">
      <c r="A74" s="35" t="s">
        <v>55</v>
      </c>
      <c r="E74" s="40" t="s">
        <v>5</v>
      </c>
    </row>
    <row r="75" spans="1:5" ht="12.75">
      <c r="A75" t="s">
        <v>57</v>
      </c>
      <c r="E75" s="39" t="s">
        <v>5</v>
      </c>
    </row>
    <row r="76" spans="1:16" ht="25.5">
      <c r="A76" t="s">
        <v>48</v>
      </c>
      <c s="34" t="s">
        <v>199</v>
      </c>
      <c s="34" t="s">
        <v>1299</v>
      </c>
      <c s="35" t="s">
        <v>5</v>
      </c>
      <c s="6" t="s">
        <v>1300</v>
      </c>
      <c s="36" t="s">
        <v>226</v>
      </c>
      <c s="37">
        <v>24</v>
      </c>
      <c s="36">
        <v>6E-05</v>
      </c>
      <c s="36">
        <f>ROUND(G76*H76,6)</f>
      </c>
      <c r="L76" s="38">
        <v>0</v>
      </c>
      <c s="32">
        <f>ROUND(ROUND(L76,2)*ROUND(G76,3),2)</f>
      </c>
      <c s="36" t="s">
        <v>160</v>
      </c>
      <c>
        <f>(M76*21)/100</f>
      </c>
      <c t="s">
        <v>26</v>
      </c>
    </row>
    <row r="77" spans="1:5" ht="12.75">
      <c r="A77" s="35" t="s">
        <v>54</v>
      </c>
      <c r="E77" s="39" t="s">
        <v>5</v>
      </c>
    </row>
    <row r="78" spans="1:5" ht="12.75">
      <c r="A78" s="35" t="s">
        <v>55</v>
      </c>
      <c r="E78" s="40" t="s">
        <v>1301</v>
      </c>
    </row>
    <row r="79" spans="1:5" ht="12.75">
      <c r="A79" t="s">
        <v>57</v>
      </c>
      <c r="E79" s="39" t="s">
        <v>1302</v>
      </c>
    </row>
    <row r="80" spans="1:13" ht="12.75">
      <c r="A80" t="s">
        <v>45</v>
      </c>
      <c r="C80" s="31" t="s">
        <v>46</v>
      </c>
      <c r="E80" s="33" t="s">
        <v>47</v>
      </c>
      <c r="J80" s="32">
        <f>0</f>
      </c>
      <c s="32">
        <f>0</f>
      </c>
      <c s="32">
        <f>0+L81+L85+L89+L93+L97</f>
      </c>
      <c s="32">
        <f>0+M81+M85+M89+M93+M97</f>
      </c>
    </row>
    <row r="81" spans="1:16" ht="25.5">
      <c r="A81" t="s">
        <v>48</v>
      </c>
      <c s="34" t="s">
        <v>26</v>
      </c>
      <c s="34" t="s">
        <v>1303</v>
      </c>
      <c s="35" t="s">
        <v>5</v>
      </c>
      <c s="6" t="s">
        <v>1304</v>
      </c>
      <c s="36" t="s">
        <v>52</v>
      </c>
      <c s="37">
        <v>0.871</v>
      </c>
      <c s="36">
        <v>0</v>
      </c>
      <c s="36">
        <f>ROUND(G81*H81,6)</f>
      </c>
      <c r="L81" s="38">
        <v>0</v>
      </c>
      <c s="32">
        <f>ROUND(ROUND(L81,2)*ROUND(G81,3),2)</f>
      </c>
      <c s="36" t="s">
        <v>160</v>
      </c>
      <c>
        <f>(M81*21)/100</f>
      </c>
      <c t="s">
        <v>26</v>
      </c>
    </row>
    <row r="82" spans="1:5" ht="12.75">
      <c r="A82" s="35" t="s">
        <v>54</v>
      </c>
      <c r="E82" s="39" t="s">
        <v>5</v>
      </c>
    </row>
    <row r="83" spans="1:5" ht="12.75">
      <c r="A83" s="35" t="s">
        <v>55</v>
      </c>
      <c r="E83" s="40" t="s">
        <v>5</v>
      </c>
    </row>
    <row r="84" spans="1:5" ht="12.75">
      <c r="A84" t="s">
        <v>57</v>
      </c>
      <c r="E84" s="39" t="s">
        <v>5</v>
      </c>
    </row>
    <row r="85" spans="1:16" ht="25.5">
      <c r="A85" t="s">
        <v>48</v>
      </c>
      <c s="34" t="s">
        <v>25</v>
      </c>
      <c s="34" t="s">
        <v>50</v>
      </c>
      <c s="35" t="s">
        <v>5</v>
      </c>
      <c s="6" t="s">
        <v>51</v>
      </c>
      <c s="36" t="s">
        <v>52</v>
      </c>
      <c s="37">
        <v>0.8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53">
      <c r="A88" t="s">
        <v>57</v>
      </c>
      <c r="E88" s="39" t="s">
        <v>1028</v>
      </c>
    </row>
    <row r="89" spans="1:16" ht="25.5">
      <c r="A89" t="s">
        <v>48</v>
      </c>
      <c s="34" t="s">
        <v>65</v>
      </c>
      <c s="34" t="s">
        <v>108</v>
      </c>
      <c s="35" t="s">
        <v>5</v>
      </c>
      <c s="6" t="s">
        <v>109</v>
      </c>
      <c s="36" t="s">
        <v>52</v>
      </c>
      <c s="37">
        <v>0.01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53">
      <c r="A92" t="s">
        <v>57</v>
      </c>
      <c r="E92" s="39" t="s">
        <v>1028</v>
      </c>
    </row>
    <row r="93" spans="1:16" ht="12.75">
      <c r="A93" t="s">
        <v>48</v>
      </c>
      <c s="34" t="s">
        <v>69</v>
      </c>
      <c s="34" t="s">
        <v>66</v>
      </c>
      <c s="35" t="s">
        <v>5</v>
      </c>
      <c s="6" t="s">
        <v>67</v>
      </c>
      <c s="36" t="s">
        <v>52</v>
      </c>
      <c s="37">
        <v>0.032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53">
      <c r="A96" t="s">
        <v>57</v>
      </c>
      <c r="E96" s="39" t="s">
        <v>1028</v>
      </c>
    </row>
    <row r="97" spans="1:16" ht="12.75">
      <c r="A97" t="s">
        <v>48</v>
      </c>
      <c s="34" t="s">
        <v>74</v>
      </c>
      <c s="34" t="s">
        <v>70</v>
      </c>
      <c s="35" t="s">
        <v>5</v>
      </c>
      <c s="6" t="s">
        <v>71</v>
      </c>
      <c s="36" t="s">
        <v>52</v>
      </c>
      <c s="37">
        <v>0.03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78.5">
      <c r="A100" t="s">
        <v>57</v>
      </c>
      <c r="E100" s="39" t="s">
        <v>1305</v>
      </c>
    </row>
    <row r="101" spans="1:13" ht="12.75">
      <c r="A101" t="s">
        <v>45</v>
      </c>
      <c r="C101" s="31" t="s">
        <v>1029</v>
      </c>
      <c r="E101" s="33" t="s">
        <v>1030</v>
      </c>
      <c r="J101" s="32">
        <f>0</f>
      </c>
      <c s="32">
        <f>0</f>
      </c>
      <c s="32">
        <f>0+L102</f>
      </c>
      <c s="32">
        <f>0+M102</f>
      </c>
    </row>
    <row r="102" spans="1:16" ht="38.25">
      <c r="A102" t="s">
        <v>48</v>
      </c>
      <c s="34" t="s">
        <v>78</v>
      </c>
      <c s="34" t="s">
        <v>1306</v>
      </c>
      <c s="35" t="s">
        <v>5</v>
      </c>
      <c s="6" t="s">
        <v>1307</v>
      </c>
      <c s="36" t="s">
        <v>52</v>
      </c>
      <c s="37">
        <v>0.706</v>
      </c>
      <c s="36">
        <v>0</v>
      </c>
      <c s="36">
        <f>ROUND(G102*H102,6)</f>
      </c>
      <c r="L102" s="38">
        <v>0</v>
      </c>
      <c s="32">
        <f>ROUND(ROUND(L102,2)*ROUND(G102,3),2)</f>
      </c>
      <c s="36" t="s">
        <v>160</v>
      </c>
      <c>
        <f>(M102*21)/100</f>
      </c>
      <c t="s">
        <v>26</v>
      </c>
    </row>
    <row r="103" spans="1:5" ht="12.75">
      <c r="A103" s="35" t="s">
        <v>54</v>
      </c>
      <c r="E103" s="39" t="s">
        <v>5</v>
      </c>
    </row>
    <row r="104" spans="1:5" ht="12.75">
      <c r="A104" s="35" t="s">
        <v>55</v>
      </c>
      <c r="E104" s="40" t="s">
        <v>5</v>
      </c>
    </row>
    <row r="105" spans="1:5" ht="12.75">
      <c r="A105" t="s">
        <v>57</v>
      </c>
      <c r="E105" s="39" t="s">
        <v>5</v>
      </c>
    </row>
    <row r="106" spans="1:13" ht="12.75">
      <c r="A106" t="s">
        <v>45</v>
      </c>
      <c r="C106" s="31" t="s">
        <v>1255</v>
      </c>
      <c r="E106" s="33" t="s">
        <v>1308</v>
      </c>
      <c r="J106" s="32">
        <f>0</f>
      </c>
      <c s="32">
        <f>0</f>
      </c>
      <c s="32">
        <f>0+L107+L111+L115</f>
      </c>
      <c s="32">
        <f>0+M107+M111+M115</f>
      </c>
    </row>
    <row r="107" spans="1:16" ht="12.75">
      <c r="A107" t="s">
        <v>48</v>
      </c>
      <c s="34" t="s">
        <v>211</v>
      </c>
      <c s="34" t="s">
        <v>1309</v>
      </c>
      <c s="35" t="s">
        <v>5</v>
      </c>
      <c s="6" t="s">
        <v>1310</v>
      </c>
      <c s="36" t="s">
        <v>159</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63.75">
      <c r="A110" t="s">
        <v>57</v>
      </c>
      <c r="E110" s="39" t="s">
        <v>1311</v>
      </c>
    </row>
    <row r="111" spans="1:16" ht="12.75">
      <c r="A111" t="s">
        <v>48</v>
      </c>
      <c s="34" t="s">
        <v>214</v>
      </c>
      <c s="34" t="s">
        <v>1312</v>
      </c>
      <c s="35" t="s">
        <v>5</v>
      </c>
      <c s="6" t="s">
        <v>1313</v>
      </c>
      <c s="36" t="s">
        <v>159</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89.25">
      <c r="A114" t="s">
        <v>57</v>
      </c>
      <c r="E114" s="39" t="s">
        <v>1314</v>
      </c>
    </row>
    <row r="115" spans="1:16" ht="12.75">
      <c r="A115" t="s">
        <v>48</v>
      </c>
      <c s="34" t="s">
        <v>217</v>
      </c>
      <c s="34" t="s">
        <v>1315</v>
      </c>
      <c s="35" t="s">
        <v>5</v>
      </c>
      <c s="6" t="s">
        <v>1316</v>
      </c>
      <c s="36" t="s">
        <v>159</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51">
      <c r="A118" t="s">
        <v>57</v>
      </c>
      <c r="E118" s="39" t="s">
        <v>1317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COUNTIFS(L8:L364,"=0",A8:A364,"P")+COUNTIFS(L8:L364,"",A8:A364,"P")+SUM(Q8:Q364)</f>
      </c>
    </row>
    <row r="8" spans="1:13" ht="12.75">
      <c r="A8" t="s">
        <v>43</v>
      </c>
      <c r="C8" s="28" t="s">
        <v>1320</v>
      </c>
      <c r="E8" s="30" t="s">
        <v>1319</v>
      </c>
      <c r="J8" s="29">
        <f>0+J9+J18+J71+J84+J121+J130+J175+J184+J197+J210+J215+J220+J309+J358+J363</f>
      </c>
      <c s="29">
        <f>0+K9+K18+K71+K84+K121+K130+K175+K184+K197+K210+K215+K220+K309+K358+K363</f>
      </c>
      <c s="29">
        <f>0+L9+L18+L71+L84+L121+L130+L175+L184+L197+L210+L215+L220+L309+L358+L363</f>
      </c>
      <c s="29">
        <f>0+M9+M18+M71+M84+M121+M130+M175+M184+M197+M210+M215+M220+M309+M358+M363</f>
      </c>
    </row>
    <row r="9" spans="1:13" ht="12.75">
      <c r="A9" t="s">
        <v>45</v>
      </c>
      <c r="C9" s="31" t="s">
        <v>1321</v>
      </c>
      <c r="E9" s="33" t="s">
        <v>1322</v>
      </c>
      <c r="J9" s="32">
        <f>0</f>
      </c>
      <c s="32">
        <f>0</f>
      </c>
      <c s="32">
        <f>0+L10+L14</f>
      </c>
      <c s="32">
        <f>0+M10+M14</f>
      </c>
    </row>
    <row r="10" spans="1:16" ht="38.25">
      <c r="A10" t="s">
        <v>48</v>
      </c>
      <c s="34" t="s">
        <v>251</v>
      </c>
      <c s="34" t="s">
        <v>1323</v>
      </c>
      <c s="35" t="s">
        <v>5</v>
      </c>
      <c s="6" t="s">
        <v>1324</v>
      </c>
      <c s="36" t="s">
        <v>1089</v>
      </c>
      <c s="37">
        <v>110.93</v>
      </c>
      <c s="36">
        <v>0</v>
      </c>
      <c s="36">
        <f>ROUND(G10*H10,6)</f>
      </c>
      <c r="L10" s="38">
        <v>0</v>
      </c>
      <c s="32">
        <f>ROUND(ROUND(L10,2)*ROUND(G10,3),2)</f>
      </c>
      <c s="36" t="s">
        <v>160</v>
      </c>
      <c>
        <f>(M10*21)/100</f>
      </c>
      <c t="s">
        <v>26</v>
      </c>
    </row>
    <row r="11" spans="1:5" ht="12.75">
      <c r="A11" s="35" t="s">
        <v>54</v>
      </c>
      <c r="E11" s="39" t="s">
        <v>5</v>
      </c>
    </row>
    <row r="12" spans="1:5" ht="51">
      <c r="A12" s="35" t="s">
        <v>55</v>
      </c>
      <c r="E12" s="40" t="s">
        <v>1325</v>
      </c>
    </row>
    <row r="13" spans="1:5" ht="12.75">
      <c r="A13" t="s">
        <v>57</v>
      </c>
      <c r="E13" s="39" t="s">
        <v>5</v>
      </c>
    </row>
    <row r="14" spans="1:16" ht="38.25">
      <c r="A14" t="s">
        <v>48</v>
      </c>
      <c s="34" t="s">
        <v>254</v>
      </c>
      <c s="34" t="s">
        <v>1326</v>
      </c>
      <c s="35" t="s">
        <v>5</v>
      </c>
      <c s="6" t="s">
        <v>1327</v>
      </c>
      <c s="36" t="s">
        <v>1089</v>
      </c>
      <c s="37">
        <v>138.749</v>
      </c>
      <c s="36">
        <v>0</v>
      </c>
      <c s="36">
        <f>ROUND(G14*H14,6)</f>
      </c>
      <c r="L14" s="38">
        <v>0</v>
      </c>
      <c s="32">
        <f>ROUND(ROUND(L14,2)*ROUND(G14,3),2)</f>
      </c>
      <c s="36" t="s">
        <v>160</v>
      </c>
      <c>
        <f>(M14*21)/100</f>
      </c>
      <c t="s">
        <v>26</v>
      </c>
    </row>
    <row r="15" spans="1:5" ht="12.75">
      <c r="A15" s="35" t="s">
        <v>54</v>
      </c>
      <c r="E15" s="39" t="s">
        <v>5</v>
      </c>
    </row>
    <row r="16" spans="1:5" ht="165.75">
      <c r="A16" s="35" t="s">
        <v>55</v>
      </c>
      <c r="E16" s="40" t="s">
        <v>1328</v>
      </c>
    </row>
    <row r="17" spans="1:5" ht="12.75">
      <c r="A17" t="s">
        <v>57</v>
      </c>
      <c r="E17" s="39" t="s">
        <v>5</v>
      </c>
    </row>
    <row r="18" spans="1:13" ht="12.75">
      <c r="A18" t="s">
        <v>45</v>
      </c>
      <c r="C18" s="31" t="s">
        <v>1329</v>
      </c>
      <c r="E18" s="33" t="s">
        <v>1330</v>
      </c>
      <c r="J18" s="32">
        <f>0</f>
      </c>
      <c s="32">
        <f>0</f>
      </c>
      <c s="32">
        <f>0+L19+L23+L27+L31+L35+L39+L43+L47+L51+L55+L59+L63+L67</f>
      </c>
      <c s="32">
        <f>0+M19+M23+M27+M31+M35+M39+M43+M47+M51+M55+M59+M63+M67</f>
      </c>
    </row>
    <row r="19" spans="1:16" ht="25.5">
      <c r="A19" t="s">
        <v>48</v>
      </c>
      <c s="34" t="s">
        <v>257</v>
      </c>
      <c s="34" t="s">
        <v>1331</v>
      </c>
      <c s="35" t="s">
        <v>5</v>
      </c>
      <c s="6" t="s">
        <v>1332</v>
      </c>
      <c s="36" t="s">
        <v>226</v>
      </c>
      <c s="37">
        <v>20</v>
      </c>
      <c s="36">
        <v>0</v>
      </c>
      <c s="36">
        <f>ROUND(G19*H19,6)</f>
      </c>
      <c r="L19" s="38">
        <v>0</v>
      </c>
      <c s="32">
        <f>ROUND(ROUND(L19,2)*ROUND(G19,3),2)</f>
      </c>
      <c s="36" t="s">
        <v>160</v>
      </c>
      <c>
        <f>(M19*21)/100</f>
      </c>
      <c t="s">
        <v>26</v>
      </c>
    </row>
    <row r="20" spans="1:5" ht="12.75">
      <c r="A20" s="35" t="s">
        <v>54</v>
      </c>
      <c r="E20" s="39" t="s">
        <v>5</v>
      </c>
    </row>
    <row r="21" spans="1:5" ht="51">
      <c r="A21" s="35" t="s">
        <v>55</v>
      </c>
      <c r="E21" s="40" t="s">
        <v>1333</v>
      </c>
    </row>
    <row r="22" spans="1:5" ht="12.75">
      <c r="A22" t="s">
        <v>57</v>
      </c>
      <c r="E22" s="39" t="s">
        <v>5</v>
      </c>
    </row>
    <row r="23" spans="1:16" ht="25.5">
      <c r="A23" t="s">
        <v>48</v>
      </c>
      <c s="34" t="s">
        <v>261</v>
      </c>
      <c s="34" t="s">
        <v>1334</v>
      </c>
      <c s="35" t="s">
        <v>5</v>
      </c>
      <c s="6" t="s">
        <v>1335</v>
      </c>
      <c s="36" t="s">
        <v>226</v>
      </c>
      <c s="37">
        <v>20.706</v>
      </c>
      <c s="36">
        <v>0</v>
      </c>
      <c s="36">
        <f>ROUND(G23*H23,6)</f>
      </c>
      <c r="L23" s="38">
        <v>0</v>
      </c>
      <c s="32">
        <f>ROUND(ROUND(L23,2)*ROUND(G23,3),2)</f>
      </c>
      <c s="36" t="s">
        <v>160</v>
      </c>
      <c>
        <f>(M23*21)/100</f>
      </c>
      <c t="s">
        <v>26</v>
      </c>
    </row>
    <row r="24" spans="1:5" ht="12.75">
      <c r="A24" s="35" t="s">
        <v>54</v>
      </c>
      <c r="E24" s="39" t="s">
        <v>5</v>
      </c>
    </row>
    <row r="25" spans="1:5" ht="114.75">
      <c r="A25" s="35" t="s">
        <v>55</v>
      </c>
      <c r="E25" s="40" t="s">
        <v>1336</v>
      </c>
    </row>
    <row r="26" spans="1:5" ht="12.75">
      <c r="A26" t="s">
        <v>57</v>
      </c>
      <c r="E26" s="39" t="s">
        <v>5</v>
      </c>
    </row>
    <row r="27" spans="1:16" ht="25.5">
      <c r="A27" t="s">
        <v>48</v>
      </c>
      <c s="34" t="s">
        <v>264</v>
      </c>
      <c s="34" t="s">
        <v>1337</v>
      </c>
      <c s="35" t="s">
        <v>5</v>
      </c>
      <c s="6" t="s">
        <v>1338</v>
      </c>
      <c s="36" t="s">
        <v>226</v>
      </c>
      <c s="37">
        <v>195.844</v>
      </c>
      <c s="36">
        <v>0</v>
      </c>
      <c s="36">
        <f>ROUND(G27*H27,6)</f>
      </c>
      <c r="L27" s="38">
        <v>0</v>
      </c>
      <c s="32">
        <f>ROUND(ROUND(L27,2)*ROUND(G27,3),2)</f>
      </c>
      <c s="36" t="s">
        <v>160</v>
      </c>
      <c>
        <f>(M27*21)/100</f>
      </c>
      <c t="s">
        <v>26</v>
      </c>
    </row>
    <row r="28" spans="1:5" ht="12.75">
      <c r="A28" s="35" t="s">
        <v>54</v>
      </c>
      <c r="E28" s="39" t="s">
        <v>5</v>
      </c>
    </row>
    <row r="29" spans="1:5" ht="165.75">
      <c r="A29" s="35" t="s">
        <v>55</v>
      </c>
      <c r="E29" s="40" t="s">
        <v>1339</v>
      </c>
    </row>
    <row r="30" spans="1:5" ht="12.75">
      <c r="A30" t="s">
        <v>57</v>
      </c>
      <c r="E30" s="39" t="s">
        <v>5</v>
      </c>
    </row>
    <row r="31" spans="1:16" ht="25.5">
      <c r="A31" t="s">
        <v>48</v>
      </c>
      <c s="34" t="s">
        <v>269</v>
      </c>
      <c s="34" t="s">
        <v>1340</v>
      </c>
      <c s="35" t="s">
        <v>5</v>
      </c>
      <c s="6" t="s">
        <v>1341</v>
      </c>
      <c s="36" t="s">
        <v>226</v>
      </c>
      <c s="37">
        <v>43.274</v>
      </c>
      <c s="36">
        <v>0</v>
      </c>
      <c s="36">
        <f>ROUND(G31*H31,6)</f>
      </c>
      <c r="L31" s="38">
        <v>0</v>
      </c>
      <c s="32">
        <f>ROUND(ROUND(L31,2)*ROUND(G31,3),2)</f>
      </c>
      <c s="36" t="s">
        <v>160</v>
      </c>
      <c>
        <f>(M31*21)/100</f>
      </c>
      <c t="s">
        <v>26</v>
      </c>
    </row>
    <row r="32" spans="1:5" ht="12.75">
      <c r="A32" s="35" t="s">
        <v>54</v>
      </c>
      <c r="E32" s="39" t="s">
        <v>5</v>
      </c>
    </row>
    <row r="33" spans="1:5" ht="242.25">
      <c r="A33" s="35" t="s">
        <v>55</v>
      </c>
      <c r="E33" s="40" t="s">
        <v>1342</v>
      </c>
    </row>
    <row r="34" spans="1:5" ht="12.75">
      <c r="A34" t="s">
        <v>57</v>
      </c>
      <c r="E34" s="39" t="s">
        <v>5</v>
      </c>
    </row>
    <row r="35" spans="1:16" ht="25.5">
      <c r="A35" t="s">
        <v>48</v>
      </c>
      <c s="34" t="s">
        <v>272</v>
      </c>
      <c s="34" t="s">
        <v>1343</v>
      </c>
      <c s="35" t="s">
        <v>5</v>
      </c>
      <c s="6" t="s">
        <v>1344</v>
      </c>
      <c s="36" t="s">
        <v>226</v>
      </c>
      <c s="37">
        <v>40.832</v>
      </c>
      <c s="36">
        <v>0</v>
      </c>
      <c s="36">
        <f>ROUND(G35*H35,6)</f>
      </c>
      <c r="L35" s="38">
        <v>0</v>
      </c>
      <c s="32">
        <f>ROUND(ROUND(L35,2)*ROUND(G35,3),2)</f>
      </c>
      <c s="36" t="s">
        <v>160</v>
      </c>
      <c>
        <f>(M35*21)/100</f>
      </c>
      <c t="s">
        <v>26</v>
      </c>
    </row>
    <row r="36" spans="1:5" ht="12.75">
      <c r="A36" s="35" t="s">
        <v>54</v>
      </c>
      <c r="E36" s="39" t="s">
        <v>5</v>
      </c>
    </row>
    <row r="37" spans="1:5" ht="127.5">
      <c r="A37" s="35" t="s">
        <v>55</v>
      </c>
      <c r="E37" s="40" t="s">
        <v>1345</v>
      </c>
    </row>
    <row r="38" spans="1:5" ht="12.75">
      <c r="A38" t="s">
        <v>57</v>
      </c>
      <c r="E38" s="39" t="s">
        <v>5</v>
      </c>
    </row>
    <row r="39" spans="1:16" ht="25.5">
      <c r="A39" t="s">
        <v>48</v>
      </c>
      <c s="34" t="s">
        <v>275</v>
      </c>
      <c s="34" t="s">
        <v>1346</v>
      </c>
      <c s="35" t="s">
        <v>5</v>
      </c>
      <c s="6" t="s">
        <v>1347</v>
      </c>
      <c s="36" t="s">
        <v>226</v>
      </c>
      <c s="37">
        <v>0.94</v>
      </c>
      <c s="36">
        <v>0</v>
      </c>
      <c s="36">
        <f>ROUND(G39*H39,6)</f>
      </c>
      <c r="L39" s="38">
        <v>0</v>
      </c>
      <c s="32">
        <f>ROUND(ROUND(L39,2)*ROUND(G39,3),2)</f>
      </c>
      <c s="36" t="s">
        <v>160</v>
      </c>
      <c>
        <f>(M39*21)/100</f>
      </c>
      <c t="s">
        <v>26</v>
      </c>
    </row>
    <row r="40" spans="1:5" ht="12.75">
      <c r="A40" s="35" t="s">
        <v>54</v>
      </c>
      <c r="E40" s="39" t="s">
        <v>5</v>
      </c>
    </row>
    <row r="41" spans="1:5" ht="63.75">
      <c r="A41" s="35" t="s">
        <v>55</v>
      </c>
      <c r="E41" s="40" t="s">
        <v>1348</v>
      </c>
    </row>
    <row r="42" spans="1:5" ht="12.75">
      <c r="A42" t="s">
        <v>57</v>
      </c>
      <c r="E42" s="39" t="s">
        <v>5</v>
      </c>
    </row>
    <row r="43" spans="1:16" ht="25.5">
      <c r="A43" t="s">
        <v>48</v>
      </c>
      <c s="34" t="s">
        <v>280</v>
      </c>
      <c s="34" t="s">
        <v>1349</v>
      </c>
      <c s="35" t="s">
        <v>5</v>
      </c>
      <c s="6" t="s">
        <v>1350</v>
      </c>
      <c s="36" t="s">
        <v>1089</v>
      </c>
      <c s="37">
        <v>683.661</v>
      </c>
      <c s="36">
        <v>0</v>
      </c>
      <c s="36">
        <f>ROUND(G43*H43,6)</f>
      </c>
      <c r="L43" s="38">
        <v>0</v>
      </c>
      <c s="32">
        <f>ROUND(ROUND(L43,2)*ROUND(G43,3),2)</f>
      </c>
      <c s="36" t="s">
        <v>160</v>
      </c>
      <c>
        <f>(M43*21)/100</f>
      </c>
      <c t="s">
        <v>26</v>
      </c>
    </row>
    <row r="44" spans="1:5" ht="12.75">
      <c r="A44" s="35" t="s">
        <v>54</v>
      </c>
      <c r="E44" s="39" t="s">
        <v>5</v>
      </c>
    </row>
    <row r="45" spans="1:5" ht="153">
      <c r="A45" s="35" t="s">
        <v>55</v>
      </c>
      <c r="E45" s="40" t="s">
        <v>1351</v>
      </c>
    </row>
    <row r="46" spans="1:5" ht="12.75">
      <c r="A46" t="s">
        <v>57</v>
      </c>
      <c r="E46" s="39" t="s">
        <v>5</v>
      </c>
    </row>
    <row r="47" spans="1:16" ht="25.5">
      <c r="A47" t="s">
        <v>48</v>
      </c>
      <c s="34" t="s">
        <v>283</v>
      </c>
      <c s="34" t="s">
        <v>1352</v>
      </c>
      <c s="35" t="s">
        <v>5</v>
      </c>
      <c s="6" t="s">
        <v>1353</v>
      </c>
      <c s="36" t="s">
        <v>1089</v>
      </c>
      <c s="37">
        <v>221.86</v>
      </c>
      <c s="36">
        <v>0</v>
      </c>
      <c s="36">
        <f>ROUND(G47*H47,6)</f>
      </c>
      <c r="L47" s="38">
        <v>0</v>
      </c>
      <c s="32">
        <f>ROUND(ROUND(L47,2)*ROUND(G47,3),2)</f>
      </c>
      <c s="36" t="s">
        <v>160</v>
      </c>
      <c>
        <f>(M47*21)/100</f>
      </c>
      <c t="s">
        <v>26</v>
      </c>
    </row>
    <row r="48" spans="1:5" ht="12.75">
      <c r="A48" s="35" t="s">
        <v>54</v>
      </c>
      <c r="E48" s="39" t="s">
        <v>5</v>
      </c>
    </row>
    <row r="49" spans="1:5" ht="51">
      <c r="A49" s="35" t="s">
        <v>55</v>
      </c>
      <c r="E49" s="40" t="s">
        <v>1354</v>
      </c>
    </row>
    <row r="50" spans="1:5" ht="12.75">
      <c r="A50" t="s">
        <v>57</v>
      </c>
      <c r="E50" s="39" t="s">
        <v>5</v>
      </c>
    </row>
    <row r="51" spans="1:16" ht="12.75">
      <c r="A51" t="s">
        <v>48</v>
      </c>
      <c s="34" t="s">
        <v>286</v>
      </c>
      <c s="34" t="s">
        <v>1355</v>
      </c>
      <c s="35" t="s">
        <v>5</v>
      </c>
      <c s="6" t="s">
        <v>1356</v>
      </c>
      <c s="36" t="s">
        <v>1089</v>
      </c>
      <c s="37">
        <v>386.5</v>
      </c>
      <c s="36">
        <v>0</v>
      </c>
      <c s="36">
        <f>ROUND(G51*H51,6)</f>
      </c>
      <c r="L51" s="38">
        <v>0</v>
      </c>
      <c s="32">
        <f>ROUND(ROUND(L51,2)*ROUND(G51,3),2)</f>
      </c>
      <c s="36" t="s">
        <v>160</v>
      </c>
      <c>
        <f>(M51*21)/100</f>
      </c>
      <c t="s">
        <v>26</v>
      </c>
    </row>
    <row r="52" spans="1:5" ht="12.75">
      <c r="A52" s="35" t="s">
        <v>54</v>
      </c>
      <c r="E52" s="39" t="s">
        <v>5</v>
      </c>
    </row>
    <row r="53" spans="1:5" ht="51">
      <c r="A53" s="35" t="s">
        <v>55</v>
      </c>
      <c r="E53" s="40" t="s">
        <v>1357</v>
      </c>
    </row>
    <row r="54" spans="1:5" ht="12.75">
      <c r="A54" t="s">
        <v>57</v>
      </c>
      <c r="E54" s="39" t="s">
        <v>5</v>
      </c>
    </row>
    <row r="55" spans="1:16" ht="12.75">
      <c r="A55" t="s">
        <v>48</v>
      </c>
      <c s="34" t="s">
        <v>289</v>
      </c>
      <c s="34" t="s">
        <v>1358</v>
      </c>
      <c s="35" t="s">
        <v>5</v>
      </c>
      <c s="6" t="s">
        <v>1359</v>
      </c>
      <c s="36" t="s">
        <v>1089</v>
      </c>
      <c s="37">
        <v>12.65</v>
      </c>
      <c s="36">
        <v>0</v>
      </c>
      <c s="36">
        <f>ROUND(G55*H55,6)</f>
      </c>
      <c r="L55" s="38">
        <v>0</v>
      </c>
      <c s="32">
        <f>ROUND(ROUND(L55,2)*ROUND(G55,3),2)</f>
      </c>
      <c s="36" t="s">
        <v>160</v>
      </c>
      <c>
        <f>(M55*21)/100</f>
      </c>
      <c t="s">
        <v>26</v>
      </c>
    </row>
    <row r="56" spans="1:5" ht="12.75">
      <c r="A56" s="35" t="s">
        <v>54</v>
      </c>
      <c r="E56" s="39" t="s">
        <v>5</v>
      </c>
    </row>
    <row r="57" spans="1:5" ht="51">
      <c r="A57" s="35" t="s">
        <v>55</v>
      </c>
      <c r="E57" s="40" t="s">
        <v>1360</v>
      </c>
    </row>
    <row r="58" spans="1:5" ht="12.75">
      <c r="A58" t="s">
        <v>57</v>
      </c>
      <c r="E58" s="39" t="s">
        <v>5</v>
      </c>
    </row>
    <row r="59" spans="1:16" ht="25.5">
      <c r="A59" t="s">
        <v>48</v>
      </c>
      <c s="34" t="s">
        <v>292</v>
      </c>
      <c s="34" t="s">
        <v>1361</v>
      </c>
      <c s="35" t="s">
        <v>5</v>
      </c>
      <c s="6" t="s">
        <v>1362</v>
      </c>
      <c s="36" t="s">
        <v>226</v>
      </c>
      <c s="37">
        <v>202.846</v>
      </c>
      <c s="36">
        <v>0</v>
      </c>
      <c s="36">
        <f>ROUND(G59*H59,6)</f>
      </c>
      <c r="L59" s="38">
        <v>0</v>
      </c>
      <c s="32">
        <f>ROUND(ROUND(L59,2)*ROUND(G59,3),2)</f>
      </c>
      <c s="36" t="s">
        <v>160</v>
      </c>
      <c>
        <f>(M59*21)/100</f>
      </c>
      <c t="s">
        <v>26</v>
      </c>
    </row>
    <row r="60" spans="1:5" ht="12.75">
      <c r="A60" s="35" t="s">
        <v>54</v>
      </c>
      <c r="E60" s="39" t="s">
        <v>5</v>
      </c>
    </row>
    <row r="61" spans="1:5" ht="344.25">
      <c r="A61" s="35" t="s">
        <v>55</v>
      </c>
      <c r="E61" s="40" t="s">
        <v>1363</v>
      </c>
    </row>
    <row r="62" spans="1:5" ht="12.75">
      <c r="A62" t="s">
        <v>57</v>
      </c>
      <c r="E62" s="39" t="s">
        <v>5</v>
      </c>
    </row>
    <row r="63" spans="1:16" ht="25.5">
      <c r="A63" t="s">
        <v>48</v>
      </c>
      <c s="34" t="s">
        <v>295</v>
      </c>
      <c s="34" t="s">
        <v>1364</v>
      </c>
      <c s="35" t="s">
        <v>5</v>
      </c>
      <c s="6" t="s">
        <v>1365</v>
      </c>
      <c s="36" t="s">
        <v>1089</v>
      </c>
      <c s="37">
        <v>10.4</v>
      </c>
      <c s="36">
        <v>0</v>
      </c>
      <c s="36">
        <f>ROUND(G63*H63,6)</f>
      </c>
      <c r="L63" s="38">
        <v>0</v>
      </c>
      <c s="32">
        <f>ROUND(ROUND(L63,2)*ROUND(G63,3),2)</f>
      </c>
      <c s="36" t="s">
        <v>160</v>
      </c>
      <c>
        <f>(M63*21)/100</f>
      </c>
      <c t="s">
        <v>26</v>
      </c>
    </row>
    <row r="64" spans="1:5" ht="12.75">
      <c r="A64" s="35" t="s">
        <v>54</v>
      </c>
      <c r="E64" s="39" t="s">
        <v>5</v>
      </c>
    </row>
    <row r="65" spans="1:5" ht="51">
      <c r="A65" s="35" t="s">
        <v>55</v>
      </c>
      <c r="E65" s="40" t="s">
        <v>1366</v>
      </c>
    </row>
    <row r="66" spans="1:5" ht="12.75">
      <c r="A66" t="s">
        <v>57</v>
      </c>
      <c r="E66" s="39" t="s">
        <v>5</v>
      </c>
    </row>
    <row r="67" spans="1:16" ht="25.5">
      <c r="A67" t="s">
        <v>48</v>
      </c>
      <c s="34" t="s">
        <v>298</v>
      </c>
      <c s="34" t="s">
        <v>1367</v>
      </c>
      <c s="35" t="s">
        <v>5</v>
      </c>
      <c s="6" t="s">
        <v>1368</v>
      </c>
      <c s="36" t="s">
        <v>1089</v>
      </c>
      <c s="37">
        <v>10.4</v>
      </c>
      <c s="36">
        <v>0</v>
      </c>
      <c s="36">
        <f>ROUND(G67*H67,6)</f>
      </c>
      <c r="L67" s="38">
        <v>0</v>
      </c>
      <c s="32">
        <f>ROUND(ROUND(L67,2)*ROUND(G67,3),2)</f>
      </c>
      <c s="36" t="s">
        <v>160</v>
      </c>
      <c>
        <f>(M67*21)/100</f>
      </c>
      <c t="s">
        <v>26</v>
      </c>
    </row>
    <row r="68" spans="1:5" ht="12.75">
      <c r="A68" s="35" t="s">
        <v>54</v>
      </c>
      <c r="E68" s="39" t="s">
        <v>5</v>
      </c>
    </row>
    <row r="69" spans="1:5" ht="51">
      <c r="A69" s="35" t="s">
        <v>55</v>
      </c>
      <c r="E69" s="40" t="s">
        <v>1366</v>
      </c>
    </row>
    <row r="70" spans="1:5" ht="12.75">
      <c r="A70" t="s">
        <v>57</v>
      </c>
      <c r="E70" s="39" t="s">
        <v>5</v>
      </c>
    </row>
    <row r="71" spans="1:13" ht="12.75">
      <c r="A71" t="s">
        <v>45</v>
      </c>
      <c r="C71" s="31" t="s">
        <v>1369</v>
      </c>
      <c r="E71" s="33" t="s">
        <v>1370</v>
      </c>
      <c r="J71" s="32">
        <f>0</f>
      </c>
      <c s="32">
        <f>0</f>
      </c>
      <c s="32">
        <f>0+L72+L76+L80</f>
      </c>
      <c s="32">
        <f>0+M72+M76+M80</f>
      </c>
    </row>
    <row r="72" spans="1:16" ht="25.5">
      <c r="A72" t="s">
        <v>48</v>
      </c>
      <c s="34" t="s">
        <v>301</v>
      </c>
      <c s="34" t="s">
        <v>1371</v>
      </c>
      <c s="35" t="s">
        <v>5</v>
      </c>
      <c s="6" t="s">
        <v>1372</v>
      </c>
      <c s="36" t="s">
        <v>1089</v>
      </c>
      <c s="37">
        <v>13</v>
      </c>
      <c s="36">
        <v>0</v>
      </c>
      <c s="36">
        <f>ROUND(G72*H72,6)</f>
      </c>
      <c r="L72" s="38">
        <v>0</v>
      </c>
      <c s="32">
        <f>ROUND(ROUND(L72,2)*ROUND(G72,3),2)</f>
      </c>
      <c s="36" t="s">
        <v>160</v>
      </c>
      <c>
        <f>(M72*21)/100</f>
      </c>
      <c t="s">
        <v>26</v>
      </c>
    </row>
    <row r="73" spans="1:5" ht="12.75">
      <c r="A73" s="35" t="s">
        <v>54</v>
      </c>
      <c r="E73" s="39" t="s">
        <v>5</v>
      </c>
    </row>
    <row r="74" spans="1:5" ht="51">
      <c r="A74" s="35" t="s">
        <v>55</v>
      </c>
      <c r="E74" s="40" t="s">
        <v>1373</v>
      </c>
    </row>
    <row r="75" spans="1:5" ht="12.75">
      <c r="A75" t="s">
        <v>57</v>
      </c>
      <c r="E75" s="39" t="s">
        <v>5</v>
      </c>
    </row>
    <row r="76" spans="1:16" ht="12.75">
      <c r="A76" t="s">
        <v>48</v>
      </c>
      <c s="34" t="s">
        <v>304</v>
      </c>
      <c s="34" t="s">
        <v>1374</v>
      </c>
      <c s="35" t="s">
        <v>5</v>
      </c>
      <c s="6" t="s">
        <v>1375</v>
      </c>
      <c s="36" t="s">
        <v>1089</v>
      </c>
      <c s="37">
        <v>33.3</v>
      </c>
      <c s="36">
        <v>0</v>
      </c>
      <c s="36">
        <f>ROUND(G76*H76,6)</f>
      </c>
      <c r="L76" s="38">
        <v>0</v>
      </c>
      <c s="32">
        <f>ROUND(ROUND(L76,2)*ROUND(G76,3),2)</f>
      </c>
      <c s="36" t="s">
        <v>160</v>
      </c>
      <c>
        <f>(M76*21)/100</f>
      </c>
      <c t="s">
        <v>26</v>
      </c>
    </row>
    <row r="77" spans="1:5" ht="12.75">
      <c r="A77" s="35" t="s">
        <v>54</v>
      </c>
      <c r="E77" s="39" t="s">
        <v>5</v>
      </c>
    </row>
    <row r="78" spans="1:5" ht="51">
      <c r="A78" s="35" t="s">
        <v>55</v>
      </c>
      <c r="E78" s="40" t="s">
        <v>1376</v>
      </c>
    </row>
    <row r="79" spans="1:5" ht="12.75">
      <c r="A79" t="s">
        <v>57</v>
      </c>
      <c r="E79" s="39" t="s">
        <v>5</v>
      </c>
    </row>
    <row r="80" spans="1:16" ht="25.5">
      <c r="A80" t="s">
        <v>48</v>
      </c>
      <c s="34" t="s">
        <v>307</v>
      </c>
      <c s="34" t="s">
        <v>1377</v>
      </c>
      <c s="35" t="s">
        <v>5</v>
      </c>
      <c s="6" t="s">
        <v>1378</v>
      </c>
      <c s="36" t="s">
        <v>1089</v>
      </c>
      <c s="37">
        <v>138.749</v>
      </c>
      <c s="36">
        <v>0</v>
      </c>
      <c s="36">
        <f>ROUND(G80*H80,6)</f>
      </c>
      <c r="L80" s="38">
        <v>0</v>
      </c>
      <c s="32">
        <f>ROUND(ROUND(L80,2)*ROUND(G80,3),2)</f>
      </c>
      <c s="36" t="s">
        <v>160</v>
      </c>
      <c>
        <f>(M80*21)/100</f>
      </c>
      <c t="s">
        <v>26</v>
      </c>
    </row>
    <row r="81" spans="1:5" ht="12.75">
      <c r="A81" s="35" t="s">
        <v>54</v>
      </c>
      <c r="E81" s="39" t="s">
        <v>5</v>
      </c>
    </row>
    <row r="82" spans="1:5" ht="165.75">
      <c r="A82" s="35" t="s">
        <v>55</v>
      </c>
      <c r="E82" s="40" t="s">
        <v>1328</v>
      </c>
    </row>
    <row r="83" spans="1:5" ht="12.75">
      <c r="A83" t="s">
        <v>57</v>
      </c>
      <c r="E83" s="39" t="s">
        <v>5</v>
      </c>
    </row>
    <row r="84" spans="1:13" ht="12.75">
      <c r="A84" t="s">
        <v>45</v>
      </c>
      <c r="C84" s="31" t="s">
        <v>1068</v>
      </c>
      <c r="E84" s="33" t="s">
        <v>1069</v>
      </c>
      <c r="J84" s="32">
        <f>0</f>
      </c>
      <c s="32">
        <f>0</f>
      </c>
      <c s="32">
        <f>0+L85+L89+L93+L97+L101+L105+L109+L113+L117</f>
      </c>
      <c s="32">
        <f>0+M85+M89+M93+M97+M101+M105+M109+M113+M117</f>
      </c>
    </row>
    <row r="85" spans="1:16" ht="12.75">
      <c r="A85" t="s">
        <v>48</v>
      </c>
      <c s="34" t="s">
        <v>310</v>
      </c>
      <c s="34" t="s">
        <v>1379</v>
      </c>
      <c s="35" t="s">
        <v>5</v>
      </c>
      <c s="6" t="s">
        <v>1380</v>
      </c>
      <c s="36" t="s">
        <v>1089</v>
      </c>
      <c s="37">
        <v>338.056</v>
      </c>
      <c s="36">
        <v>0</v>
      </c>
      <c s="36">
        <f>ROUND(G85*H85,6)</f>
      </c>
      <c r="L85" s="38">
        <v>0</v>
      </c>
      <c s="32">
        <f>ROUND(ROUND(L85,2)*ROUND(G85,3),2)</f>
      </c>
      <c s="36" t="s">
        <v>160</v>
      </c>
      <c>
        <f>(M85*21)/100</f>
      </c>
      <c t="s">
        <v>26</v>
      </c>
    </row>
    <row r="86" spans="1:5" ht="12.75">
      <c r="A86" s="35" t="s">
        <v>54</v>
      </c>
      <c r="E86" s="39" t="s">
        <v>5</v>
      </c>
    </row>
    <row r="87" spans="1:5" ht="51">
      <c r="A87" s="35" t="s">
        <v>55</v>
      </c>
      <c r="E87" s="40" t="s">
        <v>1381</v>
      </c>
    </row>
    <row r="88" spans="1:5" ht="12.75">
      <c r="A88" t="s">
        <v>57</v>
      </c>
      <c r="E88" s="39" t="s">
        <v>5</v>
      </c>
    </row>
    <row r="89" spans="1:16" ht="12.75">
      <c r="A89" t="s">
        <v>48</v>
      </c>
      <c s="34" t="s">
        <v>313</v>
      </c>
      <c s="34" t="s">
        <v>1382</v>
      </c>
      <c s="35" t="s">
        <v>5</v>
      </c>
      <c s="6" t="s">
        <v>1383</v>
      </c>
      <c s="36" t="s">
        <v>226</v>
      </c>
      <c s="37">
        <v>42.3</v>
      </c>
      <c s="36">
        <v>0</v>
      </c>
      <c s="36">
        <f>ROUND(G89*H89,6)</f>
      </c>
      <c r="L89" s="38">
        <v>0</v>
      </c>
      <c s="32">
        <f>ROUND(ROUND(L89,2)*ROUND(G89,3),2)</f>
      </c>
      <c s="36" t="s">
        <v>160</v>
      </c>
      <c>
        <f>(M89*21)/100</f>
      </c>
      <c t="s">
        <v>26</v>
      </c>
    </row>
    <row r="90" spans="1:5" ht="12.75">
      <c r="A90" s="35" t="s">
        <v>54</v>
      </c>
      <c r="E90" s="39" t="s">
        <v>5</v>
      </c>
    </row>
    <row r="91" spans="1:5" ht="12.75">
      <c r="A91" s="35" t="s">
        <v>55</v>
      </c>
      <c r="E91" s="40" t="s">
        <v>1384</v>
      </c>
    </row>
    <row r="92" spans="1:5" ht="12.75">
      <c r="A92" t="s">
        <v>57</v>
      </c>
      <c r="E92" s="39" t="s">
        <v>5</v>
      </c>
    </row>
    <row r="93" spans="1:16" ht="12.75">
      <c r="A93" t="s">
        <v>48</v>
      </c>
      <c s="34" t="s">
        <v>316</v>
      </c>
      <c s="34" t="s">
        <v>1385</v>
      </c>
      <c s="35" t="s">
        <v>5</v>
      </c>
      <c s="6" t="s">
        <v>1386</v>
      </c>
      <c s="36" t="s">
        <v>226</v>
      </c>
      <c s="37">
        <v>188.8</v>
      </c>
      <c s="36">
        <v>0</v>
      </c>
      <c s="36">
        <f>ROUND(G93*H93,6)</f>
      </c>
      <c r="L93" s="38">
        <v>0</v>
      </c>
      <c s="32">
        <f>ROUND(ROUND(L93,2)*ROUND(G93,3),2)</f>
      </c>
      <c s="36" t="s">
        <v>160</v>
      </c>
      <c>
        <f>(M93*21)/100</f>
      </c>
      <c t="s">
        <v>26</v>
      </c>
    </row>
    <row r="94" spans="1:5" ht="12.75">
      <c r="A94" s="35" t="s">
        <v>54</v>
      </c>
      <c r="E94" s="39" t="s">
        <v>5</v>
      </c>
    </row>
    <row r="95" spans="1:5" ht="12.75">
      <c r="A95" s="35" t="s">
        <v>55</v>
      </c>
      <c r="E95" s="40" t="s">
        <v>1387</v>
      </c>
    </row>
    <row r="96" spans="1:5" ht="12.75">
      <c r="A96" t="s">
        <v>57</v>
      </c>
      <c r="E96" s="39" t="s">
        <v>5</v>
      </c>
    </row>
    <row r="97" spans="1:16" ht="12.75">
      <c r="A97" t="s">
        <v>48</v>
      </c>
      <c s="34" t="s">
        <v>319</v>
      </c>
      <c s="34" t="s">
        <v>1388</v>
      </c>
      <c s="35" t="s">
        <v>5</v>
      </c>
      <c s="6" t="s">
        <v>1389</v>
      </c>
      <c s="36" t="s">
        <v>226</v>
      </c>
      <c s="37">
        <v>80</v>
      </c>
      <c s="36">
        <v>0</v>
      </c>
      <c s="36">
        <f>ROUND(G97*H97,6)</f>
      </c>
      <c r="L97" s="38">
        <v>0</v>
      </c>
      <c s="32">
        <f>ROUND(ROUND(L97,2)*ROUND(G97,3),2)</f>
      </c>
      <c s="36" t="s">
        <v>160</v>
      </c>
      <c>
        <f>(M97*21)/100</f>
      </c>
      <c t="s">
        <v>26</v>
      </c>
    </row>
    <row r="98" spans="1:5" ht="12.75">
      <c r="A98" s="35" t="s">
        <v>54</v>
      </c>
      <c r="E98" s="39" t="s">
        <v>5</v>
      </c>
    </row>
    <row r="99" spans="1:5" ht="12.75">
      <c r="A99" s="35" t="s">
        <v>55</v>
      </c>
      <c r="E99" s="40" t="s">
        <v>1390</v>
      </c>
    </row>
    <row r="100" spans="1:5" ht="12.75">
      <c r="A100" t="s">
        <v>57</v>
      </c>
      <c r="E100" s="39" t="s">
        <v>5</v>
      </c>
    </row>
    <row r="101" spans="1:16" ht="12.75">
      <c r="A101" t="s">
        <v>48</v>
      </c>
      <c s="34" t="s">
        <v>322</v>
      </c>
      <c s="34" t="s">
        <v>1391</v>
      </c>
      <c s="35" t="s">
        <v>5</v>
      </c>
      <c s="6" t="s">
        <v>1392</v>
      </c>
      <c s="36" t="s">
        <v>1089</v>
      </c>
      <c s="37">
        <v>30</v>
      </c>
      <c s="36">
        <v>0</v>
      </c>
      <c s="36">
        <f>ROUND(G101*H101,6)</f>
      </c>
      <c r="L101" s="38">
        <v>0</v>
      </c>
      <c s="32">
        <f>ROUND(ROUND(L101,2)*ROUND(G101,3),2)</f>
      </c>
      <c s="36" t="s">
        <v>160</v>
      </c>
      <c>
        <f>(M101*21)/100</f>
      </c>
      <c t="s">
        <v>26</v>
      </c>
    </row>
    <row r="102" spans="1:5" ht="12.75">
      <c r="A102" s="35" t="s">
        <v>54</v>
      </c>
      <c r="E102" s="39" t="s">
        <v>5</v>
      </c>
    </row>
    <row r="103" spans="1:5" ht="38.25">
      <c r="A103" s="35" t="s">
        <v>55</v>
      </c>
      <c r="E103" s="40" t="s">
        <v>1393</v>
      </c>
    </row>
    <row r="104" spans="1:5" ht="12.75">
      <c r="A104" t="s">
        <v>57</v>
      </c>
      <c r="E104" s="39" t="s">
        <v>5</v>
      </c>
    </row>
    <row r="105" spans="1:16" ht="12.75">
      <c r="A105" t="s">
        <v>48</v>
      </c>
      <c s="34" t="s">
        <v>326</v>
      </c>
      <c s="34" t="s">
        <v>1394</v>
      </c>
      <c s="35" t="s">
        <v>5</v>
      </c>
      <c s="6" t="s">
        <v>1395</v>
      </c>
      <c s="36" t="s">
        <v>159</v>
      </c>
      <c s="37">
        <v>4</v>
      </c>
      <c s="36">
        <v>0</v>
      </c>
      <c s="36">
        <f>ROUND(G105*H105,6)</f>
      </c>
      <c r="L105" s="38">
        <v>0</v>
      </c>
      <c s="32">
        <f>ROUND(ROUND(L105,2)*ROUND(G105,3),2)</f>
      </c>
      <c s="36" t="s">
        <v>160</v>
      </c>
      <c>
        <f>(M105*21)/100</f>
      </c>
      <c t="s">
        <v>26</v>
      </c>
    </row>
    <row r="106" spans="1:5" ht="12.75">
      <c r="A106" s="35" t="s">
        <v>54</v>
      </c>
      <c r="E106" s="39" t="s">
        <v>5</v>
      </c>
    </row>
    <row r="107" spans="1:5" ht="12.75">
      <c r="A107" s="35" t="s">
        <v>55</v>
      </c>
      <c r="E107" s="40" t="s">
        <v>5</v>
      </c>
    </row>
    <row r="108" spans="1:5" ht="12.75">
      <c r="A108" t="s">
        <v>57</v>
      </c>
      <c r="E108" s="39" t="s">
        <v>5</v>
      </c>
    </row>
    <row r="109" spans="1:16" ht="12.75">
      <c r="A109" t="s">
        <v>48</v>
      </c>
      <c s="34" t="s">
        <v>329</v>
      </c>
      <c s="34" t="s">
        <v>1396</v>
      </c>
      <c s="35" t="s">
        <v>5</v>
      </c>
      <c s="6" t="s">
        <v>1397</v>
      </c>
      <c s="36" t="s">
        <v>226</v>
      </c>
      <c s="37">
        <v>77.4</v>
      </c>
      <c s="36">
        <v>0</v>
      </c>
      <c s="36">
        <f>ROUND(G109*H109,6)</f>
      </c>
      <c r="L109" s="38">
        <v>0</v>
      </c>
      <c s="32">
        <f>ROUND(ROUND(L109,2)*ROUND(G109,3),2)</f>
      </c>
      <c s="36" t="s">
        <v>160</v>
      </c>
      <c>
        <f>(M109*21)/100</f>
      </c>
      <c t="s">
        <v>26</v>
      </c>
    </row>
    <row r="110" spans="1:5" ht="12.75">
      <c r="A110" s="35" t="s">
        <v>54</v>
      </c>
      <c r="E110" s="39" t="s">
        <v>5</v>
      </c>
    </row>
    <row r="111" spans="1:5" ht="12.75">
      <c r="A111" s="35" t="s">
        <v>55</v>
      </c>
      <c r="E111" s="40" t="s">
        <v>5</v>
      </c>
    </row>
    <row r="112" spans="1:5" ht="12.75">
      <c r="A112" t="s">
        <v>57</v>
      </c>
      <c r="E112" s="39" t="s">
        <v>5</v>
      </c>
    </row>
    <row r="113" spans="1:16" ht="12.75">
      <c r="A113" t="s">
        <v>48</v>
      </c>
      <c s="34" t="s">
        <v>332</v>
      </c>
      <c s="34" t="s">
        <v>1398</v>
      </c>
      <c s="35" t="s">
        <v>5</v>
      </c>
      <c s="6" t="s">
        <v>1399</v>
      </c>
      <c s="36" t="s">
        <v>226</v>
      </c>
      <c s="37">
        <v>88</v>
      </c>
      <c s="36">
        <v>0</v>
      </c>
      <c s="36">
        <f>ROUND(G113*H113,6)</f>
      </c>
      <c r="L113" s="38">
        <v>0</v>
      </c>
      <c s="32">
        <f>ROUND(ROUND(L113,2)*ROUND(G113,3),2)</f>
      </c>
      <c s="36" t="s">
        <v>160</v>
      </c>
      <c>
        <f>(M113*21)/100</f>
      </c>
      <c t="s">
        <v>26</v>
      </c>
    </row>
    <row r="114" spans="1:5" ht="12.75">
      <c r="A114" s="35" t="s">
        <v>54</v>
      </c>
      <c r="E114" s="39" t="s">
        <v>5</v>
      </c>
    </row>
    <row r="115" spans="1:5" ht="12.75">
      <c r="A115" s="35" t="s">
        <v>55</v>
      </c>
      <c r="E115" s="40" t="s">
        <v>5</v>
      </c>
    </row>
    <row r="116" spans="1:5" ht="12.75">
      <c r="A116" t="s">
        <v>57</v>
      </c>
      <c r="E116" s="39" t="s">
        <v>5</v>
      </c>
    </row>
    <row r="117" spans="1:16" ht="12.75">
      <c r="A117" t="s">
        <v>48</v>
      </c>
      <c s="34" t="s">
        <v>335</v>
      </c>
      <c s="34" t="s">
        <v>1400</v>
      </c>
      <c s="35" t="s">
        <v>5</v>
      </c>
      <c s="6" t="s">
        <v>1401</v>
      </c>
      <c s="36" t="s">
        <v>226</v>
      </c>
      <c s="37">
        <v>58</v>
      </c>
      <c s="36">
        <v>0</v>
      </c>
      <c s="36">
        <f>ROUND(G117*H117,6)</f>
      </c>
      <c r="L117" s="38">
        <v>0</v>
      </c>
      <c s="32">
        <f>ROUND(ROUND(L117,2)*ROUND(G117,3),2)</f>
      </c>
      <c s="36" t="s">
        <v>160</v>
      </c>
      <c>
        <f>(M117*21)/100</f>
      </c>
      <c t="s">
        <v>26</v>
      </c>
    </row>
    <row r="118" spans="1:5" ht="12.75">
      <c r="A118" s="35" t="s">
        <v>54</v>
      </c>
      <c r="E118" s="39" t="s">
        <v>5</v>
      </c>
    </row>
    <row r="119" spans="1:5" ht="12.75">
      <c r="A119" s="35" t="s">
        <v>55</v>
      </c>
      <c r="E119" s="40" t="s">
        <v>5</v>
      </c>
    </row>
    <row r="120" spans="1:5" ht="12.75">
      <c r="A120" t="s">
        <v>57</v>
      </c>
      <c r="E120" s="39" t="s">
        <v>5</v>
      </c>
    </row>
    <row r="121" spans="1:13" ht="12.75">
      <c r="A121" t="s">
        <v>45</v>
      </c>
      <c r="C121" s="31" t="s">
        <v>1402</v>
      </c>
      <c r="E121" s="33" t="s">
        <v>1403</v>
      </c>
      <c r="J121" s="32">
        <f>0</f>
      </c>
      <c s="32">
        <f>0</f>
      </c>
      <c s="32">
        <f>0+L122+L126</f>
      </c>
      <c s="32">
        <f>0+M122+M126</f>
      </c>
    </row>
    <row r="122" spans="1:16" ht="12.75">
      <c r="A122" t="s">
        <v>48</v>
      </c>
      <c s="34" t="s">
        <v>336</v>
      </c>
      <c s="34" t="s">
        <v>1404</v>
      </c>
      <c s="35" t="s">
        <v>5</v>
      </c>
      <c s="6" t="s">
        <v>1405</v>
      </c>
      <c s="36" t="s">
        <v>1089</v>
      </c>
      <c s="37">
        <v>683.661</v>
      </c>
      <c s="36">
        <v>0.0002</v>
      </c>
      <c s="36">
        <f>ROUND(G122*H122,6)</f>
      </c>
      <c r="L122" s="38">
        <v>0</v>
      </c>
      <c s="32">
        <f>ROUND(ROUND(L122,2)*ROUND(G122,3),2)</f>
      </c>
      <c s="36" t="s">
        <v>160</v>
      </c>
      <c>
        <f>(M122*21)/100</f>
      </c>
      <c t="s">
        <v>26</v>
      </c>
    </row>
    <row r="123" spans="1:5" ht="12.75">
      <c r="A123" s="35" t="s">
        <v>54</v>
      </c>
      <c r="E123" s="39" t="s">
        <v>5</v>
      </c>
    </row>
    <row r="124" spans="1:5" ht="153">
      <c r="A124" s="35" t="s">
        <v>55</v>
      </c>
      <c r="E124" s="40" t="s">
        <v>1406</v>
      </c>
    </row>
    <row r="125" spans="1:5" ht="12.75">
      <c r="A125" t="s">
        <v>57</v>
      </c>
      <c r="E125" s="39" t="s">
        <v>5</v>
      </c>
    </row>
    <row r="126" spans="1:16" ht="12.75">
      <c r="A126" t="s">
        <v>48</v>
      </c>
      <c s="34" t="s">
        <v>339</v>
      </c>
      <c s="34" t="s">
        <v>1407</v>
      </c>
      <c s="35" t="s">
        <v>5</v>
      </c>
      <c s="6" t="s">
        <v>1408</v>
      </c>
      <c s="36" t="s">
        <v>1089</v>
      </c>
      <c s="37">
        <v>138.749</v>
      </c>
      <c s="36">
        <v>0</v>
      </c>
      <c s="36">
        <f>ROUND(G126*H126,6)</f>
      </c>
      <c r="L126" s="38">
        <v>0</v>
      </c>
      <c s="32">
        <f>ROUND(ROUND(L126,2)*ROUND(G126,3),2)</f>
      </c>
      <c s="36" t="s">
        <v>160</v>
      </c>
      <c>
        <f>(M126*21)/100</f>
      </c>
      <c t="s">
        <v>26</v>
      </c>
    </row>
    <row r="127" spans="1:5" ht="12.75">
      <c r="A127" s="35" t="s">
        <v>54</v>
      </c>
      <c r="E127" s="39" t="s">
        <v>5</v>
      </c>
    </row>
    <row r="128" spans="1:5" ht="165.75">
      <c r="A128" s="35" t="s">
        <v>55</v>
      </c>
      <c r="E128" s="40" t="s">
        <v>1328</v>
      </c>
    </row>
    <row r="129" spans="1:5" ht="12.75">
      <c r="A129" t="s">
        <v>57</v>
      </c>
      <c r="E129" s="39" t="s">
        <v>5</v>
      </c>
    </row>
    <row r="130" spans="1:13" ht="12.75">
      <c r="A130" t="s">
        <v>45</v>
      </c>
      <c r="C130" s="31" t="s">
        <v>1076</v>
      </c>
      <c r="E130" s="33" t="s">
        <v>1077</v>
      </c>
      <c r="J130" s="32">
        <f>0</f>
      </c>
      <c s="32">
        <f>0</f>
      </c>
      <c s="32">
        <f>0+L131+L135+L139+L143+L147+L151+L155+L159+L163+L167+L171</f>
      </c>
      <c s="32">
        <f>0+M131+M135+M139+M143+M147+M151+M155+M159+M163+M167+M171</f>
      </c>
    </row>
    <row r="131" spans="1:16" ht="12.75">
      <c r="A131" t="s">
        <v>48</v>
      </c>
      <c s="34" t="s">
        <v>340</v>
      </c>
      <c s="34" t="s">
        <v>1409</v>
      </c>
      <c s="35" t="s">
        <v>5</v>
      </c>
      <c s="6" t="s">
        <v>1410</v>
      </c>
      <c s="36" t="s">
        <v>1089</v>
      </c>
      <c s="37">
        <v>28</v>
      </c>
      <c s="36">
        <v>0</v>
      </c>
      <c s="36">
        <f>ROUND(G131*H131,6)</f>
      </c>
      <c r="L131" s="38">
        <v>0</v>
      </c>
      <c s="32">
        <f>ROUND(ROUND(L131,2)*ROUND(G131,3),2)</f>
      </c>
      <c s="36" t="s">
        <v>160</v>
      </c>
      <c>
        <f>(M131*21)/100</f>
      </c>
      <c t="s">
        <v>26</v>
      </c>
    </row>
    <row r="132" spans="1:5" ht="12.75">
      <c r="A132" s="35" t="s">
        <v>54</v>
      </c>
      <c r="E132" s="39" t="s">
        <v>5</v>
      </c>
    </row>
    <row r="133" spans="1:5" ht="51">
      <c r="A133" s="35" t="s">
        <v>55</v>
      </c>
      <c r="E133" s="40" t="s">
        <v>1411</v>
      </c>
    </row>
    <row r="134" spans="1:5" ht="12.75">
      <c r="A134" t="s">
        <v>57</v>
      </c>
      <c r="E134" s="39" t="s">
        <v>5</v>
      </c>
    </row>
    <row r="135" spans="1:16" ht="12.75">
      <c r="A135" t="s">
        <v>48</v>
      </c>
      <c s="34" t="s">
        <v>342</v>
      </c>
      <c s="34" t="s">
        <v>1412</v>
      </c>
      <c s="35" t="s">
        <v>5</v>
      </c>
      <c s="6" t="s">
        <v>1413</v>
      </c>
      <c s="36" t="s">
        <v>1089</v>
      </c>
      <c s="37">
        <v>26.25</v>
      </c>
      <c s="36">
        <v>0</v>
      </c>
      <c s="36">
        <f>ROUND(G135*H135,6)</f>
      </c>
      <c r="L135" s="38">
        <v>0</v>
      </c>
      <c s="32">
        <f>ROUND(ROUND(L135,2)*ROUND(G135,3),2)</f>
      </c>
      <c s="36" t="s">
        <v>160</v>
      </c>
      <c>
        <f>(M135*21)/100</f>
      </c>
      <c t="s">
        <v>26</v>
      </c>
    </row>
    <row r="136" spans="1:5" ht="12.75">
      <c r="A136" s="35" t="s">
        <v>54</v>
      </c>
      <c r="E136" s="39" t="s">
        <v>5</v>
      </c>
    </row>
    <row r="137" spans="1:5" ht="51">
      <c r="A137" s="35" t="s">
        <v>55</v>
      </c>
      <c r="E137" s="40" t="s">
        <v>1414</v>
      </c>
    </row>
    <row r="138" spans="1:5" ht="12.75">
      <c r="A138" t="s">
        <v>57</v>
      </c>
      <c r="E138" s="39" t="s">
        <v>5</v>
      </c>
    </row>
    <row r="139" spans="1:16" ht="12.75">
      <c r="A139" t="s">
        <v>48</v>
      </c>
      <c s="34" t="s">
        <v>343</v>
      </c>
      <c s="34" t="s">
        <v>1415</v>
      </c>
      <c s="35" t="s">
        <v>5</v>
      </c>
      <c s="6" t="s">
        <v>1416</v>
      </c>
      <c s="36" t="s">
        <v>226</v>
      </c>
      <c s="37">
        <v>14.4</v>
      </c>
      <c s="36">
        <v>0</v>
      </c>
      <c s="36">
        <f>ROUND(G139*H139,6)</f>
      </c>
      <c r="L139" s="38">
        <v>0</v>
      </c>
      <c s="32">
        <f>ROUND(ROUND(L139,2)*ROUND(G139,3),2)</f>
      </c>
      <c s="36" t="s">
        <v>160</v>
      </c>
      <c>
        <f>(M139*21)/100</f>
      </c>
      <c t="s">
        <v>26</v>
      </c>
    </row>
    <row r="140" spans="1:5" ht="12.75">
      <c r="A140" s="35" t="s">
        <v>54</v>
      </c>
      <c r="E140" s="39" t="s">
        <v>5</v>
      </c>
    </row>
    <row r="141" spans="1:5" ht="114.75">
      <c r="A141" s="35" t="s">
        <v>55</v>
      </c>
      <c r="E141" s="40" t="s">
        <v>1417</v>
      </c>
    </row>
    <row r="142" spans="1:5" ht="12.75">
      <c r="A142" t="s">
        <v>57</v>
      </c>
      <c r="E142" s="39" t="s">
        <v>5</v>
      </c>
    </row>
    <row r="143" spans="1:16" ht="12.75">
      <c r="A143" t="s">
        <v>48</v>
      </c>
      <c s="34" t="s">
        <v>345</v>
      </c>
      <c s="34" t="s">
        <v>1418</v>
      </c>
      <c s="35" t="s">
        <v>5</v>
      </c>
      <c s="6" t="s">
        <v>1419</v>
      </c>
      <c s="36" t="s">
        <v>1089</v>
      </c>
      <c s="37">
        <v>6.4</v>
      </c>
      <c s="36">
        <v>0</v>
      </c>
      <c s="36">
        <f>ROUND(G143*H143,6)</f>
      </c>
      <c r="L143" s="38">
        <v>0</v>
      </c>
      <c s="32">
        <f>ROUND(ROUND(L143,2)*ROUND(G143,3),2)</f>
      </c>
      <c s="36" t="s">
        <v>160</v>
      </c>
      <c>
        <f>(M143*21)/100</f>
      </c>
      <c t="s">
        <v>26</v>
      </c>
    </row>
    <row r="144" spans="1:5" ht="12.75">
      <c r="A144" s="35" t="s">
        <v>54</v>
      </c>
      <c r="E144" s="39" t="s">
        <v>5</v>
      </c>
    </row>
    <row r="145" spans="1:5" ht="51">
      <c r="A145" s="35" t="s">
        <v>55</v>
      </c>
      <c r="E145" s="40" t="s">
        <v>1420</v>
      </c>
    </row>
    <row r="146" spans="1:5" ht="12.75">
      <c r="A146" t="s">
        <v>57</v>
      </c>
      <c r="E146" s="39" t="s">
        <v>5</v>
      </c>
    </row>
    <row r="147" spans="1:16" ht="12.75">
      <c r="A147" t="s">
        <v>48</v>
      </c>
      <c s="34" t="s">
        <v>347</v>
      </c>
      <c s="34" t="s">
        <v>1421</v>
      </c>
      <c s="35" t="s">
        <v>5</v>
      </c>
      <c s="6" t="s">
        <v>1422</v>
      </c>
      <c s="36" t="s">
        <v>1089</v>
      </c>
      <c s="37">
        <v>128.885</v>
      </c>
      <c s="36">
        <v>0</v>
      </c>
      <c s="36">
        <f>ROUND(G147*H147,6)</f>
      </c>
      <c r="L147" s="38">
        <v>0</v>
      </c>
      <c s="32">
        <f>ROUND(ROUND(L147,2)*ROUND(G147,3),2)</f>
      </c>
      <c s="36" t="s">
        <v>160</v>
      </c>
      <c>
        <f>(M147*21)/100</f>
      </c>
      <c t="s">
        <v>26</v>
      </c>
    </row>
    <row r="148" spans="1:5" ht="12.75">
      <c r="A148" s="35" t="s">
        <v>54</v>
      </c>
      <c r="E148" s="39" t="s">
        <v>5</v>
      </c>
    </row>
    <row r="149" spans="1:5" ht="76.5">
      <c r="A149" s="35" t="s">
        <v>55</v>
      </c>
      <c r="E149" s="40" t="s">
        <v>1423</v>
      </c>
    </row>
    <row r="150" spans="1:5" ht="12.75">
      <c r="A150" t="s">
        <v>57</v>
      </c>
      <c r="E150" s="39" t="s">
        <v>5</v>
      </c>
    </row>
    <row r="151" spans="1:16" ht="12.75">
      <c r="A151" t="s">
        <v>48</v>
      </c>
      <c s="34" t="s">
        <v>349</v>
      </c>
      <c s="34" t="s">
        <v>1424</v>
      </c>
      <c s="35" t="s">
        <v>5</v>
      </c>
      <c s="6" t="s">
        <v>1425</v>
      </c>
      <c s="36" t="s">
        <v>1089</v>
      </c>
      <c s="37">
        <v>128.885</v>
      </c>
      <c s="36">
        <v>0</v>
      </c>
      <c s="36">
        <f>ROUND(G151*H151,6)</f>
      </c>
      <c r="L151" s="38">
        <v>0</v>
      </c>
      <c s="32">
        <f>ROUND(ROUND(L151,2)*ROUND(G151,3),2)</f>
      </c>
      <c s="36" t="s">
        <v>160</v>
      </c>
      <c>
        <f>(M151*21)/100</f>
      </c>
      <c t="s">
        <v>26</v>
      </c>
    </row>
    <row r="152" spans="1:5" ht="12.75">
      <c r="A152" s="35" t="s">
        <v>54</v>
      </c>
      <c r="E152" s="39" t="s">
        <v>5</v>
      </c>
    </row>
    <row r="153" spans="1:5" ht="76.5">
      <c r="A153" s="35" t="s">
        <v>55</v>
      </c>
      <c r="E153" s="40" t="s">
        <v>1423</v>
      </c>
    </row>
    <row r="154" spans="1:5" ht="12.75">
      <c r="A154" t="s">
        <v>57</v>
      </c>
      <c r="E154" s="39" t="s">
        <v>5</v>
      </c>
    </row>
    <row r="155" spans="1:16" ht="12.75">
      <c r="A155" t="s">
        <v>48</v>
      </c>
      <c s="34" t="s">
        <v>350</v>
      </c>
      <c s="34" t="s">
        <v>1426</v>
      </c>
      <c s="35" t="s">
        <v>5</v>
      </c>
      <c s="6" t="s">
        <v>1427</v>
      </c>
      <c s="36" t="s">
        <v>159</v>
      </c>
      <c s="37">
        <v>14</v>
      </c>
      <c s="36">
        <v>0</v>
      </c>
      <c s="36">
        <f>ROUND(G155*H155,6)</f>
      </c>
      <c r="L155" s="38">
        <v>0</v>
      </c>
      <c s="32">
        <f>ROUND(ROUND(L155,2)*ROUND(G155,3),2)</f>
      </c>
      <c s="36" t="s">
        <v>160</v>
      </c>
      <c>
        <f>(M155*21)/100</f>
      </c>
      <c t="s">
        <v>26</v>
      </c>
    </row>
    <row r="156" spans="1:5" ht="12.75">
      <c r="A156" s="35" t="s">
        <v>54</v>
      </c>
      <c r="E156" s="39" t="s">
        <v>5</v>
      </c>
    </row>
    <row r="157" spans="1:5" ht="12.75">
      <c r="A157" s="35" t="s">
        <v>55</v>
      </c>
      <c r="E157" s="40" t="s">
        <v>1428</v>
      </c>
    </row>
    <row r="158" spans="1:5" ht="12.75">
      <c r="A158" t="s">
        <v>57</v>
      </c>
      <c r="E158" s="39" t="s">
        <v>5</v>
      </c>
    </row>
    <row r="159" spans="1:16" ht="12.75">
      <c r="A159" t="s">
        <v>48</v>
      </c>
      <c s="34" t="s">
        <v>352</v>
      </c>
      <c s="34" t="s">
        <v>1429</v>
      </c>
      <c s="35" t="s">
        <v>5</v>
      </c>
      <c s="6" t="s">
        <v>1430</v>
      </c>
      <c s="36" t="s">
        <v>159</v>
      </c>
      <c s="37">
        <v>14</v>
      </c>
      <c s="36">
        <v>0</v>
      </c>
      <c s="36">
        <f>ROUND(G159*H159,6)</f>
      </c>
      <c r="L159" s="38">
        <v>0</v>
      </c>
      <c s="32">
        <f>ROUND(ROUND(L159,2)*ROUND(G159,3),2)</f>
      </c>
      <c s="36" t="s">
        <v>160</v>
      </c>
      <c>
        <f>(M159*21)/100</f>
      </c>
      <c t="s">
        <v>26</v>
      </c>
    </row>
    <row r="160" spans="1:5" ht="12.75">
      <c r="A160" s="35" t="s">
        <v>54</v>
      </c>
      <c r="E160" s="39" t="s">
        <v>5</v>
      </c>
    </row>
    <row r="161" spans="1:5" ht="51">
      <c r="A161" s="35" t="s">
        <v>55</v>
      </c>
      <c r="E161" s="40" t="s">
        <v>1431</v>
      </c>
    </row>
    <row r="162" spans="1:5" ht="12.75">
      <c r="A162" t="s">
        <v>57</v>
      </c>
      <c r="E162" s="39" t="s">
        <v>5</v>
      </c>
    </row>
    <row r="163" spans="1:16" ht="12.75">
      <c r="A163" t="s">
        <v>48</v>
      </c>
      <c s="34" t="s">
        <v>353</v>
      </c>
      <c s="34" t="s">
        <v>1432</v>
      </c>
      <c s="35" t="s">
        <v>5</v>
      </c>
      <c s="6" t="s">
        <v>1433</v>
      </c>
      <c s="36" t="s">
        <v>1089</v>
      </c>
      <c s="37">
        <v>41.983</v>
      </c>
      <c s="36">
        <v>0</v>
      </c>
      <c s="36">
        <f>ROUND(G163*H163,6)</f>
      </c>
      <c r="L163" s="38">
        <v>0</v>
      </c>
      <c s="32">
        <f>ROUND(ROUND(L163,2)*ROUND(G163,3),2)</f>
      </c>
      <c s="36" t="s">
        <v>160</v>
      </c>
      <c>
        <f>(M163*21)/100</f>
      </c>
      <c t="s">
        <v>26</v>
      </c>
    </row>
    <row r="164" spans="1:5" ht="12.75">
      <c r="A164" s="35" t="s">
        <v>54</v>
      </c>
      <c r="E164" s="39" t="s">
        <v>5</v>
      </c>
    </row>
    <row r="165" spans="1:5" ht="127.5">
      <c r="A165" s="35" t="s">
        <v>55</v>
      </c>
      <c r="E165" s="40" t="s">
        <v>1434</v>
      </c>
    </row>
    <row r="166" spans="1:5" ht="12.75">
      <c r="A166" t="s">
        <v>57</v>
      </c>
      <c r="E166" s="39" t="s">
        <v>5</v>
      </c>
    </row>
    <row r="167" spans="1:16" ht="12.75">
      <c r="A167" t="s">
        <v>48</v>
      </c>
      <c s="34" t="s">
        <v>354</v>
      </c>
      <c s="34" t="s">
        <v>1435</v>
      </c>
      <c s="35" t="s">
        <v>5</v>
      </c>
      <c s="6" t="s">
        <v>1436</v>
      </c>
      <c s="36" t="s">
        <v>159</v>
      </c>
      <c s="37">
        <v>75</v>
      </c>
      <c s="36">
        <v>0</v>
      </c>
      <c s="36">
        <f>ROUND(G167*H167,6)</f>
      </c>
      <c r="L167" s="38">
        <v>0</v>
      </c>
      <c s="32">
        <f>ROUND(ROUND(L167,2)*ROUND(G167,3),2)</f>
      </c>
      <c s="36" t="s">
        <v>160</v>
      </c>
      <c>
        <f>(M167*21)/100</f>
      </c>
      <c t="s">
        <v>26</v>
      </c>
    </row>
    <row r="168" spans="1:5" ht="12.75">
      <c r="A168" s="35" t="s">
        <v>54</v>
      </c>
      <c r="E168" s="39" t="s">
        <v>5</v>
      </c>
    </row>
    <row r="169" spans="1:5" ht="89.25">
      <c r="A169" s="35" t="s">
        <v>55</v>
      </c>
      <c r="E169" s="40" t="s">
        <v>1437</v>
      </c>
    </row>
    <row r="170" spans="1:5" ht="12.75">
      <c r="A170" t="s">
        <v>57</v>
      </c>
      <c r="E170" s="39" t="s">
        <v>5</v>
      </c>
    </row>
    <row r="171" spans="1:16" ht="12.75">
      <c r="A171" t="s">
        <v>48</v>
      </c>
      <c s="34" t="s">
        <v>357</v>
      </c>
      <c s="34" t="s">
        <v>1438</v>
      </c>
      <c s="35" t="s">
        <v>5</v>
      </c>
      <c s="6" t="s">
        <v>1439</v>
      </c>
      <c s="36" t="s">
        <v>159</v>
      </c>
      <c s="37">
        <v>4</v>
      </c>
      <c s="36">
        <v>0</v>
      </c>
      <c s="36">
        <f>ROUND(G171*H171,6)</f>
      </c>
      <c r="L171" s="38">
        <v>0</v>
      </c>
      <c s="32">
        <f>ROUND(ROUND(L171,2)*ROUND(G171,3),2)</f>
      </c>
      <c s="36" t="s">
        <v>160</v>
      </c>
      <c>
        <f>(M171*21)/100</f>
      </c>
      <c t="s">
        <v>26</v>
      </c>
    </row>
    <row r="172" spans="1:5" ht="12.75">
      <c r="A172" s="35" t="s">
        <v>54</v>
      </c>
      <c r="E172" s="39" t="s">
        <v>5</v>
      </c>
    </row>
    <row r="173" spans="1:5" ht="51">
      <c r="A173" s="35" t="s">
        <v>55</v>
      </c>
      <c r="E173" s="40" t="s">
        <v>1440</v>
      </c>
    </row>
    <row r="174" spans="1:5" ht="12.75">
      <c r="A174" t="s">
        <v>57</v>
      </c>
      <c r="E174" s="39" t="s">
        <v>5</v>
      </c>
    </row>
    <row r="175" spans="1:13" ht="12.75">
      <c r="A175" t="s">
        <v>45</v>
      </c>
      <c r="C175" s="31" t="s">
        <v>1085</v>
      </c>
      <c r="E175" s="33" t="s">
        <v>1086</v>
      </c>
      <c r="J175" s="32">
        <f>0</f>
      </c>
      <c s="32">
        <f>0</f>
      </c>
      <c s="32">
        <f>0+L176+L180</f>
      </c>
      <c s="32">
        <f>0+M176+M180</f>
      </c>
    </row>
    <row r="176" spans="1:16" ht="25.5">
      <c r="A176" t="s">
        <v>48</v>
      </c>
      <c s="34" t="s">
        <v>359</v>
      </c>
      <c s="34" t="s">
        <v>1441</v>
      </c>
      <c s="35" t="s">
        <v>5</v>
      </c>
      <c s="6" t="s">
        <v>1442</v>
      </c>
      <c s="36" t="s">
        <v>226</v>
      </c>
      <c s="37">
        <v>1.5</v>
      </c>
      <c s="36">
        <v>0</v>
      </c>
      <c s="36">
        <f>ROUND(G176*H176,6)</f>
      </c>
      <c r="L176" s="38">
        <v>0</v>
      </c>
      <c s="32">
        <f>ROUND(ROUND(L176,2)*ROUND(G176,3),2)</f>
      </c>
      <c s="36" t="s">
        <v>160</v>
      </c>
      <c>
        <f>(M176*21)/100</f>
      </c>
      <c t="s">
        <v>26</v>
      </c>
    </row>
    <row r="177" spans="1:5" ht="12.75">
      <c r="A177" s="35" t="s">
        <v>54</v>
      </c>
      <c r="E177" s="39" t="s">
        <v>5</v>
      </c>
    </row>
    <row r="178" spans="1:5" ht="63.75">
      <c r="A178" s="35" t="s">
        <v>55</v>
      </c>
      <c r="E178" s="40" t="s">
        <v>1443</v>
      </c>
    </row>
    <row r="179" spans="1:5" ht="12.75">
      <c r="A179" t="s">
        <v>57</v>
      </c>
      <c r="E179" s="39" t="s">
        <v>5</v>
      </c>
    </row>
    <row r="180" spans="1:16" ht="12.75">
      <c r="A180" t="s">
        <v>48</v>
      </c>
      <c s="34" t="s">
        <v>361</v>
      </c>
      <c s="34" t="s">
        <v>1444</v>
      </c>
      <c s="35" t="s">
        <v>5</v>
      </c>
      <c s="6" t="s">
        <v>1445</v>
      </c>
      <c s="36" t="s">
        <v>159</v>
      </c>
      <c s="37">
        <v>14</v>
      </c>
      <c s="36">
        <v>0</v>
      </c>
      <c s="36">
        <f>ROUND(G180*H180,6)</f>
      </c>
      <c r="L180" s="38">
        <v>0</v>
      </c>
      <c s="32">
        <f>ROUND(ROUND(L180,2)*ROUND(G180,3),2)</f>
      </c>
      <c s="36" t="s">
        <v>160</v>
      </c>
      <c>
        <f>(M180*21)/100</f>
      </c>
      <c t="s">
        <v>26</v>
      </c>
    </row>
    <row r="181" spans="1:5" ht="12.75">
      <c r="A181" s="35" t="s">
        <v>54</v>
      </c>
      <c r="E181" s="39" t="s">
        <v>5</v>
      </c>
    </row>
    <row r="182" spans="1:5" ht="242.25">
      <c r="A182" s="35" t="s">
        <v>55</v>
      </c>
      <c r="E182" s="40" t="s">
        <v>1446</v>
      </c>
    </row>
    <row r="183" spans="1:5" ht="12.75">
      <c r="A183" t="s">
        <v>57</v>
      </c>
      <c r="E183" s="39" t="s">
        <v>5</v>
      </c>
    </row>
    <row r="184" spans="1:13" ht="12.75">
      <c r="A184" t="s">
        <v>45</v>
      </c>
      <c r="C184" s="31" t="s">
        <v>1447</v>
      </c>
      <c r="E184" s="33" t="s">
        <v>1448</v>
      </c>
      <c r="J184" s="32">
        <f>0</f>
      </c>
      <c s="32">
        <f>0</f>
      </c>
      <c s="32">
        <f>0+L185+L189+L193</f>
      </c>
      <c s="32">
        <f>0+M185+M189+M193</f>
      </c>
    </row>
    <row r="185" spans="1:16" ht="12.75">
      <c r="A185" t="s">
        <v>48</v>
      </c>
      <c s="34" t="s">
        <v>363</v>
      </c>
      <c s="34" t="s">
        <v>1449</v>
      </c>
      <c s="35" t="s">
        <v>5</v>
      </c>
      <c s="6" t="s">
        <v>1450</v>
      </c>
      <c s="36" t="s">
        <v>226</v>
      </c>
      <c s="37">
        <v>247.83</v>
      </c>
      <c s="36">
        <v>0</v>
      </c>
      <c s="36">
        <f>ROUND(G185*H185,6)</f>
      </c>
      <c r="L185" s="38">
        <v>0</v>
      </c>
      <c s="32">
        <f>ROUND(ROUND(L185,2)*ROUND(G185,3),2)</f>
      </c>
      <c s="36" t="s">
        <v>160</v>
      </c>
      <c>
        <f>(M185*21)/100</f>
      </c>
      <c t="s">
        <v>26</v>
      </c>
    </row>
    <row r="186" spans="1:5" ht="12.75">
      <c r="A186" s="35" t="s">
        <v>54</v>
      </c>
      <c r="E186" s="39" t="s">
        <v>5</v>
      </c>
    </row>
    <row r="187" spans="1:5" ht="331.5">
      <c r="A187" s="35" t="s">
        <v>55</v>
      </c>
      <c r="E187" s="40" t="s">
        <v>1451</v>
      </c>
    </row>
    <row r="188" spans="1:5" ht="12.75">
      <c r="A188" t="s">
        <v>57</v>
      </c>
      <c r="E188" s="39" t="s">
        <v>5</v>
      </c>
    </row>
    <row r="189" spans="1:16" ht="12.75">
      <c r="A189" t="s">
        <v>48</v>
      </c>
      <c s="34" t="s">
        <v>368</v>
      </c>
      <c s="34" t="s">
        <v>1452</v>
      </c>
      <c s="35" t="s">
        <v>5</v>
      </c>
      <c s="6" t="s">
        <v>1453</v>
      </c>
      <c s="36" t="s">
        <v>1089</v>
      </c>
      <c s="37">
        <v>837.05</v>
      </c>
      <c s="36">
        <v>0</v>
      </c>
      <c s="36">
        <f>ROUND(G189*H189,6)</f>
      </c>
      <c r="L189" s="38">
        <v>0</v>
      </c>
      <c s="32">
        <f>ROUND(ROUND(L189,2)*ROUND(G189,3),2)</f>
      </c>
      <c s="36" t="s">
        <v>160</v>
      </c>
      <c>
        <f>(M189*21)/100</f>
      </c>
      <c t="s">
        <v>26</v>
      </c>
    </row>
    <row r="190" spans="1:5" ht="12.75">
      <c r="A190" s="35" t="s">
        <v>54</v>
      </c>
      <c r="E190" s="39" t="s">
        <v>5</v>
      </c>
    </row>
    <row r="191" spans="1:5" ht="89.25">
      <c r="A191" s="35" t="s">
        <v>55</v>
      </c>
      <c r="E191" s="40" t="s">
        <v>1454</v>
      </c>
    </row>
    <row r="192" spans="1:5" ht="12.75">
      <c r="A192" t="s">
        <v>57</v>
      </c>
      <c r="E192" s="39" t="s">
        <v>5</v>
      </c>
    </row>
    <row r="193" spans="1:16" ht="12.75">
      <c r="A193" t="s">
        <v>48</v>
      </c>
      <c s="34" t="s">
        <v>371</v>
      </c>
      <c s="34" t="s">
        <v>1455</v>
      </c>
      <c s="35" t="s">
        <v>5</v>
      </c>
      <c s="6" t="s">
        <v>1456</v>
      </c>
      <c s="36" t="s">
        <v>1089</v>
      </c>
      <c s="37">
        <v>309.17</v>
      </c>
      <c s="36">
        <v>0</v>
      </c>
      <c s="36">
        <f>ROUND(G193*H193,6)</f>
      </c>
      <c r="L193" s="38">
        <v>0</v>
      </c>
      <c s="32">
        <f>ROUND(ROUND(L193,2)*ROUND(G193,3),2)</f>
      </c>
      <c s="36" t="s">
        <v>160</v>
      </c>
      <c>
        <f>(M193*21)/100</f>
      </c>
      <c t="s">
        <v>26</v>
      </c>
    </row>
    <row r="194" spans="1:5" ht="12.75">
      <c r="A194" s="35" t="s">
        <v>54</v>
      </c>
      <c r="E194" s="39" t="s">
        <v>5</v>
      </c>
    </row>
    <row r="195" spans="1:5" ht="357">
      <c r="A195" s="35" t="s">
        <v>55</v>
      </c>
      <c r="E195" s="40" t="s">
        <v>1457</v>
      </c>
    </row>
    <row r="196" spans="1:5" ht="12.75">
      <c r="A196" t="s">
        <v>57</v>
      </c>
      <c r="E196" s="39" t="s">
        <v>5</v>
      </c>
    </row>
    <row r="197" spans="1:13" ht="12.75">
      <c r="A197" t="s">
        <v>45</v>
      </c>
      <c r="C197" s="31" t="s">
        <v>1458</v>
      </c>
      <c r="E197" s="33" t="s">
        <v>1459</v>
      </c>
      <c r="J197" s="32">
        <f>0</f>
      </c>
      <c s="32">
        <f>0</f>
      </c>
      <c s="32">
        <f>0+L198+L202+L206</f>
      </c>
      <c s="32">
        <f>0+M198+M202+M206</f>
      </c>
    </row>
    <row r="198" spans="1:16" ht="12.75">
      <c r="A198" t="s">
        <v>48</v>
      </c>
      <c s="34" t="s">
        <v>374</v>
      </c>
      <c s="34" t="s">
        <v>1460</v>
      </c>
      <c s="35" t="s">
        <v>5</v>
      </c>
      <c s="6" t="s">
        <v>1461</v>
      </c>
      <c s="36" t="s">
        <v>1089</v>
      </c>
      <c s="37">
        <v>435.99</v>
      </c>
      <c s="36">
        <v>0</v>
      </c>
      <c s="36">
        <f>ROUND(G198*H198,6)</f>
      </c>
      <c r="L198" s="38">
        <v>0</v>
      </c>
      <c s="32">
        <f>ROUND(ROUND(L198,2)*ROUND(G198,3),2)</f>
      </c>
      <c s="36" t="s">
        <v>160</v>
      </c>
      <c>
        <f>(M198*21)/100</f>
      </c>
      <c t="s">
        <v>26</v>
      </c>
    </row>
    <row r="199" spans="1:5" ht="12.75">
      <c r="A199" s="35" t="s">
        <v>54</v>
      </c>
      <c r="E199" s="39" t="s">
        <v>5</v>
      </c>
    </row>
    <row r="200" spans="1:5" ht="344.25">
      <c r="A200" s="35" t="s">
        <v>55</v>
      </c>
      <c r="E200" s="40" t="s">
        <v>1462</v>
      </c>
    </row>
    <row r="201" spans="1:5" ht="12.75">
      <c r="A201" t="s">
        <v>57</v>
      </c>
      <c r="E201" s="39" t="s">
        <v>5</v>
      </c>
    </row>
    <row r="202" spans="1:16" ht="12.75">
      <c r="A202" t="s">
        <v>48</v>
      </c>
      <c s="34" t="s">
        <v>377</v>
      </c>
      <c s="34" t="s">
        <v>1463</v>
      </c>
      <c s="35" t="s">
        <v>5</v>
      </c>
      <c s="6" t="s">
        <v>1464</v>
      </c>
      <c s="36" t="s">
        <v>226</v>
      </c>
      <c s="37">
        <v>45.62</v>
      </c>
      <c s="36">
        <v>0</v>
      </c>
      <c s="36">
        <f>ROUND(G202*H202,6)</f>
      </c>
      <c r="L202" s="38">
        <v>0</v>
      </c>
      <c s="32">
        <f>ROUND(ROUND(L202,2)*ROUND(G202,3),2)</f>
      </c>
      <c s="36" t="s">
        <v>160</v>
      </c>
      <c>
        <f>(M202*21)/100</f>
      </c>
      <c t="s">
        <v>26</v>
      </c>
    </row>
    <row r="203" spans="1:5" ht="12.75">
      <c r="A203" s="35" t="s">
        <v>54</v>
      </c>
      <c r="E203" s="39" t="s">
        <v>5</v>
      </c>
    </row>
    <row r="204" spans="1:5" ht="63.75">
      <c r="A204" s="35" t="s">
        <v>55</v>
      </c>
      <c r="E204" s="40" t="s">
        <v>1465</v>
      </c>
    </row>
    <row r="205" spans="1:5" ht="12.75">
      <c r="A205" t="s">
        <v>57</v>
      </c>
      <c r="E205" s="39" t="s">
        <v>5</v>
      </c>
    </row>
    <row r="206" spans="1:16" ht="12.75">
      <c r="A206" t="s">
        <v>48</v>
      </c>
      <c s="34" t="s">
        <v>380</v>
      </c>
      <c s="34" t="s">
        <v>1466</v>
      </c>
      <c s="35" t="s">
        <v>5</v>
      </c>
      <c s="6" t="s">
        <v>1467</v>
      </c>
      <c s="36" t="s">
        <v>226</v>
      </c>
      <c s="37">
        <v>363.095</v>
      </c>
      <c s="36">
        <v>0</v>
      </c>
      <c s="36">
        <f>ROUND(G206*H206,6)</f>
      </c>
      <c r="L206" s="38">
        <v>0</v>
      </c>
      <c s="32">
        <f>ROUND(ROUND(L206,2)*ROUND(G206,3),2)</f>
      </c>
      <c s="36" t="s">
        <v>160</v>
      </c>
      <c>
        <f>(M206*21)/100</f>
      </c>
      <c t="s">
        <v>26</v>
      </c>
    </row>
    <row r="207" spans="1:5" ht="12.75">
      <c r="A207" s="35" t="s">
        <v>54</v>
      </c>
      <c r="E207" s="39" t="s">
        <v>5</v>
      </c>
    </row>
    <row r="208" spans="1:5" ht="331.5">
      <c r="A208" s="35" t="s">
        <v>55</v>
      </c>
      <c r="E208" s="40" t="s">
        <v>1468</v>
      </c>
    </row>
    <row r="209" spans="1:5" ht="12.75">
      <c r="A209" t="s">
        <v>57</v>
      </c>
      <c r="E209" s="39" t="s">
        <v>5</v>
      </c>
    </row>
    <row r="210" spans="1:13" ht="12.75">
      <c r="A210" t="s">
        <v>45</v>
      </c>
      <c r="C210" s="31" t="s">
        <v>1469</v>
      </c>
      <c r="E210" s="33" t="s">
        <v>1470</v>
      </c>
      <c r="J210" s="32">
        <f>0</f>
      </c>
      <c s="32">
        <f>0</f>
      </c>
      <c s="32">
        <f>0+L211</f>
      </c>
      <c s="32">
        <f>0+M211</f>
      </c>
    </row>
    <row r="211" spans="1:16" ht="12.75">
      <c r="A211" t="s">
        <v>48</v>
      </c>
      <c s="34" t="s">
        <v>383</v>
      </c>
      <c s="34" t="s">
        <v>1471</v>
      </c>
      <c s="35" t="s">
        <v>5</v>
      </c>
      <c s="6" t="s">
        <v>1472</v>
      </c>
      <c s="36" t="s">
        <v>1089</v>
      </c>
      <c s="37">
        <v>149.778</v>
      </c>
      <c s="36">
        <v>0</v>
      </c>
      <c s="36">
        <f>ROUND(G211*H211,6)</f>
      </c>
      <c r="L211" s="38">
        <v>0</v>
      </c>
      <c s="32">
        <f>ROUND(ROUND(L211,2)*ROUND(G211,3),2)</f>
      </c>
      <c s="36" t="s">
        <v>160</v>
      </c>
      <c>
        <f>(M211*21)/100</f>
      </c>
      <c t="s">
        <v>26</v>
      </c>
    </row>
    <row r="212" spans="1:5" ht="12.75">
      <c r="A212" s="35" t="s">
        <v>54</v>
      </c>
      <c r="E212" s="39" t="s">
        <v>5</v>
      </c>
    </row>
    <row r="213" spans="1:5" ht="140.25">
      <c r="A213" s="35" t="s">
        <v>55</v>
      </c>
      <c r="E213" s="40" t="s">
        <v>1473</v>
      </c>
    </row>
    <row r="214" spans="1:5" ht="12.75">
      <c r="A214" t="s">
        <v>57</v>
      </c>
      <c r="E214" s="39" t="s">
        <v>5</v>
      </c>
    </row>
    <row r="215" spans="1:13" ht="12.75">
      <c r="A215" t="s">
        <v>45</v>
      </c>
      <c r="C215" s="31" t="s">
        <v>1474</v>
      </c>
      <c r="E215" s="33" t="s">
        <v>1475</v>
      </c>
      <c r="J215" s="32">
        <f>0</f>
      </c>
      <c s="32">
        <f>0</f>
      </c>
      <c s="32">
        <f>0+L216</f>
      </c>
      <c s="32">
        <f>0+M216</f>
      </c>
    </row>
    <row r="216" spans="1:16" ht="12.75">
      <c r="A216" t="s">
        <v>48</v>
      </c>
      <c s="34" t="s">
        <v>386</v>
      </c>
      <c s="34" t="s">
        <v>1476</v>
      </c>
      <c s="35" t="s">
        <v>5</v>
      </c>
      <c s="6" t="s">
        <v>1477</v>
      </c>
      <c s="36" t="s">
        <v>1089</v>
      </c>
      <c s="37">
        <v>2027.637</v>
      </c>
      <c s="36">
        <v>0.001</v>
      </c>
      <c s="36">
        <f>ROUND(G216*H216,6)</f>
      </c>
      <c r="L216" s="38">
        <v>0</v>
      </c>
      <c s="32">
        <f>ROUND(ROUND(L216,2)*ROUND(G216,3),2)</f>
      </c>
      <c s="36" t="s">
        <v>160</v>
      </c>
      <c>
        <f>(M216*21)/100</f>
      </c>
      <c t="s">
        <v>26</v>
      </c>
    </row>
    <row r="217" spans="1:5" ht="12.75">
      <c r="A217" s="35" t="s">
        <v>54</v>
      </c>
      <c r="E217" s="39" t="s">
        <v>5</v>
      </c>
    </row>
    <row r="218" spans="1:5" ht="409.5">
      <c r="A218" s="35" t="s">
        <v>55</v>
      </c>
      <c r="E218" s="40" t="s">
        <v>1478</v>
      </c>
    </row>
    <row r="219" spans="1:5" ht="12.75">
      <c r="A219" t="s">
        <v>57</v>
      </c>
      <c r="E219" s="39" t="s">
        <v>5</v>
      </c>
    </row>
    <row r="220" spans="1:13" ht="12.75">
      <c r="A220" t="s">
        <v>45</v>
      </c>
      <c r="C220" s="31" t="s">
        <v>86</v>
      </c>
      <c r="E220" s="33" t="s">
        <v>1136</v>
      </c>
      <c r="J220" s="32">
        <f>0</f>
      </c>
      <c s="32">
        <f>0</f>
      </c>
      <c s="32">
        <f>0+L221+L225+L229+L233+L237+L241+L245+L249+L253+L257+L261+L265+L269+L273+L277+L281+L285+L289+L293+L297+L301+L305</f>
      </c>
      <c s="32">
        <f>0+M221+M225+M229+M233+M237+M241+M245+M249+M253+M257+M261+M265+M269+M273+M277+M281+M285+M289+M293+M297+M301+M305</f>
      </c>
    </row>
    <row r="221" spans="1:16" ht="12.75">
      <c r="A221" t="s">
        <v>48</v>
      </c>
      <c s="34" t="s">
        <v>49</v>
      </c>
      <c s="34" t="s">
        <v>1479</v>
      </c>
      <c s="35" t="s">
        <v>5</v>
      </c>
      <c s="6" t="s">
        <v>1480</v>
      </c>
      <c s="36" t="s">
        <v>959</v>
      </c>
      <c s="37">
        <v>7.6</v>
      </c>
      <c s="36">
        <v>0</v>
      </c>
      <c s="36">
        <f>ROUND(G221*H221,6)</f>
      </c>
      <c r="L221" s="38">
        <v>0</v>
      </c>
      <c s="32">
        <f>ROUND(ROUND(L221,2)*ROUND(G221,3),2)</f>
      </c>
      <c s="36" t="s">
        <v>160</v>
      </c>
      <c>
        <f>(M221*21)/100</f>
      </c>
      <c t="s">
        <v>26</v>
      </c>
    </row>
    <row r="222" spans="1:5" ht="12.75">
      <c r="A222" s="35" t="s">
        <v>54</v>
      </c>
      <c r="E222" s="39" t="s">
        <v>5</v>
      </c>
    </row>
    <row r="223" spans="1:5" ht="51">
      <c r="A223" s="35" t="s">
        <v>55</v>
      </c>
      <c r="E223" s="40" t="s">
        <v>1481</v>
      </c>
    </row>
    <row r="224" spans="1:5" ht="12.75">
      <c r="A224" t="s">
        <v>57</v>
      </c>
      <c r="E224" s="39" t="s">
        <v>5</v>
      </c>
    </row>
    <row r="225" spans="1:16" ht="25.5">
      <c r="A225" t="s">
        <v>48</v>
      </c>
      <c s="34" t="s">
        <v>26</v>
      </c>
      <c s="34" t="s">
        <v>1482</v>
      </c>
      <c s="35" t="s">
        <v>5</v>
      </c>
      <c s="6" t="s">
        <v>1483</v>
      </c>
      <c s="36" t="s">
        <v>1089</v>
      </c>
      <c s="37">
        <v>42.1</v>
      </c>
      <c s="36">
        <v>0</v>
      </c>
      <c s="36">
        <f>ROUND(G225*H225,6)</f>
      </c>
      <c r="L225" s="38">
        <v>0</v>
      </c>
      <c s="32">
        <f>ROUND(ROUND(L225,2)*ROUND(G225,3),2)</f>
      </c>
      <c s="36" t="s">
        <v>160</v>
      </c>
      <c>
        <f>(M225*21)/100</f>
      </c>
      <c t="s">
        <v>26</v>
      </c>
    </row>
    <row r="226" spans="1:5" ht="12.75">
      <c r="A226" s="35" t="s">
        <v>54</v>
      </c>
      <c r="E226" s="39" t="s">
        <v>5</v>
      </c>
    </row>
    <row r="227" spans="1:5" ht="102">
      <c r="A227" s="35" t="s">
        <v>55</v>
      </c>
      <c r="E227" s="40" t="s">
        <v>1484</v>
      </c>
    </row>
    <row r="228" spans="1:5" ht="12.75">
      <c r="A228" t="s">
        <v>57</v>
      </c>
      <c r="E228" s="39" t="s">
        <v>5</v>
      </c>
    </row>
    <row r="229" spans="1:16" ht="25.5">
      <c r="A229" t="s">
        <v>48</v>
      </c>
      <c s="34" t="s">
        <v>25</v>
      </c>
      <c s="34" t="s">
        <v>1485</v>
      </c>
      <c s="35" t="s">
        <v>5</v>
      </c>
      <c s="6" t="s">
        <v>1486</v>
      </c>
      <c s="36" t="s">
        <v>1089</v>
      </c>
      <c s="37">
        <v>92.019</v>
      </c>
      <c s="36">
        <v>0</v>
      </c>
      <c s="36">
        <f>ROUND(G229*H229,6)</f>
      </c>
      <c r="L229" s="38">
        <v>0</v>
      </c>
      <c s="32">
        <f>ROUND(ROUND(L229,2)*ROUND(G229,3),2)</f>
      </c>
      <c s="36" t="s">
        <v>160</v>
      </c>
      <c>
        <f>(M229*21)/100</f>
      </c>
      <c t="s">
        <v>26</v>
      </c>
    </row>
    <row r="230" spans="1:5" ht="12.75">
      <c r="A230" s="35" t="s">
        <v>54</v>
      </c>
      <c r="E230" s="39" t="s">
        <v>5</v>
      </c>
    </row>
    <row r="231" spans="1:5" ht="114.75">
      <c r="A231" s="35" t="s">
        <v>55</v>
      </c>
      <c r="E231" s="40" t="s">
        <v>1487</v>
      </c>
    </row>
    <row r="232" spans="1:5" ht="12.75">
      <c r="A232" t="s">
        <v>57</v>
      </c>
      <c r="E232" s="39" t="s">
        <v>5</v>
      </c>
    </row>
    <row r="233" spans="1:16" ht="25.5">
      <c r="A233" t="s">
        <v>48</v>
      </c>
      <c s="34" t="s">
        <v>65</v>
      </c>
      <c s="34" t="s">
        <v>1488</v>
      </c>
      <c s="35" t="s">
        <v>5</v>
      </c>
      <c s="6" t="s">
        <v>1489</v>
      </c>
      <c s="36" t="s">
        <v>959</v>
      </c>
      <c s="37">
        <v>90.267</v>
      </c>
      <c s="36">
        <v>0</v>
      </c>
      <c s="36">
        <f>ROUND(G233*H233,6)</f>
      </c>
      <c r="L233" s="38">
        <v>0</v>
      </c>
      <c s="32">
        <f>ROUND(ROUND(L233,2)*ROUND(G233,3),2)</f>
      </c>
      <c s="36" t="s">
        <v>160</v>
      </c>
      <c>
        <f>(M233*21)/100</f>
      </c>
      <c t="s">
        <v>26</v>
      </c>
    </row>
    <row r="234" spans="1:5" ht="12.75">
      <c r="A234" s="35" t="s">
        <v>54</v>
      </c>
      <c r="E234" s="39" t="s">
        <v>5</v>
      </c>
    </row>
    <row r="235" spans="1:5" ht="229.5">
      <c r="A235" s="35" t="s">
        <v>55</v>
      </c>
      <c r="E235" s="40" t="s">
        <v>1490</v>
      </c>
    </row>
    <row r="236" spans="1:5" ht="12.75">
      <c r="A236" t="s">
        <v>57</v>
      </c>
      <c r="E236" s="39" t="s">
        <v>5</v>
      </c>
    </row>
    <row r="237" spans="1:16" ht="12.75">
      <c r="A237" t="s">
        <v>48</v>
      </c>
      <c s="34" t="s">
        <v>69</v>
      </c>
      <c s="34" t="s">
        <v>1491</v>
      </c>
      <c s="35" t="s">
        <v>5</v>
      </c>
      <c s="6" t="s">
        <v>1492</v>
      </c>
      <c s="36" t="s">
        <v>959</v>
      </c>
      <c s="37">
        <v>54.056</v>
      </c>
      <c s="36">
        <v>0</v>
      </c>
      <c s="36">
        <f>ROUND(G237*H237,6)</f>
      </c>
      <c r="L237" s="38">
        <v>0</v>
      </c>
      <c s="32">
        <f>ROUND(ROUND(L237,2)*ROUND(G237,3),2)</f>
      </c>
      <c s="36" t="s">
        <v>160</v>
      </c>
      <c>
        <f>(M237*21)/100</f>
      </c>
      <c t="s">
        <v>26</v>
      </c>
    </row>
    <row r="238" spans="1:5" ht="12.75">
      <c r="A238" s="35" t="s">
        <v>54</v>
      </c>
      <c r="E238" s="39" t="s">
        <v>5</v>
      </c>
    </row>
    <row r="239" spans="1:5" ht="89.25">
      <c r="A239" s="35" t="s">
        <v>55</v>
      </c>
      <c r="E239" s="40" t="s">
        <v>1493</v>
      </c>
    </row>
    <row r="240" spans="1:5" ht="12.75">
      <c r="A240" t="s">
        <v>57</v>
      </c>
      <c r="E240" s="39" t="s">
        <v>5</v>
      </c>
    </row>
    <row r="241" spans="1:16" ht="25.5">
      <c r="A241" t="s">
        <v>48</v>
      </c>
      <c s="34" t="s">
        <v>74</v>
      </c>
      <c s="34" t="s">
        <v>1494</v>
      </c>
      <c s="35" t="s">
        <v>5</v>
      </c>
      <c s="6" t="s">
        <v>1495</v>
      </c>
      <c s="36" t="s">
        <v>959</v>
      </c>
      <c s="37">
        <v>10.126</v>
      </c>
      <c s="36">
        <v>0</v>
      </c>
      <c s="36">
        <f>ROUND(G241*H241,6)</f>
      </c>
      <c r="L241" s="38">
        <v>0</v>
      </c>
      <c s="32">
        <f>ROUND(ROUND(L241,2)*ROUND(G241,3),2)</f>
      </c>
      <c s="36" t="s">
        <v>160</v>
      </c>
      <c>
        <f>(M241*21)/100</f>
      </c>
      <c t="s">
        <v>26</v>
      </c>
    </row>
    <row r="242" spans="1:5" ht="12.75">
      <c r="A242" s="35" t="s">
        <v>54</v>
      </c>
      <c r="E242" s="39" t="s">
        <v>5</v>
      </c>
    </row>
    <row r="243" spans="1:5" ht="51">
      <c r="A243" s="35" t="s">
        <v>55</v>
      </c>
      <c r="E243" s="40" t="s">
        <v>1496</v>
      </c>
    </row>
    <row r="244" spans="1:5" ht="12.75">
      <c r="A244" t="s">
        <v>57</v>
      </c>
      <c r="E244" s="39" t="s">
        <v>5</v>
      </c>
    </row>
    <row r="245" spans="1:16" ht="12.75">
      <c r="A245" t="s">
        <v>48</v>
      </c>
      <c s="34" t="s">
        <v>78</v>
      </c>
      <c s="34" t="s">
        <v>1497</v>
      </c>
      <c s="35" t="s">
        <v>5</v>
      </c>
      <c s="6" t="s">
        <v>1498</v>
      </c>
      <c s="36" t="s">
        <v>959</v>
      </c>
      <c s="37">
        <v>194.364</v>
      </c>
      <c s="36">
        <v>0</v>
      </c>
      <c s="36">
        <f>ROUND(G245*H245,6)</f>
      </c>
      <c r="L245" s="38">
        <v>0</v>
      </c>
      <c s="32">
        <f>ROUND(ROUND(L245,2)*ROUND(G245,3),2)</f>
      </c>
      <c s="36" t="s">
        <v>160</v>
      </c>
      <c>
        <f>(M245*21)/100</f>
      </c>
      <c t="s">
        <v>26</v>
      </c>
    </row>
    <row r="246" spans="1:5" ht="12.75">
      <c r="A246" s="35" t="s">
        <v>54</v>
      </c>
      <c r="E246" s="39" t="s">
        <v>5</v>
      </c>
    </row>
    <row r="247" spans="1:5" ht="127.5">
      <c r="A247" s="35" t="s">
        <v>55</v>
      </c>
      <c r="E247" s="40" t="s">
        <v>1499</v>
      </c>
    </row>
    <row r="248" spans="1:5" ht="12.75">
      <c r="A248" t="s">
        <v>57</v>
      </c>
      <c r="E248" s="39" t="s">
        <v>5</v>
      </c>
    </row>
    <row r="249" spans="1:16" ht="25.5">
      <c r="A249" t="s">
        <v>48</v>
      </c>
      <c s="34" t="s">
        <v>82</v>
      </c>
      <c s="34" t="s">
        <v>1500</v>
      </c>
      <c s="35" t="s">
        <v>5</v>
      </c>
      <c s="6" t="s">
        <v>1501</v>
      </c>
      <c s="36" t="s">
        <v>1089</v>
      </c>
      <c s="37">
        <v>2.232</v>
      </c>
      <c s="36">
        <v>0</v>
      </c>
      <c s="36">
        <f>ROUND(G249*H249,6)</f>
      </c>
      <c r="L249" s="38">
        <v>0</v>
      </c>
      <c s="32">
        <f>ROUND(ROUND(L249,2)*ROUND(G249,3),2)</f>
      </c>
      <c s="36" t="s">
        <v>160</v>
      </c>
      <c>
        <f>(M249*21)/100</f>
      </c>
      <c t="s">
        <v>26</v>
      </c>
    </row>
    <row r="250" spans="1:5" ht="12.75">
      <c r="A250" s="35" t="s">
        <v>54</v>
      </c>
      <c r="E250" s="39" t="s">
        <v>5</v>
      </c>
    </row>
    <row r="251" spans="1:5" ht="89.25">
      <c r="A251" s="35" t="s">
        <v>55</v>
      </c>
      <c r="E251" s="40" t="s">
        <v>1502</v>
      </c>
    </row>
    <row r="252" spans="1:5" ht="12.75">
      <c r="A252" t="s">
        <v>57</v>
      </c>
      <c r="E252" s="39" t="s">
        <v>5</v>
      </c>
    </row>
    <row r="253" spans="1:16" ht="25.5">
      <c r="A253" t="s">
        <v>48</v>
      </c>
      <c s="34" t="s">
        <v>86</v>
      </c>
      <c s="34" t="s">
        <v>1503</v>
      </c>
      <c s="35" t="s">
        <v>5</v>
      </c>
      <c s="6" t="s">
        <v>1504</v>
      </c>
      <c s="36" t="s">
        <v>1089</v>
      </c>
      <c s="37">
        <v>5.21</v>
      </c>
      <c s="36">
        <v>0</v>
      </c>
      <c s="36">
        <f>ROUND(G253*H253,6)</f>
      </c>
      <c r="L253" s="38">
        <v>0</v>
      </c>
      <c s="32">
        <f>ROUND(ROUND(L253,2)*ROUND(G253,3),2)</f>
      </c>
      <c s="36" t="s">
        <v>160</v>
      </c>
      <c>
        <f>(M253*21)/100</f>
      </c>
      <c t="s">
        <v>26</v>
      </c>
    </row>
    <row r="254" spans="1:5" ht="12.75">
      <c r="A254" s="35" t="s">
        <v>54</v>
      </c>
      <c r="E254" s="39" t="s">
        <v>5</v>
      </c>
    </row>
    <row r="255" spans="1:5" ht="114.75">
      <c r="A255" s="35" t="s">
        <v>55</v>
      </c>
      <c r="E255" s="40" t="s">
        <v>1505</v>
      </c>
    </row>
    <row r="256" spans="1:5" ht="12.75">
      <c r="A256" t="s">
        <v>57</v>
      </c>
      <c r="E256" s="39" t="s">
        <v>5</v>
      </c>
    </row>
    <row r="257" spans="1:16" ht="25.5">
      <c r="A257" t="s">
        <v>48</v>
      </c>
      <c s="34" t="s">
        <v>90</v>
      </c>
      <c s="34" t="s">
        <v>1506</v>
      </c>
      <c s="35" t="s">
        <v>5</v>
      </c>
      <c s="6" t="s">
        <v>1507</v>
      </c>
      <c s="36" t="s">
        <v>1089</v>
      </c>
      <c s="37">
        <v>15.868</v>
      </c>
      <c s="36">
        <v>0</v>
      </c>
      <c s="36">
        <f>ROUND(G257*H257,6)</f>
      </c>
      <c r="L257" s="38">
        <v>0</v>
      </c>
      <c s="32">
        <f>ROUND(ROUND(L257,2)*ROUND(G257,3),2)</f>
      </c>
      <c s="36" t="s">
        <v>160</v>
      </c>
      <c>
        <f>(M257*21)/100</f>
      </c>
      <c t="s">
        <v>26</v>
      </c>
    </row>
    <row r="258" spans="1:5" ht="12.75">
      <c r="A258" s="35" t="s">
        <v>54</v>
      </c>
      <c r="E258" s="39" t="s">
        <v>5</v>
      </c>
    </row>
    <row r="259" spans="1:5" ht="153">
      <c r="A259" s="35" t="s">
        <v>55</v>
      </c>
      <c r="E259" s="40" t="s">
        <v>1508</v>
      </c>
    </row>
    <row r="260" spans="1:5" ht="12.75">
      <c r="A260" t="s">
        <v>57</v>
      </c>
      <c r="E260" s="39" t="s">
        <v>5</v>
      </c>
    </row>
    <row r="261" spans="1:16" ht="38.25">
      <c r="A261" t="s">
        <v>48</v>
      </c>
      <c s="34" t="s">
        <v>95</v>
      </c>
      <c s="34" t="s">
        <v>1509</v>
      </c>
      <c s="35" t="s">
        <v>5</v>
      </c>
      <c s="6" t="s">
        <v>1510</v>
      </c>
      <c s="36" t="s">
        <v>959</v>
      </c>
      <c s="37">
        <v>0.575</v>
      </c>
      <c s="36">
        <v>0</v>
      </c>
      <c s="36">
        <f>ROUND(G261*H261,6)</f>
      </c>
      <c r="L261" s="38">
        <v>0</v>
      </c>
      <c s="32">
        <f>ROUND(ROUND(L261,2)*ROUND(G261,3),2)</f>
      </c>
      <c s="36" t="s">
        <v>160</v>
      </c>
      <c>
        <f>(M261*21)/100</f>
      </c>
      <c t="s">
        <v>26</v>
      </c>
    </row>
    <row r="262" spans="1:5" ht="12.75">
      <c r="A262" s="35" t="s">
        <v>54</v>
      </c>
      <c r="E262" s="39" t="s">
        <v>5</v>
      </c>
    </row>
    <row r="263" spans="1:5" ht="51">
      <c r="A263" s="35" t="s">
        <v>55</v>
      </c>
      <c r="E263" s="40" t="s">
        <v>1511</v>
      </c>
    </row>
    <row r="264" spans="1:5" ht="12.75">
      <c r="A264" t="s">
        <v>57</v>
      </c>
      <c r="E264" s="39" t="s">
        <v>5</v>
      </c>
    </row>
    <row r="265" spans="1:16" ht="38.25">
      <c r="A265" t="s">
        <v>48</v>
      </c>
      <c s="34" t="s">
        <v>99</v>
      </c>
      <c s="34" t="s">
        <v>1512</v>
      </c>
      <c s="35" t="s">
        <v>5</v>
      </c>
      <c s="6" t="s">
        <v>1513</v>
      </c>
      <c s="36" t="s">
        <v>959</v>
      </c>
      <c s="37">
        <v>2.629</v>
      </c>
      <c s="36">
        <v>0</v>
      </c>
      <c s="36">
        <f>ROUND(G265*H265,6)</f>
      </c>
      <c r="L265" s="38">
        <v>0</v>
      </c>
      <c s="32">
        <f>ROUND(ROUND(L265,2)*ROUND(G265,3),2)</f>
      </c>
      <c s="36" t="s">
        <v>160</v>
      </c>
      <c>
        <f>(M265*21)/100</f>
      </c>
      <c t="s">
        <v>26</v>
      </c>
    </row>
    <row r="266" spans="1:5" ht="12.75">
      <c r="A266" s="35" t="s">
        <v>54</v>
      </c>
      <c r="E266" s="39" t="s">
        <v>5</v>
      </c>
    </row>
    <row r="267" spans="1:5" ht="114.75">
      <c r="A267" s="35" t="s">
        <v>55</v>
      </c>
      <c r="E267" s="40" t="s">
        <v>1514</v>
      </c>
    </row>
    <row r="268" spans="1:5" ht="12.75">
      <c r="A268" t="s">
        <v>57</v>
      </c>
      <c r="E268" s="39" t="s">
        <v>5</v>
      </c>
    </row>
    <row r="269" spans="1:16" ht="38.25">
      <c r="A269" t="s">
        <v>48</v>
      </c>
      <c s="34" t="s">
        <v>103</v>
      </c>
      <c s="34" t="s">
        <v>1515</v>
      </c>
      <c s="35" t="s">
        <v>5</v>
      </c>
      <c s="6" t="s">
        <v>1516</v>
      </c>
      <c s="36" t="s">
        <v>959</v>
      </c>
      <c s="37">
        <v>7.66</v>
      </c>
      <c s="36">
        <v>0</v>
      </c>
      <c s="36">
        <f>ROUND(G269*H269,6)</f>
      </c>
      <c r="L269" s="38">
        <v>0</v>
      </c>
      <c s="32">
        <f>ROUND(ROUND(L269,2)*ROUND(G269,3),2)</f>
      </c>
      <c s="36" t="s">
        <v>160</v>
      </c>
      <c>
        <f>(M269*21)/100</f>
      </c>
      <c t="s">
        <v>26</v>
      </c>
    </row>
    <row r="270" spans="1:5" ht="12.75">
      <c r="A270" s="35" t="s">
        <v>54</v>
      </c>
      <c r="E270" s="39" t="s">
        <v>5</v>
      </c>
    </row>
    <row r="271" spans="1:5" ht="140.25">
      <c r="A271" s="35" t="s">
        <v>55</v>
      </c>
      <c r="E271" s="40" t="s">
        <v>1517</v>
      </c>
    </row>
    <row r="272" spans="1:5" ht="12.75">
      <c r="A272" t="s">
        <v>57</v>
      </c>
      <c r="E272" s="39" t="s">
        <v>5</v>
      </c>
    </row>
    <row r="273" spans="1:16" ht="25.5">
      <c r="A273" t="s">
        <v>48</v>
      </c>
      <c s="34" t="s">
        <v>107</v>
      </c>
      <c s="34" t="s">
        <v>1518</v>
      </c>
      <c s="35" t="s">
        <v>5</v>
      </c>
      <c s="6" t="s">
        <v>1519</v>
      </c>
      <c s="36" t="s">
        <v>226</v>
      </c>
      <c s="37">
        <v>135.25</v>
      </c>
      <c s="36">
        <v>0</v>
      </c>
      <c s="36">
        <f>ROUND(G273*H273,6)</f>
      </c>
      <c r="L273" s="38">
        <v>0</v>
      </c>
      <c s="32">
        <f>ROUND(ROUND(L273,2)*ROUND(G273,3),2)</f>
      </c>
      <c s="36" t="s">
        <v>160</v>
      </c>
      <c>
        <f>(M273*21)/100</f>
      </c>
      <c t="s">
        <v>26</v>
      </c>
    </row>
    <row r="274" spans="1:5" ht="12.75">
      <c r="A274" s="35" t="s">
        <v>54</v>
      </c>
      <c r="E274" s="39" t="s">
        <v>5</v>
      </c>
    </row>
    <row r="275" spans="1:5" ht="127.5">
      <c r="A275" s="35" t="s">
        <v>55</v>
      </c>
      <c r="E275" s="40" t="s">
        <v>1520</v>
      </c>
    </row>
    <row r="276" spans="1:5" ht="12.75">
      <c r="A276" t="s">
        <v>57</v>
      </c>
      <c r="E276" s="39" t="s">
        <v>5</v>
      </c>
    </row>
    <row r="277" spans="1:16" ht="25.5">
      <c r="A277" t="s">
        <v>48</v>
      </c>
      <c s="34" t="s">
        <v>111</v>
      </c>
      <c s="34" t="s">
        <v>1521</v>
      </c>
      <c s="35" t="s">
        <v>5</v>
      </c>
      <c s="6" t="s">
        <v>1522</v>
      </c>
      <c s="36" t="s">
        <v>226</v>
      </c>
      <c s="37">
        <v>2.68</v>
      </c>
      <c s="36">
        <v>0.00123</v>
      </c>
      <c s="36">
        <f>ROUND(G277*H277,6)</f>
      </c>
      <c r="L277" s="38">
        <v>0</v>
      </c>
      <c s="32">
        <f>ROUND(ROUND(L277,2)*ROUND(G277,3),2)</f>
      </c>
      <c s="36" t="s">
        <v>160</v>
      </c>
      <c>
        <f>(M277*21)/100</f>
      </c>
      <c t="s">
        <v>26</v>
      </c>
    </row>
    <row r="278" spans="1:5" ht="12.75">
      <c r="A278" s="35" t="s">
        <v>54</v>
      </c>
      <c r="E278" s="39" t="s">
        <v>5</v>
      </c>
    </row>
    <row r="279" spans="1:5" ht="165.75">
      <c r="A279" s="35" t="s">
        <v>55</v>
      </c>
      <c r="E279" s="40" t="s">
        <v>1523</v>
      </c>
    </row>
    <row r="280" spans="1:5" ht="12.75">
      <c r="A280" t="s">
        <v>57</v>
      </c>
      <c r="E280" s="39" t="s">
        <v>5</v>
      </c>
    </row>
    <row r="281" spans="1:16" ht="25.5">
      <c r="A281" t="s">
        <v>48</v>
      </c>
      <c s="34" t="s">
        <v>189</v>
      </c>
      <c s="34" t="s">
        <v>1524</v>
      </c>
      <c s="35" t="s">
        <v>5</v>
      </c>
      <c s="6" t="s">
        <v>1525</v>
      </c>
      <c s="36" t="s">
        <v>226</v>
      </c>
      <c s="37">
        <v>5.08</v>
      </c>
      <c s="36">
        <v>0.00147</v>
      </c>
      <c s="36">
        <f>ROUND(G281*H281,6)</f>
      </c>
      <c r="L281" s="38">
        <v>0</v>
      </c>
      <c s="32">
        <f>ROUND(ROUND(L281,2)*ROUND(G281,3),2)</f>
      </c>
      <c s="36" t="s">
        <v>160</v>
      </c>
      <c>
        <f>(M281*21)/100</f>
      </c>
      <c t="s">
        <v>26</v>
      </c>
    </row>
    <row r="282" spans="1:5" ht="12.75">
      <c r="A282" s="35" t="s">
        <v>54</v>
      </c>
      <c r="E282" s="39" t="s">
        <v>5</v>
      </c>
    </row>
    <row r="283" spans="1:5" ht="229.5">
      <c r="A283" s="35" t="s">
        <v>55</v>
      </c>
      <c r="E283" s="40" t="s">
        <v>1526</v>
      </c>
    </row>
    <row r="284" spans="1:5" ht="12.75">
      <c r="A284" t="s">
        <v>57</v>
      </c>
      <c r="E284" s="39" t="s">
        <v>5</v>
      </c>
    </row>
    <row r="285" spans="1:16" ht="25.5">
      <c r="A285" t="s">
        <v>48</v>
      </c>
      <c s="34" t="s">
        <v>192</v>
      </c>
      <c s="34" t="s">
        <v>1527</v>
      </c>
      <c s="35" t="s">
        <v>5</v>
      </c>
      <c s="6" t="s">
        <v>1528</v>
      </c>
      <c s="36" t="s">
        <v>226</v>
      </c>
      <c s="37">
        <v>2.7</v>
      </c>
      <c s="36">
        <v>0.00316</v>
      </c>
      <c s="36">
        <f>ROUND(G285*H285,6)</f>
      </c>
      <c r="L285" s="38">
        <v>0</v>
      </c>
      <c s="32">
        <f>ROUND(ROUND(L285,2)*ROUND(G285,3),2)</f>
      </c>
      <c s="36" t="s">
        <v>160</v>
      </c>
      <c>
        <f>(M285*21)/100</f>
      </c>
      <c t="s">
        <v>26</v>
      </c>
    </row>
    <row r="286" spans="1:5" ht="12.75">
      <c r="A286" s="35" t="s">
        <v>54</v>
      </c>
      <c r="E286" s="39" t="s">
        <v>5</v>
      </c>
    </row>
    <row r="287" spans="1:5" ht="153">
      <c r="A287" s="35" t="s">
        <v>55</v>
      </c>
      <c r="E287" s="40" t="s">
        <v>1529</v>
      </c>
    </row>
    <row r="288" spans="1:5" ht="12.75">
      <c r="A288" t="s">
        <v>57</v>
      </c>
      <c r="E288" s="39" t="s">
        <v>5</v>
      </c>
    </row>
    <row r="289" spans="1:16" ht="25.5">
      <c r="A289" t="s">
        <v>48</v>
      </c>
      <c s="34" t="s">
        <v>195</v>
      </c>
      <c s="34" t="s">
        <v>1530</v>
      </c>
      <c s="35" t="s">
        <v>5</v>
      </c>
      <c s="6" t="s">
        <v>1531</v>
      </c>
      <c s="36" t="s">
        <v>226</v>
      </c>
      <c s="37">
        <v>9.06</v>
      </c>
      <c s="36">
        <v>0.00365</v>
      </c>
      <c s="36">
        <f>ROUND(G289*H289,6)</f>
      </c>
      <c r="L289" s="38">
        <v>0</v>
      </c>
      <c s="32">
        <f>ROUND(ROUND(L289,2)*ROUND(G289,3),2)</f>
      </c>
      <c s="36" t="s">
        <v>160</v>
      </c>
      <c>
        <f>(M289*21)/100</f>
      </c>
      <c t="s">
        <v>26</v>
      </c>
    </row>
    <row r="290" spans="1:5" ht="12.75">
      <c r="A290" s="35" t="s">
        <v>54</v>
      </c>
      <c r="E290" s="39" t="s">
        <v>5</v>
      </c>
    </row>
    <row r="291" spans="1:5" ht="280.5">
      <c r="A291" s="35" t="s">
        <v>55</v>
      </c>
      <c r="E291" s="40" t="s">
        <v>1532</v>
      </c>
    </row>
    <row r="292" spans="1:5" ht="12.75">
      <c r="A292" t="s">
        <v>57</v>
      </c>
      <c r="E292" s="39" t="s">
        <v>5</v>
      </c>
    </row>
    <row r="293" spans="1:16" ht="25.5">
      <c r="A293" t="s">
        <v>48</v>
      </c>
      <c s="34" t="s">
        <v>199</v>
      </c>
      <c s="34" t="s">
        <v>1533</v>
      </c>
      <c s="35" t="s">
        <v>5</v>
      </c>
      <c s="6" t="s">
        <v>1534</v>
      </c>
      <c s="36" t="s">
        <v>226</v>
      </c>
      <c s="37">
        <v>0.33</v>
      </c>
      <c s="36">
        <v>0.00395</v>
      </c>
      <c s="36">
        <f>ROUND(G293*H293,6)</f>
      </c>
      <c r="L293" s="38">
        <v>0</v>
      </c>
      <c s="32">
        <f>ROUND(ROUND(L293,2)*ROUND(G293,3),2)</f>
      </c>
      <c s="36" t="s">
        <v>160</v>
      </c>
      <c>
        <f>(M293*21)/100</f>
      </c>
      <c t="s">
        <v>26</v>
      </c>
    </row>
    <row r="294" spans="1:5" ht="12.75">
      <c r="A294" s="35" t="s">
        <v>54</v>
      </c>
      <c r="E294" s="39" t="s">
        <v>5</v>
      </c>
    </row>
    <row r="295" spans="1:5" ht="89.25">
      <c r="A295" s="35" t="s">
        <v>55</v>
      </c>
      <c r="E295" s="40" t="s">
        <v>1535</v>
      </c>
    </row>
    <row r="296" spans="1:5" ht="12.75">
      <c r="A296" t="s">
        <v>57</v>
      </c>
      <c r="E296" s="39" t="s">
        <v>5</v>
      </c>
    </row>
    <row r="297" spans="1:16" ht="38.25">
      <c r="A297" t="s">
        <v>48</v>
      </c>
      <c s="34" t="s">
        <v>202</v>
      </c>
      <c s="34" t="s">
        <v>1536</v>
      </c>
      <c s="35" t="s">
        <v>5</v>
      </c>
      <c s="6" t="s">
        <v>1537</v>
      </c>
      <c s="36" t="s">
        <v>226</v>
      </c>
      <c s="37">
        <v>1.9</v>
      </c>
      <c s="36">
        <v>0.00173</v>
      </c>
      <c s="36">
        <f>ROUND(G297*H297,6)</f>
      </c>
      <c r="L297" s="38">
        <v>0</v>
      </c>
      <c s="32">
        <f>ROUND(ROUND(L297,2)*ROUND(G297,3),2)</f>
      </c>
      <c s="36" t="s">
        <v>160</v>
      </c>
      <c>
        <f>(M297*21)/100</f>
      </c>
      <c t="s">
        <v>26</v>
      </c>
    </row>
    <row r="298" spans="1:5" ht="12.75">
      <c r="A298" s="35" t="s">
        <v>54</v>
      </c>
      <c r="E298" s="39" t="s">
        <v>5</v>
      </c>
    </row>
    <row r="299" spans="1:5" ht="51">
      <c r="A299" s="35" t="s">
        <v>55</v>
      </c>
      <c r="E299" s="40" t="s">
        <v>1538</v>
      </c>
    </row>
    <row r="300" spans="1:5" ht="12.75">
      <c r="A300" t="s">
        <v>57</v>
      </c>
      <c r="E300" s="39" t="s">
        <v>5</v>
      </c>
    </row>
    <row r="301" spans="1:16" ht="38.25">
      <c r="A301" t="s">
        <v>48</v>
      </c>
      <c s="34" t="s">
        <v>205</v>
      </c>
      <c s="34" t="s">
        <v>1539</v>
      </c>
      <c s="35" t="s">
        <v>5</v>
      </c>
      <c s="6" t="s">
        <v>1540</v>
      </c>
      <c s="36" t="s">
        <v>226</v>
      </c>
      <c s="37">
        <v>6.3</v>
      </c>
      <c s="36">
        <v>0.00389</v>
      </c>
      <c s="36">
        <f>ROUND(G301*H301,6)</f>
      </c>
      <c r="L301" s="38">
        <v>0</v>
      </c>
      <c s="32">
        <f>ROUND(ROUND(L301,2)*ROUND(G301,3),2)</f>
      </c>
      <c s="36" t="s">
        <v>160</v>
      </c>
      <c>
        <f>(M301*21)/100</f>
      </c>
      <c t="s">
        <v>26</v>
      </c>
    </row>
    <row r="302" spans="1:5" ht="12.75">
      <c r="A302" s="35" t="s">
        <v>54</v>
      </c>
      <c r="E302" s="39" t="s">
        <v>5</v>
      </c>
    </row>
    <row r="303" spans="1:5" ht="114.75">
      <c r="A303" s="35" t="s">
        <v>55</v>
      </c>
      <c r="E303" s="40" t="s">
        <v>1541</v>
      </c>
    </row>
    <row r="304" spans="1:5" ht="12.75">
      <c r="A304" t="s">
        <v>57</v>
      </c>
      <c r="E304" s="39" t="s">
        <v>5</v>
      </c>
    </row>
    <row r="305" spans="1:16" ht="38.25">
      <c r="A305" t="s">
        <v>48</v>
      </c>
      <c s="34" t="s">
        <v>208</v>
      </c>
      <c s="34" t="s">
        <v>1542</v>
      </c>
      <c s="35" t="s">
        <v>5</v>
      </c>
      <c s="6" t="s">
        <v>1543</v>
      </c>
      <c s="36" t="s">
        <v>226</v>
      </c>
      <c s="37">
        <v>0.95</v>
      </c>
      <c s="36">
        <v>0.00413</v>
      </c>
      <c s="36">
        <f>ROUND(G305*H305,6)</f>
      </c>
      <c r="L305" s="38">
        <v>0</v>
      </c>
      <c s="32">
        <f>ROUND(ROUND(L305,2)*ROUND(G305,3),2)</f>
      </c>
      <c s="36" t="s">
        <v>160</v>
      </c>
      <c>
        <f>(M305*21)/100</f>
      </c>
      <c t="s">
        <v>26</v>
      </c>
    </row>
    <row r="306" spans="1:5" ht="12.75">
      <c r="A306" s="35" t="s">
        <v>54</v>
      </c>
      <c r="E306" s="39" t="s">
        <v>5</v>
      </c>
    </row>
    <row r="307" spans="1:5" ht="51">
      <c r="A307" s="35" t="s">
        <v>55</v>
      </c>
      <c r="E307" s="40" t="s">
        <v>1544</v>
      </c>
    </row>
    <row r="308" spans="1:5" ht="12.75">
      <c r="A308" t="s">
        <v>57</v>
      </c>
      <c r="E308" s="39" t="s">
        <v>5</v>
      </c>
    </row>
    <row r="309" spans="1:13" ht="12.75">
      <c r="A309" t="s">
        <v>45</v>
      </c>
      <c r="C309" s="31" t="s">
        <v>46</v>
      </c>
      <c r="E309" s="33" t="s">
        <v>47</v>
      </c>
      <c r="J309" s="32">
        <f>0</f>
      </c>
      <c s="32">
        <f>0</f>
      </c>
      <c s="32">
        <f>0+L310+L314+L318+L322+L326+L330+L334+L338+L342+L346+L350+L354</f>
      </c>
      <c s="32">
        <f>0+M310+M314+M318+M322+M326+M330+M334+M338+M342+M346+M350+M354</f>
      </c>
    </row>
    <row r="310" spans="1:16" ht="25.5">
      <c r="A310" t="s">
        <v>48</v>
      </c>
      <c s="34" t="s">
        <v>211</v>
      </c>
      <c s="34" t="s">
        <v>1545</v>
      </c>
      <c s="35" t="s">
        <v>5</v>
      </c>
      <c s="6" t="s">
        <v>1546</v>
      </c>
      <c s="36" t="s">
        <v>52</v>
      </c>
      <c s="37">
        <v>12.155</v>
      </c>
      <c s="36">
        <v>0.0055</v>
      </c>
      <c s="36">
        <f>ROUND(G310*H310,6)</f>
      </c>
      <c r="L310" s="38">
        <v>0</v>
      </c>
      <c s="32">
        <f>ROUND(ROUND(L310,2)*ROUND(G310,3),2)</f>
      </c>
      <c s="36" t="s">
        <v>160</v>
      </c>
      <c>
        <f>(M310*21)/100</f>
      </c>
      <c t="s">
        <v>26</v>
      </c>
    </row>
    <row r="311" spans="1:5" ht="12.75">
      <c r="A311" s="35" t="s">
        <v>54</v>
      </c>
      <c r="E311" s="39" t="s">
        <v>5</v>
      </c>
    </row>
    <row r="312" spans="1:5" ht="12.75">
      <c r="A312" s="35" t="s">
        <v>55</v>
      </c>
      <c r="E312" s="40" t="s">
        <v>5</v>
      </c>
    </row>
    <row r="313" spans="1:5" ht="12.75">
      <c r="A313" t="s">
        <v>57</v>
      </c>
      <c r="E313" s="39" t="s">
        <v>5</v>
      </c>
    </row>
    <row r="314" spans="1:16" ht="25.5">
      <c r="A314" t="s">
        <v>48</v>
      </c>
      <c s="34" t="s">
        <v>214</v>
      </c>
      <c s="34" t="s">
        <v>1547</v>
      </c>
      <c s="35" t="s">
        <v>5</v>
      </c>
      <c s="6" t="s">
        <v>1548</v>
      </c>
      <c s="36" t="s">
        <v>52</v>
      </c>
      <c s="37">
        <v>805.253</v>
      </c>
      <c s="36">
        <v>0</v>
      </c>
      <c s="36">
        <f>ROUND(G314*H314,6)</f>
      </c>
      <c r="L314" s="38">
        <v>0</v>
      </c>
      <c s="32">
        <f>ROUND(ROUND(L314,2)*ROUND(G314,3),2)</f>
      </c>
      <c s="36" t="s">
        <v>160</v>
      </c>
      <c>
        <f>(M314*21)/100</f>
      </c>
      <c t="s">
        <v>26</v>
      </c>
    </row>
    <row r="315" spans="1:5" ht="12.75">
      <c r="A315" s="35" t="s">
        <v>54</v>
      </c>
      <c r="E315" s="39" t="s">
        <v>5</v>
      </c>
    </row>
    <row r="316" spans="1:5" ht="12.75">
      <c r="A316" s="35" t="s">
        <v>55</v>
      </c>
      <c r="E316" s="40" t="s">
        <v>5</v>
      </c>
    </row>
    <row r="317" spans="1:5" ht="12.75">
      <c r="A317" t="s">
        <v>57</v>
      </c>
      <c r="E317" s="39" t="s">
        <v>5</v>
      </c>
    </row>
    <row r="318" spans="1:16" ht="25.5">
      <c r="A318" t="s">
        <v>48</v>
      </c>
      <c s="34" t="s">
        <v>217</v>
      </c>
      <c s="34" t="s">
        <v>59</v>
      </c>
      <c s="35" t="s">
        <v>5</v>
      </c>
      <c s="6" t="s">
        <v>60</v>
      </c>
      <c s="36" t="s">
        <v>52</v>
      </c>
      <c s="37">
        <v>215.533</v>
      </c>
      <c s="36">
        <v>0</v>
      </c>
      <c s="36">
        <f>ROUND(G318*H318,6)</f>
      </c>
      <c r="L318" s="38">
        <v>0</v>
      </c>
      <c s="32">
        <f>ROUND(ROUND(L318,2)*ROUND(G318,3),2)</f>
      </c>
      <c s="36" t="s">
        <v>53</v>
      </c>
      <c>
        <f>(M318*21)/100</f>
      </c>
      <c t="s">
        <v>26</v>
      </c>
    </row>
    <row r="319" spans="1:5" ht="12.75">
      <c r="A319" s="35" t="s">
        <v>54</v>
      </c>
      <c r="E319" s="39" t="s">
        <v>5</v>
      </c>
    </row>
    <row r="320" spans="1:5" ht="12.75">
      <c r="A320" s="35" t="s">
        <v>55</v>
      </c>
      <c r="E320" s="40" t="s">
        <v>1549</v>
      </c>
    </row>
    <row r="321" spans="1:5" ht="153">
      <c r="A321" t="s">
        <v>57</v>
      </c>
      <c r="E321" s="39" t="s">
        <v>1028</v>
      </c>
    </row>
    <row r="322" spans="1:16" ht="25.5">
      <c r="A322" t="s">
        <v>48</v>
      </c>
      <c s="34" t="s">
        <v>220</v>
      </c>
      <c s="34" t="s">
        <v>62</v>
      </c>
      <c s="35" t="s">
        <v>5</v>
      </c>
      <c s="6" t="s">
        <v>63</v>
      </c>
      <c s="36" t="s">
        <v>52</v>
      </c>
      <c s="37">
        <v>292.924</v>
      </c>
      <c s="36">
        <v>0</v>
      </c>
      <c s="36">
        <f>ROUND(G322*H322,6)</f>
      </c>
      <c r="L322" s="38">
        <v>0</v>
      </c>
      <c s="32">
        <f>ROUND(ROUND(L322,2)*ROUND(G322,3),2)</f>
      </c>
      <c s="36" t="s">
        <v>53</v>
      </c>
      <c>
        <f>(M322*21)/100</f>
      </c>
      <c t="s">
        <v>26</v>
      </c>
    </row>
    <row r="323" spans="1:5" ht="12.75">
      <c r="A323" s="35" t="s">
        <v>54</v>
      </c>
      <c r="E323" s="39" t="s">
        <v>5</v>
      </c>
    </row>
    <row r="324" spans="1:5" ht="12.75">
      <c r="A324" s="35" t="s">
        <v>55</v>
      </c>
      <c r="E324" s="40" t="s">
        <v>1550</v>
      </c>
    </row>
    <row r="325" spans="1:5" ht="153">
      <c r="A325" t="s">
        <v>57</v>
      </c>
      <c r="E325" s="39" t="s">
        <v>1028</v>
      </c>
    </row>
    <row r="326" spans="1:16" ht="12.75">
      <c r="A326" t="s">
        <v>48</v>
      </c>
      <c s="34" t="s">
        <v>223</v>
      </c>
      <c s="34" t="s">
        <v>66</v>
      </c>
      <c s="35" t="s">
        <v>5</v>
      </c>
      <c s="6" t="s">
        <v>67</v>
      </c>
      <c s="36" t="s">
        <v>52</v>
      </c>
      <c s="37">
        <v>3.984</v>
      </c>
      <c s="36">
        <v>0</v>
      </c>
      <c s="36">
        <f>ROUND(G326*H326,6)</f>
      </c>
      <c r="L326" s="38">
        <v>0</v>
      </c>
      <c s="32">
        <f>ROUND(ROUND(L326,2)*ROUND(G326,3),2)</f>
      </c>
      <c s="36" t="s">
        <v>53</v>
      </c>
      <c>
        <f>(M326*21)/100</f>
      </c>
      <c t="s">
        <v>26</v>
      </c>
    </row>
    <row r="327" spans="1:5" ht="12.75">
      <c r="A327" s="35" t="s">
        <v>54</v>
      </c>
      <c r="E327" s="39" t="s">
        <v>5</v>
      </c>
    </row>
    <row r="328" spans="1:5" ht="12.75">
      <c r="A328" s="35" t="s">
        <v>55</v>
      </c>
      <c r="E328" s="40" t="s">
        <v>1551</v>
      </c>
    </row>
    <row r="329" spans="1:5" ht="153">
      <c r="A329" t="s">
        <v>57</v>
      </c>
      <c r="E329" s="39" t="s">
        <v>1028</v>
      </c>
    </row>
    <row r="330" spans="1:16" ht="12.75">
      <c r="A330" t="s">
        <v>48</v>
      </c>
      <c s="34" t="s">
        <v>227</v>
      </c>
      <c s="34" t="s">
        <v>70</v>
      </c>
      <c s="35" t="s">
        <v>5</v>
      </c>
      <c s="6" t="s">
        <v>71</v>
      </c>
      <c s="36" t="s">
        <v>52</v>
      </c>
      <c s="37">
        <v>0.8</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78.5">
      <c r="A333" t="s">
        <v>57</v>
      </c>
      <c r="E333" s="39" t="s">
        <v>1305</v>
      </c>
    </row>
    <row r="334" spans="1:16" ht="12.75">
      <c r="A334" t="s">
        <v>48</v>
      </c>
      <c s="34" t="s">
        <v>230</v>
      </c>
      <c s="34" t="s">
        <v>75</v>
      </c>
      <c s="35" t="s">
        <v>5</v>
      </c>
      <c s="6" t="s">
        <v>76</v>
      </c>
      <c s="36" t="s">
        <v>52</v>
      </c>
      <c s="37">
        <v>0.574</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78.5">
      <c r="A337" t="s">
        <v>57</v>
      </c>
      <c r="E337" s="39" t="s">
        <v>1305</v>
      </c>
    </row>
    <row r="338" spans="1:16" ht="25.5">
      <c r="A338" t="s">
        <v>48</v>
      </c>
      <c s="34" t="s">
        <v>233</v>
      </c>
      <c s="34" t="s">
        <v>83</v>
      </c>
      <c s="35" t="s">
        <v>5</v>
      </c>
      <c s="6" t="s">
        <v>84</v>
      </c>
      <c s="36" t="s">
        <v>52</v>
      </c>
      <c s="37">
        <v>104.446</v>
      </c>
      <c s="36">
        <v>0</v>
      </c>
      <c s="36">
        <f>ROUND(G338*H338,6)</f>
      </c>
      <c r="L338" s="38">
        <v>0</v>
      </c>
      <c s="32">
        <f>ROUND(ROUND(L338,2)*ROUND(G338,3),2)</f>
      </c>
      <c s="36" t="s">
        <v>53</v>
      </c>
      <c>
        <f>(M338*21)/100</f>
      </c>
      <c t="s">
        <v>26</v>
      </c>
    </row>
    <row r="339" spans="1:5" ht="12.75">
      <c r="A339" s="35" t="s">
        <v>54</v>
      </c>
      <c r="E339" s="39" t="s">
        <v>5</v>
      </c>
    </row>
    <row r="340" spans="1:5" ht="12.75">
      <c r="A340" s="35" t="s">
        <v>55</v>
      </c>
      <c r="E340" s="40" t="s">
        <v>1552</v>
      </c>
    </row>
    <row r="341" spans="1:5" ht="153">
      <c r="A341" t="s">
        <v>57</v>
      </c>
      <c r="E341" s="39" t="s">
        <v>1028</v>
      </c>
    </row>
    <row r="342" spans="1:16" ht="25.5">
      <c r="A342" t="s">
        <v>48</v>
      </c>
      <c s="34" t="s">
        <v>237</v>
      </c>
      <c s="34" t="s">
        <v>91</v>
      </c>
      <c s="35" t="s">
        <v>5</v>
      </c>
      <c s="6" t="s">
        <v>92</v>
      </c>
      <c s="36" t="s">
        <v>52</v>
      </c>
      <c s="37">
        <v>40.237</v>
      </c>
      <c s="36">
        <v>0</v>
      </c>
      <c s="36">
        <f>ROUND(G342*H342,6)</f>
      </c>
      <c r="L342" s="38">
        <v>0</v>
      </c>
      <c s="32">
        <f>ROUND(ROUND(L342,2)*ROUND(G342,3),2)</f>
      </c>
      <c s="36" t="s">
        <v>53</v>
      </c>
      <c>
        <f>(M342*21)/100</f>
      </c>
      <c t="s">
        <v>26</v>
      </c>
    </row>
    <row r="343" spans="1:5" ht="12.75">
      <c r="A343" s="35" t="s">
        <v>54</v>
      </c>
      <c r="E343" s="39" t="s">
        <v>5</v>
      </c>
    </row>
    <row r="344" spans="1:5" ht="12.75">
      <c r="A344" s="35" t="s">
        <v>55</v>
      </c>
      <c r="E344" s="40" t="s">
        <v>1553</v>
      </c>
    </row>
    <row r="345" spans="1:5" ht="153">
      <c r="A345" t="s">
        <v>57</v>
      </c>
      <c r="E345" s="39" t="s">
        <v>1554</v>
      </c>
    </row>
    <row r="346" spans="1:16" ht="25.5">
      <c r="A346" t="s">
        <v>48</v>
      </c>
      <c s="34" t="s">
        <v>238</v>
      </c>
      <c s="34" t="s">
        <v>96</v>
      </c>
      <c s="35" t="s">
        <v>5</v>
      </c>
      <c s="6" t="s">
        <v>97</v>
      </c>
      <c s="36" t="s">
        <v>52</v>
      </c>
      <c s="37">
        <v>0.48</v>
      </c>
      <c s="36">
        <v>0</v>
      </c>
      <c s="36">
        <f>ROUND(G346*H346,6)</f>
      </c>
      <c r="L346" s="38">
        <v>0</v>
      </c>
      <c s="32">
        <f>ROUND(ROUND(L346,2)*ROUND(G346,3),2)</f>
      </c>
      <c s="36" t="s">
        <v>53</v>
      </c>
      <c>
        <f>(M346*21)/100</f>
      </c>
      <c t="s">
        <v>26</v>
      </c>
    </row>
    <row r="347" spans="1:5" ht="12.75">
      <c r="A347" s="35" t="s">
        <v>54</v>
      </c>
      <c r="E347" s="39" t="s">
        <v>5</v>
      </c>
    </row>
    <row r="348" spans="1:5" ht="12.75">
      <c r="A348" s="35" t="s">
        <v>55</v>
      </c>
      <c r="E348" s="40" t="s">
        <v>5</v>
      </c>
    </row>
    <row r="349" spans="1:5" ht="153">
      <c r="A349" t="s">
        <v>57</v>
      </c>
      <c r="E349" s="39" t="s">
        <v>1554</v>
      </c>
    </row>
    <row r="350" spans="1:16" ht="25.5">
      <c r="A350" t="s">
        <v>48</v>
      </c>
      <c s="34" t="s">
        <v>242</v>
      </c>
      <c s="34" t="s">
        <v>100</v>
      </c>
      <c s="35" t="s">
        <v>5</v>
      </c>
      <c s="6" t="s">
        <v>101</v>
      </c>
      <c s="36" t="s">
        <v>52</v>
      </c>
      <c s="37">
        <v>12.155</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153">
      <c r="A353" t="s">
        <v>57</v>
      </c>
      <c r="E353" s="39" t="s">
        <v>1554</v>
      </c>
    </row>
    <row r="354" spans="1:16" ht="25.5">
      <c r="A354" t="s">
        <v>48</v>
      </c>
      <c s="34" t="s">
        <v>245</v>
      </c>
      <c s="34" t="s">
        <v>112</v>
      </c>
      <c s="35" t="s">
        <v>5</v>
      </c>
      <c s="6" t="s">
        <v>113</v>
      </c>
      <c s="36" t="s">
        <v>52</v>
      </c>
      <c s="37">
        <v>134.123</v>
      </c>
      <c s="36">
        <v>0</v>
      </c>
      <c s="36">
        <f>ROUND(G354*H354,6)</f>
      </c>
      <c r="L354" s="38">
        <v>0</v>
      </c>
      <c s="32">
        <f>ROUND(ROUND(L354,2)*ROUND(G354,3),2)</f>
      </c>
      <c s="36" t="s">
        <v>53</v>
      </c>
      <c>
        <f>(M354*21)/100</f>
      </c>
      <c t="s">
        <v>26</v>
      </c>
    </row>
    <row r="355" spans="1:5" ht="12.75">
      <c r="A355" s="35" t="s">
        <v>54</v>
      </c>
      <c r="E355" s="39" t="s">
        <v>5</v>
      </c>
    </row>
    <row r="356" spans="1:5" ht="12.75">
      <c r="A356" s="35" t="s">
        <v>55</v>
      </c>
      <c r="E356" s="40" t="s">
        <v>5</v>
      </c>
    </row>
    <row r="357" spans="1:5" ht="140.25">
      <c r="A357" t="s">
        <v>57</v>
      </c>
      <c r="E357" s="39" t="s">
        <v>1555</v>
      </c>
    </row>
    <row r="358" spans="1:13" ht="12.75">
      <c r="A358" t="s">
        <v>45</v>
      </c>
      <c r="C358" s="31" t="s">
        <v>1029</v>
      </c>
      <c r="E358" s="33" t="s">
        <v>1030</v>
      </c>
      <c r="J358" s="32">
        <f>0</f>
      </c>
      <c s="32">
        <f>0</f>
      </c>
      <c s="32">
        <f>0+L359</f>
      </c>
      <c s="32">
        <f>0+M359</f>
      </c>
    </row>
    <row r="359" spans="1:16" ht="38.25">
      <c r="A359" t="s">
        <v>48</v>
      </c>
      <c s="34" t="s">
        <v>248</v>
      </c>
      <c s="34" t="s">
        <v>1556</v>
      </c>
      <c s="35" t="s">
        <v>5</v>
      </c>
      <c s="6" t="s">
        <v>1557</v>
      </c>
      <c s="36" t="s">
        <v>52</v>
      </c>
      <c s="37">
        <v>0.152</v>
      </c>
      <c s="36">
        <v>0</v>
      </c>
      <c s="36">
        <f>ROUND(G359*H359,6)</f>
      </c>
      <c r="L359" s="38">
        <v>0</v>
      </c>
      <c s="32">
        <f>ROUND(ROUND(L359,2)*ROUND(G359,3),2)</f>
      </c>
      <c s="36" t="s">
        <v>160</v>
      </c>
      <c>
        <f>(M359*21)/100</f>
      </c>
      <c t="s">
        <v>26</v>
      </c>
    </row>
    <row r="360" spans="1:5" ht="12.75">
      <c r="A360" s="35" t="s">
        <v>54</v>
      </c>
      <c r="E360" s="39" t="s">
        <v>5</v>
      </c>
    </row>
    <row r="361" spans="1:5" ht="12.75">
      <c r="A361" s="35" t="s">
        <v>55</v>
      </c>
      <c r="E361" s="40" t="s">
        <v>5</v>
      </c>
    </row>
    <row r="362" spans="1:5" ht="12.75">
      <c r="A362" t="s">
        <v>57</v>
      </c>
      <c r="E362" s="39" t="s">
        <v>5</v>
      </c>
    </row>
    <row r="363" spans="1:13" ht="12.75">
      <c r="A363" t="s">
        <v>45</v>
      </c>
      <c r="C363" s="31" t="s">
        <v>708</v>
      </c>
      <c r="E363" s="33" t="s">
        <v>709</v>
      </c>
      <c r="J363" s="32">
        <f>0</f>
      </c>
      <c s="32">
        <f>0</f>
      </c>
      <c s="32">
        <f>0+L364</f>
      </c>
      <c s="32">
        <f>0+M364</f>
      </c>
    </row>
    <row r="364" spans="1:16" ht="12.75">
      <c r="A364" t="s">
        <v>48</v>
      </c>
      <c s="34" t="s">
        <v>389</v>
      </c>
      <c s="34" t="s">
        <v>711</v>
      </c>
      <c s="35" t="s">
        <v>5</v>
      </c>
      <c s="6" t="s">
        <v>712</v>
      </c>
      <c s="36" t="s">
        <v>122</v>
      </c>
      <c s="37">
        <v>1</v>
      </c>
      <c s="36">
        <v>0</v>
      </c>
      <c s="36">
        <f>ROUND(G364*H364,6)</f>
      </c>
      <c r="L364" s="38">
        <v>0</v>
      </c>
      <c s="32">
        <f>ROUND(ROUND(L364,2)*ROUND(G364,3),2)</f>
      </c>
      <c s="36" t="s">
        <v>160</v>
      </c>
      <c>
        <f>(M364*21)/100</f>
      </c>
      <c t="s">
        <v>26</v>
      </c>
    </row>
    <row r="365" spans="1:5" ht="12.75">
      <c r="A365" s="35" t="s">
        <v>54</v>
      </c>
      <c r="E365" s="39" t="s">
        <v>5</v>
      </c>
    </row>
    <row r="366" spans="1:5" ht="12.75">
      <c r="A366" s="35" t="s">
        <v>55</v>
      </c>
      <c r="E366" s="40" t="s">
        <v>5</v>
      </c>
    </row>
    <row r="367" spans="1:5" ht="12.75">
      <c r="A367" t="s">
        <v>57</v>
      </c>
      <c r="E367"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COUNTIFS(L8:L1818,"=0",A8:A1818,"P")+COUNTIFS(L8:L1818,"",A8:A1818,"P")+SUM(Q8:Q1818)</f>
      </c>
    </row>
    <row r="8" spans="1:13" ht="12.75">
      <c r="A8" t="s">
        <v>43</v>
      </c>
      <c r="C8" s="28" t="s">
        <v>1560</v>
      </c>
      <c r="E8" s="30" t="s">
        <v>1559</v>
      </c>
      <c r="J8" s="29">
        <f>0+J9+J66+J111+J152+J297+J330+J379+J452+J577+J670+J751+J784+J1273+J1354+J1419+J1436+J1457+J1494+J1503+J1596+J1669+J1734+J1795+J1812+J1817</f>
      </c>
      <c s="29">
        <f>0+K9+K66+K111+K152+K297+K330+K379+K452+K577+K670+K751+K784+K1273+K1354+K1419+K1436+K1457+K1494+K1503+K1596+K1669+K1734+K1795+K1812+K1817</f>
      </c>
      <c s="29">
        <f>0+L9+L66+L111+L152+L297+L330+L379+L452+L577+L670+L751+L784+L1273+L1354+L1419+L1436+L1457+L1494+L1503+L1596+L1669+L1734+L1795+L1812+L1817</f>
      </c>
      <c s="29">
        <f>0+M9+M66+M111+M152+M297+M330+M379+M452+M577+M670+M751+M784+M1273+M1354+M1419+M1436+M1457+M1494+M1503+M1596+M1669+M1734+M1795+M1812+M1817</f>
      </c>
    </row>
    <row r="9" spans="1:13" ht="12.75">
      <c r="A9" t="s">
        <v>45</v>
      </c>
      <c r="C9" s="31" t="s">
        <v>49</v>
      </c>
      <c r="E9" s="33" t="s">
        <v>956</v>
      </c>
      <c r="J9" s="32">
        <f>0</f>
      </c>
      <c s="32">
        <f>0</f>
      </c>
      <c s="32">
        <f>0+L10+L14+L18+L22+L26+L30+L34+L38+L42+L46+L50+L54+L58+L62</f>
      </c>
      <c s="32">
        <f>0+M10+M14+M18+M22+M26+M30+M34+M38+M42+M46+M50+M54+M58+M62</f>
      </c>
    </row>
    <row r="10" spans="1:16" ht="38.25">
      <c r="A10" t="s">
        <v>48</v>
      </c>
      <c s="34" t="s">
        <v>49</v>
      </c>
      <c s="34" t="s">
        <v>1561</v>
      </c>
      <c s="35" t="s">
        <v>5</v>
      </c>
      <c s="6" t="s">
        <v>1562</v>
      </c>
      <c s="36" t="s">
        <v>226</v>
      </c>
      <c s="37">
        <v>70</v>
      </c>
      <c s="36">
        <v>0.06053</v>
      </c>
      <c s="36">
        <f>ROUND(G10*H10,6)</f>
      </c>
      <c r="L10" s="38">
        <v>0</v>
      </c>
      <c s="32">
        <f>ROUND(ROUND(L10,2)*ROUND(G10,3),2)</f>
      </c>
      <c s="36" t="s">
        <v>160</v>
      </c>
      <c>
        <f>(M10*21)/100</f>
      </c>
      <c t="s">
        <v>26</v>
      </c>
    </row>
    <row r="11" spans="1:5" ht="12.75">
      <c r="A11" s="35" t="s">
        <v>54</v>
      </c>
      <c r="E11" s="39" t="s">
        <v>5</v>
      </c>
    </row>
    <row r="12" spans="1:5" ht="12.75">
      <c r="A12" s="35" t="s">
        <v>55</v>
      </c>
      <c r="E12" s="40" t="s">
        <v>1563</v>
      </c>
    </row>
    <row r="13" spans="1:5" ht="12.75">
      <c r="A13" t="s">
        <v>57</v>
      </c>
      <c r="E13" s="39" t="s">
        <v>5</v>
      </c>
    </row>
    <row r="14" spans="1:16" ht="25.5">
      <c r="A14" t="s">
        <v>48</v>
      </c>
      <c s="34" t="s">
        <v>26</v>
      </c>
      <c s="34" t="s">
        <v>1036</v>
      </c>
      <c s="35" t="s">
        <v>5</v>
      </c>
      <c s="6" t="s">
        <v>1037</v>
      </c>
      <c s="36" t="s">
        <v>959</v>
      </c>
      <c s="37">
        <v>56.796</v>
      </c>
      <c s="36">
        <v>0</v>
      </c>
      <c s="36">
        <f>ROUND(G14*H14,6)</f>
      </c>
      <c r="L14" s="38">
        <v>0</v>
      </c>
      <c s="32">
        <f>ROUND(ROUND(L14,2)*ROUND(G14,3),2)</f>
      </c>
      <c s="36" t="s">
        <v>160</v>
      </c>
      <c>
        <f>(M14*21)/100</f>
      </c>
      <c t="s">
        <v>26</v>
      </c>
    </row>
    <row r="15" spans="1:5" ht="12.75">
      <c r="A15" s="35" t="s">
        <v>54</v>
      </c>
      <c r="E15" s="39" t="s">
        <v>5</v>
      </c>
    </row>
    <row r="16" spans="1:5" ht="89.25">
      <c r="A16" s="35" t="s">
        <v>55</v>
      </c>
      <c r="E16" s="40" t="s">
        <v>1564</v>
      </c>
    </row>
    <row r="17" spans="1:5" ht="12.75">
      <c r="A17" t="s">
        <v>57</v>
      </c>
      <c r="E17" s="39" t="s">
        <v>5</v>
      </c>
    </row>
    <row r="18" spans="1:16" ht="25.5">
      <c r="A18" t="s">
        <v>48</v>
      </c>
      <c s="34" t="s">
        <v>25</v>
      </c>
      <c s="34" t="s">
        <v>1565</v>
      </c>
      <c s="35" t="s">
        <v>5</v>
      </c>
      <c s="6" t="s">
        <v>1566</v>
      </c>
      <c s="36" t="s">
        <v>959</v>
      </c>
      <c s="37">
        <v>33.708</v>
      </c>
      <c s="36">
        <v>0</v>
      </c>
      <c s="36">
        <f>ROUND(G18*H18,6)</f>
      </c>
      <c r="L18" s="38">
        <v>0</v>
      </c>
      <c s="32">
        <f>ROUND(ROUND(L18,2)*ROUND(G18,3),2)</f>
      </c>
      <c s="36" t="s">
        <v>160</v>
      </c>
      <c>
        <f>(M18*21)/100</f>
      </c>
      <c t="s">
        <v>26</v>
      </c>
    </row>
    <row r="19" spans="1:5" ht="12.75">
      <c r="A19" s="35" t="s">
        <v>54</v>
      </c>
      <c r="E19" s="39" t="s">
        <v>5</v>
      </c>
    </row>
    <row r="20" spans="1:5" ht="63.75">
      <c r="A20" s="35" t="s">
        <v>55</v>
      </c>
      <c r="E20" s="40" t="s">
        <v>1567</v>
      </c>
    </row>
    <row r="21" spans="1:5" ht="12.75">
      <c r="A21" t="s">
        <v>57</v>
      </c>
      <c r="E21" s="39" t="s">
        <v>5</v>
      </c>
    </row>
    <row r="22" spans="1:16" ht="25.5">
      <c r="A22" t="s">
        <v>48</v>
      </c>
      <c s="34" t="s">
        <v>65</v>
      </c>
      <c s="34" t="s">
        <v>1568</v>
      </c>
      <c s="35" t="s">
        <v>5</v>
      </c>
      <c s="6" t="s">
        <v>1569</v>
      </c>
      <c s="36" t="s">
        <v>959</v>
      </c>
      <c s="37">
        <v>78.652</v>
      </c>
      <c s="36">
        <v>0</v>
      </c>
      <c s="36">
        <f>ROUND(G22*H22,6)</f>
      </c>
      <c r="L22" s="38">
        <v>0</v>
      </c>
      <c s="32">
        <f>ROUND(ROUND(L22,2)*ROUND(G22,3),2)</f>
      </c>
      <c s="36" t="s">
        <v>160</v>
      </c>
      <c>
        <f>(M22*21)/100</f>
      </c>
      <c t="s">
        <v>26</v>
      </c>
    </row>
    <row r="23" spans="1:5" ht="12.75">
      <c r="A23" s="35" t="s">
        <v>54</v>
      </c>
      <c r="E23" s="39" t="s">
        <v>5</v>
      </c>
    </row>
    <row r="24" spans="1:5" ht="63.75">
      <c r="A24" s="35" t="s">
        <v>55</v>
      </c>
      <c r="E24" s="40" t="s">
        <v>1570</v>
      </c>
    </row>
    <row r="25" spans="1:5" ht="12.75">
      <c r="A25" t="s">
        <v>57</v>
      </c>
      <c r="E25" s="39" t="s">
        <v>5</v>
      </c>
    </row>
    <row r="26" spans="1:16" ht="25.5">
      <c r="A26" t="s">
        <v>48</v>
      </c>
      <c s="34" t="s">
        <v>69</v>
      </c>
      <c s="34" t="s">
        <v>1571</v>
      </c>
      <c s="35" t="s">
        <v>5</v>
      </c>
      <c s="6" t="s">
        <v>1572</v>
      </c>
      <c s="36" t="s">
        <v>959</v>
      </c>
      <c s="37">
        <v>132.524</v>
      </c>
      <c s="36">
        <v>0</v>
      </c>
      <c s="36">
        <f>ROUND(G26*H26,6)</f>
      </c>
      <c r="L26" s="38">
        <v>0</v>
      </c>
      <c s="32">
        <f>ROUND(ROUND(L26,2)*ROUND(G26,3),2)</f>
      </c>
      <c s="36" t="s">
        <v>160</v>
      </c>
      <c>
        <f>(M26*21)/100</f>
      </c>
      <c t="s">
        <v>26</v>
      </c>
    </row>
    <row r="27" spans="1:5" ht="12.75">
      <c r="A27" s="35" t="s">
        <v>54</v>
      </c>
      <c r="E27" s="39" t="s">
        <v>5</v>
      </c>
    </row>
    <row r="28" spans="1:5" ht="89.25">
      <c r="A28" s="35" t="s">
        <v>55</v>
      </c>
      <c r="E28" s="40" t="s">
        <v>1573</v>
      </c>
    </row>
    <row r="29" spans="1:5" ht="12.75">
      <c r="A29" t="s">
        <v>57</v>
      </c>
      <c r="E29" s="39" t="s">
        <v>5</v>
      </c>
    </row>
    <row r="30" spans="1:16" ht="25.5">
      <c r="A30" t="s">
        <v>48</v>
      </c>
      <c s="34" t="s">
        <v>74</v>
      </c>
      <c s="34" t="s">
        <v>1574</v>
      </c>
      <c s="35" t="s">
        <v>5</v>
      </c>
      <c s="6" t="s">
        <v>1575</v>
      </c>
      <c s="36" t="s">
        <v>959</v>
      </c>
      <c s="37">
        <v>22.635</v>
      </c>
      <c s="36">
        <v>0</v>
      </c>
      <c s="36">
        <f>ROUND(G30*H30,6)</f>
      </c>
      <c r="L30" s="38">
        <v>0</v>
      </c>
      <c s="32">
        <f>ROUND(ROUND(L30,2)*ROUND(G30,3),2)</f>
      </c>
      <c s="36" t="s">
        <v>160</v>
      </c>
      <c>
        <f>(M30*21)/100</f>
      </c>
      <c t="s">
        <v>26</v>
      </c>
    </row>
    <row r="31" spans="1:5" ht="12.75">
      <c r="A31" s="35" t="s">
        <v>54</v>
      </c>
      <c r="E31" s="39" t="s">
        <v>5</v>
      </c>
    </row>
    <row r="32" spans="1:5" ht="89.25">
      <c r="A32" s="35" t="s">
        <v>55</v>
      </c>
      <c r="E32" s="40" t="s">
        <v>1576</v>
      </c>
    </row>
    <row r="33" spans="1:5" ht="12.75">
      <c r="A33" t="s">
        <v>57</v>
      </c>
      <c r="E33" s="39" t="s">
        <v>5</v>
      </c>
    </row>
    <row r="34" spans="1:16" ht="25.5">
      <c r="A34" t="s">
        <v>48</v>
      </c>
      <c s="34" t="s">
        <v>78</v>
      </c>
      <c s="34" t="s">
        <v>1577</v>
      </c>
      <c s="35" t="s">
        <v>5</v>
      </c>
      <c s="6" t="s">
        <v>1578</v>
      </c>
      <c s="36" t="s">
        <v>1089</v>
      </c>
      <c s="37">
        <v>117.837</v>
      </c>
      <c s="36">
        <v>0.00085</v>
      </c>
      <c s="36">
        <f>ROUND(G34*H34,6)</f>
      </c>
      <c r="L34" s="38">
        <v>0</v>
      </c>
      <c s="32">
        <f>ROUND(ROUND(L34,2)*ROUND(G34,3),2)</f>
      </c>
      <c s="36" t="s">
        <v>160</v>
      </c>
      <c>
        <f>(M34*21)/100</f>
      </c>
      <c t="s">
        <v>26</v>
      </c>
    </row>
    <row r="35" spans="1:5" ht="12.75">
      <c r="A35" s="35" t="s">
        <v>54</v>
      </c>
      <c r="E35" s="39" t="s">
        <v>5</v>
      </c>
    </row>
    <row r="36" spans="1:5" ht="63.75">
      <c r="A36" s="35" t="s">
        <v>55</v>
      </c>
      <c r="E36" s="40" t="s">
        <v>1579</v>
      </c>
    </row>
    <row r="37" spans="1:5" ht="12.75">
      <c r="A37" t="s">
        <v>57</v>
      </c>
      <c r="E37" s="39" t="s">
        <v>5</v>
      </c>
    </row>
    <row r="38" spans="1:16" ht="25.5">
      <c r="A38" t="s">
        <v>48</v>
      </c>
      <c s="34" t="s">
        <v>82</v>
      </c>
      <c s="34" t="s">
        <v>1580</v>
      </c>
      <c s="35" t="s">
        <v>5</v>
      </c>
      <c s="6" t="s">
        <v>1581</v>
      </c>
      <c s="36" t="s">
        <v>1089</v>
      </c>
      <c s="37">
        <v>117.837</v>
      </c>
      <c s="36">
        <v>0</v>
      </c>
      <c s="36">
        <f>ROUND(G38*H38,6)</f>
      </c>
      <c r="L38" s="38">
        <v>0</v>
      </c>
      <c s="32">
        <f>ROUND(ROUND(L38,2)*ROUND(G38,3),2)</f>
      </c>
      <c s="36" t="s">
        <v>160</v>
      </c>
      <c>
        <f>(M38*21)/100</f>
      </c>
      <c t="s">
        <v>26</v>
      </c>
    </row>
    <row r="39" spans="1:5" ht="12.75">
      <c r="A39" s="35" t="s">
        <v>54</v>
      </c>
      <c r="E39" s="39" t="s">
        <v>5</v>
      </c>
    </row>
    <row r="40" spans="1:5" ht="63.75">
      <c r="A40" s="35" t="s">
        <v>55</v>
      </c>
      <c r="E40" s="40" t="s">
        <v>1579</v>
      </c>
    </row>
    <row r="41" spans="1:5" ht="12.75">
      <c r="A41" t="s">
        <v>57</v>
      </c>
      <c r="E41" s="39" t="s">
        <v>5</v>
      </c>
    </row>
    <row r="42" spans="1:16" ht="38.25">
      <c r="A42" t="s">
        <v>48</v>
      </c>
      <c s="34" t="s">
        <v>86</v>
      </c>
      <c s="34" t="s">
        <v>1582</v>
      </c>
      <c s="35" t="s">
        <v>5</v>
      </c>
      <c s="6" t="s">
        <v>1040</v>
      </c>
      <c s="36" t="s">
        <v>959</v>
      </c>
      <c s="37">
        <v>324.315</v>
      </c>
      <c s="36">
        <v>0</v>
      </c>
      <c s="36">
        <f>ROUND(G42*H42,6)</f>
      </c>
      <c r="L42" s="38">
        <v>0</v>
      </c>
      <c s="32">
        <f>ROUND(ROUND(L42,2)*ROUND(G42,3),2)</f>
      </c>
      <c s="36" t="s">
        <v>160</v>
      </c>
      <c>
        <f>(M42*21)/100</f>
      </c>
      <c t="s">
        <v>26</v>
      </c>
    </row>
    <row r="43" spans="1:5" ht="12.75">
      <c r="A43" s="35" t="s">
        <v>54</v>
      </c>
      <c r="E43" s="39" t="s">
        <v>5</v>
      </c>
    </row>
    <row r="44" spans="1:5" ht="216.75">
      <c r="A44" s="35" t="s">
        <v>55</v>
      </c>
      <c r="E44" s="40" t="s">
        <v>1583</v>
      </c>
    </row>
    <row r="45" spans="1:5" ht="12.75">
      <c r="A45" t="s">
        <v>57</v>
      </c>
      <c r="E45" s="39" t="s">
        <v>5</v>
      </c>
    </row>
    <row r="46" spans="1:16" ht="25.5">
      <c r="A46" t="s">
        <v>48</v>
      </c>
      <c s="34" t="s">
        <v>90</v>
      </c>
      <c s="34" t="s">
        <v>1584</v>
      </c>
      <c s="35" t="s">
        <v>5</v>
      </c>
      <c s="6" t="s">
        <v>1585</v>
      </c>
      <c s="36" t="s">
        <v>959</v>
      </c>
      <c s="37">
        <v>324.315</v>
      </c>
      <c s="36">
        <v>0</v>
      </c>
      <c s="36">
        <f>ROUND(G46*H46,6)</f>
      </c>
      <c r="L46" s="38">
        <v>0</v>
      </c>
      <c s="32">
        <f>ROUND(ROUND(L46,2)*ROUND(G46,3),2)</f>
      </c>
      <c s="36" t="s">
        <v>160</v>
      </c>
      <c>
        <f>(M46*21)/100</f>
      </c>
      <c t="s">
        <v>26</v>
      </c>
    </row>
    <row r="47" spans="1:5" ht="12.75">
      <c r="A47" s="35" t="s">
        <v>54</v>
      </c>
      <c r="E47" s="39" t="s">
        <v>5</v>
      </c>
    </row>
    <row r="48" spans="1:5" ht="216.75">
      <c r="A48" s="35" t="s">
        <v>55</v>
      </c>
      <c r="E48" s="40" t="s">
        <v>1583</v>
      </c>
    </row>
    <row r="49" spans="1:5" ht="12.75">
      <c r="A49" t="s">
        <v>57</v>
      </c>
      <c r="E49" s="39" t="s">
        <v>5</v>
      </c>
    </row>
    <row r="50" spans="1:16" ht="25.5">
      <c r="A50" t="s">
        <v>48</v>
      </c>
      <c s="34" t="s">
        <v>95</v>
      </c>
      <c s="34" t="s">
        <v>1045</v>
      </c>
      <c s="35" t="s">
        <v>5</v>
      </c>
      <c s="6" t="s">
        <v>1046</v>
      </c>
      <c s="36" t="s">
        <v>959</v>
      </c>
      <c s="37">
        <v>324.315</v>
      </c>
      <c s="36">
        <v>0</v>
      </c>
      <c s="36">
        <f>ROUND(G50*H50,6)</f>
      </c>
      <c r="L50" s="38">
        <v>0</v>
      </c>
      <c s="32">
        <f>ROUND(ROUND(L50,2)*ROUND(G50,3),2)</f>
      </c>
      <c s="36" t="s">
        <v>160</v>
      </c>
      <c>
        <f>(M50*21)/100</f>
      </c>
      <c t="s">
        <v>26</v>
      </c>
    </row>
    <row r="51" spans="1:5" ht="12.75">
      <c r="A51" s="35" t="s">
        <v>54</v>
      </c>
      <c r="E51" s="39" t="s">
        <v>5</v>
      </c>
    </row>
    <row r="52" spans="1:5" ht="216.75">
      <c r="A52" s="35" t="s">
        <v>55</v>
      </c>
      <c r="E52" s="40" t="s">
        <v>1583</v>
      </c>
    </row>
    <row r="53" spans="1:5" ht="12.75">
      <c r="A53" t="s">
        <v>57</v>
      </c>
      <c r="E53" s="39" t="s">
        <v>5</v>
      </c>
    </row>
    <row r="54" spans="1:16" ht="25.5">
      <c r="A54" t="s">
        <v>48</v>
      </c>
      <c s="34" t="s">
        <v>99</v>
      </c>
      <c s="34" t="s">
        <v>1586</v>
      </c>
      <c s="35" t="s">
        <v>5</v>
      </c>
      <c s="6" t="s">
        <v>1587</v>
      </c>
      <c s="36" t="s">
        <v>959</v>
      </c>
      <c s="37">
        <v>17.996</v>
      </c>
      <c s="36">
        <v>0</v>
      </c>
      <c s="36">
        <f>ROUND(G54*H54,6)</f>
      </c>
      <c r="L54" s="38">
        <v>0</v>
      </c>
      <c s="32">
        <f>ROUND(ROUND(L54,2)*ROUND(G54,3),2)</f>
      </c>
      <c s="36" t="s">
        <v>160</v>
      </c>
      <c>
        <f>(M54*21)/100</f>
      </c>
      <c t="s">
        <v>26</v>
      </c>
    </row>
    <row r="55" spans="1:5" ht="12.75">
      <c r="A55" s="35" t="s">
        <v>54</v>
      </c>
      <c r="E55" s="39" t="s">
        <v>5</v>
      </c>
    </row>
    <row r="56" spans="1:5" ht="89.25">
      <c r="A56" s="35" t="s">
        <v>55</v>
      </c>
      <c r="E56" s="40" t="s">
        <v>1588</v>
      </c>
    </row>
    <row r="57" spans="1:5" ht="12.75">
      <c r="A57" t="s">
        <v>57</v>
      </c>
      <c r="E57" s="39" t="s">
        <v>5</v>
      </c>
    </row>
    <row r="58" spans="1:16" ht="25.5">
      <c r="A58" t="s">
        <v>48</v>
      </c>
      <c s="34" t="s">
        <v>103</v>
      </c>
      <c s="34" t="s">
        <v>973</v>
      </c>
      <c s="35" t="s">
        <v>5</v>
      </c>
      <c s="6" t="s">
        <v>974</v>
      </c>
      <c s="36" t="s">
        <v>959</v>
      </c>
      <c s="37">
        <v>218.378</v>
      </c>
      <c s="36">
        <v>0</v>
      </c>
      <c s="36">
        <f>ROUND(G58*H58,6)</f>
      </c>
      <c r="L58" s="38">
        <v>0</v>
      </c>
      <c s="32">
        <f>ROUND(ROUND(L58,2)*ROUND(G58,3),2)</f>
      </c>
      <c s="36" t="s">
        <v>160</v>
      </c>
      <c>
        <f>(M58*21)/100</f>
      </c>
      <c t="s">
        <v>26</v>
      </c>
    </row>
    <row r="59" spans="1:5" ht="12.75">
      <c r="A59" s="35" t="s">
        <v>54</v>
      </c>
      <c r="E59" s="39" t="s">
        <v>5</v>
      </c>
    </row>
    <row r="60" spans="1:5" ht="114.75">
      <c r="A60" s="35" t="s">
        <v>55</v>
      </c>
      <c r="E60" s="40" t="s">
        <v>1589</v>
      </c>
    </row>
    <row r="61" spans="1:5" ht="12.75">
      <c r="A61" t="s">
        <v>57</v>
      </c>
      <c r="E61" s="39" t="s">
        <v>5</v>
      </c>
    </row>
    <row r="62" spans="1:16" ht="12.75">
      <c r="A62" t="s">
        <v>48</v>
      </c>
      <c s="34" t="s">
        <v>107</v>
      </c>
      <c s="34" t="s">
        <v>1590</v>
      </c>
      <c s="35" t="s">
        <v>5</v>
      </c>
      <c s="6" t="s">
        <v>1591</v>
      </c>
      <c s="36" t="s">
        <v>52</v>
      </c>
      <c s="37">
        <v>371.243</v>
      </c>
      <c s="36">
        <v>1</v>
      </c>
      <c s="36">
        <f>ROUND(G62*H62,6)</f>
      </c>
      <c r="L62" s="38">
        <v>0</v>
      </c>
      <c s="32">
        <f>ROUND(ROUND(L62,2)*ROUND(G62,3),2)</f>
      </c>
      <c s="36" t="s">
        <v>160</v>
      </c>
      <c>
        <f>(M62*21)/100</f>
      </c>
      <c t="s">
        <v>26</v>
      </c>
    </row>
    <row r="63" spans="1:5" ht="12.75">
      <c r="A63" s="35" t="s">
        <v>54</v>
      </c>
      <c r="E63" s="39" t="s">
        <v>5</v>
      </c>
    </row>
    <row r="64" spans="1:5" ht="12.75">
      <c r="A64" s="35" t="s">
        <v>55</v>
      </c>
      <c r="E64" s="40" t="s">
        <v>1592</v>
      </c>
    </row>
    <row r="65" spans="1:5" ht="12.75">
      <c r="A65" t="s">
        <v>57</v>
      </c>
      <c r="E65" s="39" t="s">
        <v>5</v>
      </c>
    </row>
    <row r="66" spans="1:13" ht="12.75">
      <c r="A66" t="s">
        <v>45</v>
      </c>
      <c r="C66" s="31" t="s">
        <v>26</v>
      </c>
      <c r="E66" s="33" t="s">
        <v>1050</v>
      </c>
      <c r="J66" s="32">
        <f>0</f>
      </c>
      <c s="32">
        <f>0</f>
      </c>
      <c s="32">
        <f>0+L67+L71+L75+L79+L83+L87+L91+L95+L99+L103+L107</f>
      </c>
      <c s="32">
        <f>0+M67+M71+M75+M79+M83+M87+M91+M95+M99+M103+M107</f>
      </c>
    </row>
    <row r="67" spans="1:16" ht="25.5">
      <c r="A67" t="s">
        <v>48</v>
      </c>
      <c s="34" t="s">
        <v>111</v>
      </c>
      <c s="34" t="s">
        <v>1593</v>
      </c>
      <c s="35" t="s">
        <v>5</v>
      </c>
      <c s="6" t="s">
        <v>1594</v>
      </c>
      <c s="36" t="s">
        <v>959</v>
      </c>
      <c s="37">
        <v>4.669</v>
      </c>
      <c s="36">
        <v>2.16</v>
      </c>
      <c s="36">
        <f>ROUND(G67*H67,6)</f>
      </c>
      <c r="L67" s="38">
        <v>0</v>
      </c>
      <c s="32">
        <f>ROUND(ROUND(L67,2)*ROUND(G67,3),2)</f>
      </c>
      <c s="36" t="s">
        <v>160</v>
      </c>
      <c>
        <f>(M67*21)/100</f>
      </c>
      <c t="s">
        <v>26</v>
      </c>
    </row>
    <row r="68" spans="1:5" ht="12.75">
      <c r="A68" s="35" t="s">
        <v>54</v>
      </c>
      <c r="E68" s="39" t="s">
        <v>5</v>
      </c>
    </row>
    <row r="69" spans="1:5" ht="127.5">
      <c r="A69" s="35" t="s">
        <v>55</v>
      </c>
      <c r="E69" s="40" t="s">
        <v>1595</v>
      </c>
    </row>
    <row r="70" spans="1:5" ht="12.75">
      <c r="A70" t="s">
        <v>57</v>
      </c>
      <c r="E70" s="39" t="s">
        <v>5</v>
      </c>
    </row>
    <row r="71" spans="1:16" ht="12.75">
      <c r="A71" t="s">
        <v>48</v>
      </c>
      <c s="34" t="s">
        <v>189</v>
      </c>
      <c s="34" t="s">
        <v>1596</v>
      </c>
      <c s="35" t="s">
        <v>5</v>
      </c>
      <c s="6" t="s">
        <v>1597</v>
      </c>
      <c s="36" t="s">
        <v>52</v>
      </c>
      <c s="37">
        <v>1.857</v>
      </c>
      <c s="36">
        <v>1.06277</v>
      </c>
      <c s="36">
        <f>ROUND(G71*H71,6)</f>
      </c>
      <c r="L71" s="38">
        <v>0</v>
      </c>
      <c s="32">
        <f>ROUND(ROUND(L71,2)*ROUND(G71,3),2)</f>
      </c>
      <c s="36" t="s">
        <v>160</v>
      </c>
      <c>
        <f>(M71*21)/100</f>
      </c>
      <c t="s">
        <v>26</v>
      </c>
    </row>
    <row r="72" spans="1:5" ht="12.75">
      <c r="A72" s="35" t="s">
        <v>54</v>
      </c>
      <c r="E72" s="39" t="s">
        <v>5</v>
      </c>
    </row>
    <row r="73" spans="1:5" ht="114.75">
      <c r="A73" s="35" t="s">
        <v>55</v>
      </c>
      <c r="E73" s="40" t="s">
        <v>1598</v>
      </c>
    </row>
    <row r="74" spans="1:5" ht="12.75">
      <c r="A74" t="s">
        <v>57</v>
      </c>
      <c r="E74" s="39" t="s">
        <v>5</v>
      </c>
    </row>
    <row r="75" spans="1:16" ht="12.75">
      <c r="A75" t="s">
        <v>48</v>
      </c>
      <c s="34" t="s">
        <v>192</v>
      </c>
      <c s="34" t="s">
        <v>1599</v>
      </c>
      <c s="35" t="s">
        <v>5</v>
      </c>
      <c s="6" t="s">
        <v>1600</v>
      </c>
      <c s="36" t="s">
        <v>959</v>
      </c>
      <c s="37">
        <v>27.381</v>
      </c>
      <c s="36">
        <v>2.30102</v>
      </c>
      <c s="36">
        <f>ROUND(G75*H75,6)</f>
      </c>
      <c r="L75" s="38">
        <v>0</v>
      </c>
      <c s="32">
        <f>ROUND(ROUND(L75,2)*ROUND(G75,3),2)</f>
      </c>
      <c s="36" t="s">
        <v>160</v>
      </c>
      <c>
        <f>(M75*21)/100</f>
      </c>
      <c t="s">
        <v>26</v>
      </c>
    </row>
    <row r="76" spans="1:5" ht="12.75">
      <c r="A76" s="35" t="s">
        <v>54</v>
      </c>
      <c r="E76" s="39" t="s">
        <v>5</v>
      </c>
    </row>
    <row r="77" spans="1:5" ht="204">
      <c r="A77" s="35" t="s">
        <v>55</v>
      </c>
      <c r="E77" s="40" t="s">
        <v>1601</v>
      </c>
    </row>
    <row r="78" spans="1:5" ht="12.75">
      <c r="A78" t="s">
        <v>57</v>
      </c>
      <c r="E78" s="39" t="s">
        <v>5</v>
      </c>
    </row>
    <row r="79" spans="1:16" ht="12.75">
      <c r="A79" t="s">
        <v>48</v>
      </c>
      <c s="34" t="s">
        <v>195</v>
      </c>
      <c s="34" t="s">
        <v>1602</v>
      </c>
      <c s="35" t="s">
        <v>5</v>
      </c>
      <c s="6" t="s">
        <v>1603</v>
      </c>
      <c s="36" t="s">
        <v>959</v>
      </c>
      <c s="37">
        <v>45.976</v>
      </c>
      <c s="36">
        <v>2.50187</v>
      </c>
      <c s="36">
        <f>ROUND(G79*H79,6)</f>
      </c>
      <c r="L79" s="38">
        <v>0</v>
      </c>
      <c s="32">
        <f>ROUND(ROUND(L79,2)*ROUND(G79,3),2)</f>
      </c>
      <c s="36" t="s">
        <v>160</v>
      </c>
      <c>
        <f>(M79*21)/100</f>
      </c>
      <c t="s">
        <v>26</v>
      </c>
    </row>
    <row r="80" spans="1:5" ht="12.75">
      <c r="A80" s="35" t="s">
        <v>54</v>
      </c>
      <c r="E80" s="39" t="s">
        <v>5</v>
      </c>
    </row>
    <row r="81" spans="1:5" ht="89.25">
      <c r="A81" s="35" t="s">
        <v>55</v>
      </c>
      <c r="E81" s="40" t="s">
        <v>1604</v>
      </c>
    </row>
    <row r="82" spans="1:5" ht="12.75">
      <c r="A82" t="s">
        <v>57</v>
      </c>
      <c r="E82" s="39" t="s">
        <v>5</v>
      </c>
    </row>
    <row r="83" spans="1:16" ht="12.75">
      <c r="A83" t="s">
        <v>48</v>
      </c>
      <c s="34" t="s">
        <v>199</v>
      </c>
      <c s="34" t="s">
        <v>1605</v>
      </c>
      <c s="35" t="s">
        <v>5</v>
      </c>
      <c s="6" t="s">
        <v>1606</v>
      </c>
      <c s="36" t="s">
        <v>1089</v>
      </c>
      <c s="37">
        <v>6.084</v>
      </c>
      <c s="36">
        <v>0.00247</v>
      </c>
      <c s="36">
        <f>ROUND(G83*H83,6)</f>
      </c>
      <c r="L83" s="38">
        <v>0</v>
      </c>
      <c s="32">
        <f>ROUND(ROUND(L83,2)*ROUND(G83,3),2)</f>
      </c>
      <c s="36" t="s">
        <v>160</v>
      </c>
      <c>
        <f>(M83*21)/100</f>
      </c>
      <c t="s">
        <v>26</v>
      </c>
    </row>
    <row r="84" spans="1:5" ht="12.75">
      <c r="A84" s="35" t="s">
        <v>54</v>
      </c>
      <c r="E84" s="39" t="s">
        <v>5</v>
      </c>
    </row>
    <row r="85" spans="1:5" ht="89.25">
      <c r="A85" s="35" t="s">
        <v>55</v>
      </c>
      <c r="E85" s="40" t="s">
        <v>1607</v>
      </c>
    </row>
    <row r="86" spans="1:5" ht="12.75">
      <c r="A86" t="s">
        <v>57</v>
      </c>
      <c r="E86" s="39" t="s">
        <v>5</v>
      </c>
    </row>
    <row r="87" spans="1:16" ht="12.75">
      <c r="A87" t="s">
        <v>48</v>
      </c>
      <c s="34" t="s">
        <v>202</v>
      </c>
      <c s="34" t="s">
        <v>1608</v>
      </c>
      <c s="35" t="s">
        <v>5</v>
      </c>
      <c s="6" t="s">
        <v>1609</v>
      </c>
      <c s="36" t="s">
        <v>1089</v>
      </c>
      <c s="37">
        <v>6.084</v>
      </c>
      <c s="36">
        <v>0</v>
      </c>
      <c s="36">
        <f>ROUND(G87*H87,6)</f>
      </c>
      <c r="L87" s="38">
        <v>0</v>
      </c>
      <c s="32">
        <f>ROUND(ROUND(L87,2)*ROUND(G87,3),2)</f>
      </c>
      <c s="36" t="s">
        <v>160</v>
      </c>
      <c>
        <f>(M87*21)/100</f>
      </c>
      <c t="s">
        <v>26</v>
      </c>
    </row>
    <row r="88" spans="1:5" ht="12.75">
      <c r="A88" s="35" t="s">
        <v>54</v>
      </c>
      <c r="E88" s="39" t="s">
        <v>5</v>
      </c>
    </row>
    <row r="89" spans="1:5" ht="89.25">
      <c r="A89" s="35" t="s">
        <v>55</v>
      </c>
      <c r="E89" s="40" t="s">
        <v>1607</v>
      </c>
    </row>
    <row r="90" spans="1:5" ht="12.75">
      <c r="A90" t="s">
        <v>57</v>
      </c>
      <c r="E90" s="39" t="s">
        <v>5</v>
      </c>
    </row>
    <row r="91" spans="1:16" ht="12.75">
      <c r="A91" t="s">
        <v>48</v>
      </c>
      <c s="34" t="s">
        <v>205</v>
      </c>
      <c s="34" t="s">
        <v>1610</v>
      </c>
      <c s="35" t="s">
        <v>5</v>
      </c>
      <c s="6" t="s">
        <v>1611</v>
      </c>
      <c s="36" t="s">
        <v>959</v>
      </c>
      <c s="37">
        <v>0.594</v>
      </c>
      <c s="36">
        <v>2.47214</v>
      </c>
      <c s="36">
        <f>ROUND(G91*H91,6)</f>
      </c>
      <c r="L91" s="38">
        <v>0</v>
      </c>
      <c s="32">
        <f>ROUND(ROUND(L91,2)*ROUND(G91,3),2)</f>
      </c>
      <c s="36" t="s">
        <v>160</v>
      </c>
      <c>
        <f>(M91*21)/100</f>
      </c>
      <c t="s">
        <v>26</v>
      </c>
    </row>
    <row r="92" spans="1:5" ht="12.75">
      <c r="A92" s="35" t="s">
        <v>54</v>
      </c>
      <c r="E92" s="39" t="s">
        <v>5</v>
      </c>
    </row>
    <row r="93" spans="1:5" ht="76.5">
      <c r="A93" s="35" t="s">
        <v>55</v>
      </c>
      <c r="E93" s="40" t="s">
        <v>1612</v>
      </c>
    </row>
    <row r="94" spans="1:5" ht="12.75">
      <c r="A94" t="s">
        <v>57</v>
      </c>
      <c r="E94" s="39" t="s">
        <v>5</v>
      </c>
    </row>
    <row r="95" spans="1:16" ht="12.75">
      <c r="A95" t="s">
        <v>48</v>
      </c>
      <c s="34" t="s">
        <v>208</v>
      </c>
      <c s="34" t="s">
        <v>1613</v>
      </c>
      <c s="35" t="s">
        <v>5</v>
      </c>
      <c s="6" t="s">
        <v>1614</v>
      </c>
      <c s="36" t="s">
        <v>1089</v>
      </c>
      <c s="37">
        <v>5.438</v>
      </c>
      <c s="36">
        <v>0.00264</v>
      </c>
      <c s="36">
        <f>ROUND(G95*H95,6)</f>
      </c>
      <c r="L95" s="38">
        <v>0</v>
      </c>
      <c s="32">
        <f>ROUND(ROUND(L95,2)*ROUND(G95,3),2)</f>
      </c>
      <c s="36" t="s">
        <v>160</v>
      </c>
      <c>
        <f>(M95*21)/100</f>
      </c>
      <c t="s">
        <v>26</v>
      </c>
    </row>
    <row r="96" spans="1:5" ht="12.75">
      <c r="A96" s="35" t="s">
        <v>54</v>
      </c>
      <c r="E96" s="39" t="s">
        <v>5</v>
      </c>
    </row>
    <row r="97" spans="1:5" ht="76.5">
      <c r="A97" s="35" t="s">
        <v>55</v>
      </c>
      <c r="E97" s="40" t="s">
        <v>1615</v>
      </c>
    </row>
    <row r="98" spans="1:5" ht="12.75">
      <c r="A98" t="s">
        <v>57</v>
      </c>
      <c r="E98" s="39" t="s">
        <v>5</v>
      </c>
    </row>
    <row r="99" spans="1:16" ht="12.75">
      <c r="A99" t="s">
        <v>48</v>
      </c>
      <c s="34" t="s">
        <v>211</v>
      </c>
      <c s="34" t="s">
        <v>1616</v>
      </c>
      <c s="35" t="s">
        <v>5</v>
      </c>
      <c s="6" t="s">
        <v>1617</v>
      </c>
      <c s="36" t="s">
        <v>1089</v>
      </c>
      <c s="37">
        <v>5.438</v>
      </c>
      <c s="36">
        <v>0</v>
      </c>
      <c s="36">
        <f>ROUND(G99*H99,6)</f>
      </c>
      <c r="L99" s="38">
        <v>0</v>
      </c>
      <c s="32">
        <f>ROUND(ROUND(L99,2)*ROUND(G99,3),2)</f>
      </c>
      <c s="36" t="s">
        <v>160</v>
      </c>
      <c>
        <f>(M99*21)/100</f>
      </c>
      <c t="s">
        <v>26</v>
      </c>
    </row>
    <row r="100" spans="1:5" ht="12.75">
      <c r="A100" s="35" t="s">
        <v>54</v>
      </c>
      <c r="E100" s="39" t="s">
        <v>5</v>
      </c>
    </row>
    <row r="101" spans="1:5" ht="76.5">
      <c r="A101" s="35" t="s">
        <v>55</v>
      </c>
      <c r="E101" s="40" t="s">
        <v>1615</v>
      </c>
    </row>
    <row r="102" spans="1:5" ht="12.75">
      <c r="A102" t="s">
        <v>57</v>
      </c>
      <c r="E102" s="39" t="s">
        <v>5</v>
      </c>
    </row>
    <row r="103" spans="1:16" ht="25.5">
      <c r="A103" t="s">
        <v>48</v>
      </c>
      <c s="34" t="s">
        <v>214</v>
      </c>
      <c s="34" t="s">
        <v>1618</v>
      </c>
      <c s="35" t="s">
        <v>5</v>
      </c>
      <c s="6" t="s">
        <v>1619</v>
      </c>
      <c s="36" t="s">
        <v>1089</v>
      </c>
      <c s="37">
        <v>19.623</v>
      </c>
      <c s="36">
        <v>0.47326</v>
      </c>
      <c s="36">
        <f>ROUND(G103*H103,6)</f>
      </c>
      <c r="L103" s="38">
        <v>0</v>
      </c>
      <c s="32">
        <f>ROUND(ROUND(L103,2)*ROUND(G103,3),2)</f>
      </c>
      <c s="36" t="s">
        <v>160</v>
      </c>
      <c>
        <f>(M103*21)/100</f>
      </c>
      <c t="s">
        <v>26</v>
      </c>
    </row>
    <row r="104" spans="1:5" ht="12.75">
      <c r="A104" s="35" t="s">
        <v>54</v>
      </c>
      <c r="E104" s="39" t="s">
        <v>5</v>
      </c>
    </row>
    <row r="105" spans="1:5" ht="89.25">
      <c r="A105" s="35" t="s">
        <v>55</v>
      </c>
      <c r="E105" s="40" t="s">
        <v>1620</v>
      </c>
    </row>
    <row r="106" spans="1:5" ht="12.75">
      <c r="A106" t="s">
        <v>57</v>
      </c>
      <c r="E106" s="39" t="s">
        <v>5</v>
      </c>
    </row>
    <row r="107" spans="1:16" ht="38.25">
      <c r="A107" t="s">
        <v>48</v>
      </c>
      <c s="34" t="s">
        <v>217</v>
      </c>
      <c s="34" t="s">
        <v>1621</v>
      </c>
      <c s="35" t="s">
        <v>5</v>
      </c>
      <c s="6" t="s">
        <v>1622</v>
      </c>
      <c s="36" t="s">
        <v>52</v>
      </c>
      <c s="37">
        <v>0.157</v>
      </c>
      <c s="36">
        <v>1.0594</v>
      </c>
      <c s="36">
        <f>ROUND(G107*H107,6)</f>
      </c>
      <c r="L107" s="38">
        <v>0</v>
      </c>
      <c s="32">
        <f>ROUND(ROUND(L107,2)*ROUND(G107,3),2)</f>
      </c>
      <c s="36" t="s">
        <v>160</v>
      </c>
      <c>
        <f>(M107*21)/100</f>
      </c>
      <c t="s">
        <v>26</v>
      </c>
    </row>
    <row r="108" spans="1:5" ht="12.75">
      <c r="A108" s="35" t="s">
        <v>54</v>
      </c>
      <c r="E108" s="39" t="s">
        <v>5</v>
      </c>
    </row>
    <row r="109" spans="1:5" ht="89.25">
      <c r="A109" s="35" t="s">
        <v>55</v>
      </c>
      <c r="E109" s="40" t="s">
        <v>1623</v>
      </c>
    </row>
    <row r="110" spans="1:5" ht="12.75">
      <c r="A110" t="s">
        <v>57</v>
      </c>
      <c r="E110" s="39" t="s">
        <v>5</v>
      </c>
    </row>
    <row r="111" spans="1:13" ht="12.75">
      <c r="A111" t="s">
        <v>45</v>
      </c>
      <c r="C111" s="31" t="s">
        <v>25</v>
      </c>
      <c r="E111" s="33" t="s">
        <v>985</v>
      </c>
      <c r="J111" s="32">
        <f>0</f>
      </c>
      <c s="32">
        <f>0</f>
      </c>
      <c s="32">
        <f>0+L112+L116+L120+L124+L128+L132+L136+L140+L144+L148</f>
      </c>
      <c s="32">
        <f>0+M112+M116+M120+M124+M128+M132+M136+M140+M144+M148</f>
      </c>
    </row>
    <row r="112" spans="1:16" ht="25.5">
      <c r="A112" t="s">
        <v>48</v>
      </c>
      <c s="34" t="s">
        <v>220</v>
      </c>
      <c s="34" t="s">
        <v>1624</v>
      </c>
      <c s="35" t="s">
        <v>5</v>
      </c>
      <c s="6" t="s">
        <v>1625</v>
      </c>
      <c s="36" t="s">
        <v>959</v>
      </c>
      <c s="37">
        <v>12.211</v>
      </c>
      <c s="36">
        <v>1.8775</v>
      </c>
      <c s="36">
        <f>ROUND(G112*H112,6)</f>
      </c>
      <c r="L112" s="38">
        <v>0</v>
      </c>
      <c s="32">
        <f>ROUND(ROUND(L112,2)*ROUND(G112,3),2)</f>
      </c>
      <c s="36" t="s">
        <v>160</v>
      </c>
      <c>
        <f>(M112*21)/100</f>
      </c>
      <c t="s">
        <v>26</v>
      </c>
    </row>
    <row r="113" spans="1:5" ht="12.75">
      <c r="A113" s="35" t="s">
        <v>54</v>
      </c>
      <c r="E113" s="39" t="s">
        <v>5</v>
      </c>
    </row>
    <row r="114" spans="1:5" ht="293.25">
      <c r="A114" s="35" t="s">
        <v>55</v>
      </c>
      <c r="E114" s="40" t="s">
        <v>1626</v>
      </c>
    </row>
    <row r="115" spans="1:5" ht="12.75">
      <c r="A115" t="s">
        <v>57</v>
      </c>
      <c r="E115" s="39" t="s">
        <v>5</v>
      </c>
    </row>
    <row r="116" spans="1:16" ht="25.5">
      <c r="A116" t="s">
        <v>48</v>
      </c>
      <c s="34" t="s">
        <v>223</v>
      </c>
      <c s="34" t="s">
        <v>1627</v>
      </c>
      <c s="35" t="s">
        <v>5</v>
      </c>
      <c s="6" t="s">
        <v>1628</v>
      </c>
      <c s="36" t="s">
        <v>959</v>
      </c>
      <c s="37">
        <v>2.203</v>
      </c>
      <c s="36">
        <v>1.9372</v>
      </c>
      <c s="36">
        <f>ROUND(G116*H116,6)</f>
      </c>
      <c r="L116" s="38">
        <v>0</v>
      </c>
      <c s="32">
        <f>ROUND(ROUND(L116,2)*ROUND(G116,3),2)</f>
      </c>
      <c s="36" t="s">
        <v>160</v>
      </c>
      <c>
        <f>(M116*21)/100</f>
      </c>
      <c t="s">
        <v>26</v>
      </c>
    </row>
    <row r="117" spans="1:5" ht="12.75">
      <c r="A117" s="35" t="s">
        <v>54</v>
      </c>
      <c r="E117" s="39" t="s">
        <v>5</v>
      </c>
    </row>
    <row r="118" spans="1:5" ht="76.5">
      <c r="A118" s="35" t="s">
        <v>55</v>
      </c>
      <c r="E118" s="40" t="s">
        <v>1629</v>
      </c>
    </row>
    <row r="119" spans="1:5" ht="12.75">
      <c r="A119" t="s">
        <v>57</v>
      </c>
      <c r="E119" s="39" t="s">
        <v>5</v>
      </c>
    </row>
    <row r="120" spans="1:16" ht="25.5">
      <c r="A120" t="s">
        <v>48</v>
      </c>
      <c s="34" t="s">
        <v>227</v>
      </c>
      <c s="34" t="s">
        <v>1630</v>
      </c>
      <c s="35" t="s">
        <v>5</v>
      </c>
      <c s="6" t="s">
        <v>1631</v>
      </c>
      <c s="36" t="s">
        <v>1089</v>
      </c>
      <c s="37">
        <v>60.68</v>
      </c>
      <c s="36">
        <v>0.34925</v>
      </c>
      <c s="36">
        <f>ROUND(G120*H120,6)</f>
      </c>
      <c r="L120" s="38">
        <v>0</v>
      </c>
      <c s="32">
        <f>ROUND(ROUND(L120,2)*ROUND(G120,3),2)</f>
      </c>
      <c s="36" t="s">
        <v>160</v>
      </c>
      <c>
        <f>(M120*21)/100</f>
      </c>
      <c t="s">
        <v>26</v>
      </c>
    </row>
    <row r="121" spans="1:5" ht="12.75">
      <c r="A121" s="35" t="s">
        <v>54</v>
      </c>
      <c r="E121" s="39" t="s">
        <v>5</v>
      </c>
    </row>
    <row r="122" spans="1:5" ht="102">
      <c r="A122" s="35" t="s">
        <v>55</v>
      </c>
      <c r="E122" s="40" t="s">
        <v>1632</v>
      </c>
    </row>
    <row r="123" spans="1:5" ht="12.75">
      <c r="A123" t="s">
        <v>57</v>
      </c>
      <c r="E123" s="39" t="s">
        <v>5</v>
      </c>
    </row>
    <row r="124" spans="1:16" ht="12.75">
      <c r="A124" t="s">
        <v>48</v>
      </c>
      <c s="34" t="s">
        <v>230</v>
      </c>
      <c s="34" t="s">
        <v>1633</v>
      </c>
      <c s="35" t="s">
        <v>5</v>
      </c>
      <c s="6" t="s">
        <v>1634</v>
      </c>
      <c s="36" t="s">
        <v>159</v>
      </c>
      <c s="37">
        <v>6</v>
      </c>
      <c s="36">
        <v>0.01606</v>
      </c>
      <c s="36">
        <f>ROUND(G124*H124,6)</f>
      </c>
      <c r="L124" s="38">
        <v>0</v>
      </c>
      <c s="32">
        <f>ROUND(ROUND(L124,2)*ROUND(G124,3),2)</f>
      </c>
      <c s="36" t="s">
        <v>160</v>
      </c>
      <c>
        <f>(M124*21)/100</f>
      </c>
      <c t="s">
        <v>26</v>
      </c>
    </row>
    <row r="125" spans="1:5" ht="12.75">
      <c r="A125" s="35" t="s">
        <v>54</v>
      </c>
      <c r="E125" s="39" t="s">
        <v>5</v>
      </c>
    </row>
    <row r="126" spans="1:5" ht="51">
      <c r="A126" s="35" t="s">
        <v>55</v>
      </c>
      <c r="E126" s="40" t="s">
        <v>1635</v>
      </c>
    </row>
    <row r="127" spans="1:5" ht="12.75">
      <c r="A127" t="s">
        <v>57</v>
      </c>
      <c r="E127" s="39" t="s">
        <v>5</v>
      </c>
    </row>
    <row r="128" spans="1:16" ht="12.75">
      <c r="A128" t="s">
        <v>48</v>
      </c>
      <c s="34" t="s">
        <v>233</v>
      </c>
      <c s="34" t="s">
        <v>1636</v>
      </c>
      <c s="35" t="s">
        <v>5</v>
      </c>
      <c s="6" t="s">
        <v>1637</v>
      </c>
      <c s="36" t="s">
        <v>159</v>
      </c>
      <c s="37">
        <v>6</v>
      </c>
      <c s="36">
        <v>0.0172</v>
      </c>
      <c s="36">
        <f>ROUND(G128*H128,6)</f>
      </c>
      <c r="L128" s="38">
        <v>0</v>
      </c>
      <c s="32">
        <f>ROUND(ROUND(L128,2)*ROUND(G128,3),2)</f>
      </c>
      <c s="36" t="s">
        <v>160</v>
      </c>
      <c>
        <f>(M128*21)/100</f>
      </c>
      <c t="s">
        <v>26</v>
      </c>
    </row>
    <row r="129" spans="1:5" ht="12.75">
      <c r="A129" s="35" t="s">
        <v>54</v>
      </c>
      <c r="E129" s="39" t="s">
        <v>5</v>
      </c>
    </row>
    <row r="130" spans="1:5" ht="12.75">
      <c r="A130" s="35" t="s">
        <v>55</v>
      </c>
      <c r="E130" s="40" t="s">
        <v>5</v>
      </c>
    </row>
    <row r="131" spans="1:5" ht="12.75">
      <c r="A131" t="s">
        <v>57</v>
      </c>
      <c r="E131" s="39" t="s">
        <v>5</v>
      </c>
    </row>
    <row r="132" spans="1:16" ht="25.5">
      <c r="A132" t="s">
        <v>48</v>
      </c>
      <c s="34" t="s">
        <v>237</v>
      </c>
      <c s="34" t="s">
        <v>1638</v>
      </c>
      <c s="35" t="s">
        <v>5</v>
      </c>
      <c s="6" t="s">
        <v>1639</v>
      </c>
      <c s="36" t="s">
        <v>159</v>
      </c>
      <c s="37">
        <v>1</v>
      </c>
      <c s="36">
        <v>0.03635</v>
      </c>
      <c s="36">
        <f>ROUND(G132*H132,6)</f>
      </c>
      <c r="L132" s="38">
        <v>0</v>
      </c>
      <c s="32">
        <f>ROUND(ROUND(L132,2)*ROUND(G132,3),2)</f>
      </c>
      <c s="36" t="s">
        <v>160</v>
      </c>
      <c>
        <f>(M132*21)/100</f>
      </c>
      <c t="s">
        <v>26</v>
      </c>
    </row>
    <row r="133" spans="1:5" ht="12.75">
      <c r="A133" s="35" t="s">
        <v>54</v>
      </c>
      <c r="E133" s="39" t="s">
        <v>5</v>
      </c>
    </row>
    <row r="134" spans="1:5" ht="63.75">
      <c r="A134" s="35" t="s">
        <v>55</v>
      </c>
      <c r="E134" s="40" t="s">
        <v>1640</v>
      </c>
    </row>
    <row r="135" spans="1:5" ht="12.75">
      <c r="A135" t="s">
        <v>57</v>
      </c>
      <c r="E135" s="39" t="s">
        <v>5</v>
      </c>
    </row>
    <row r="136" spans="1:16" ht="25.5">
      <c r="A136" t="s">
        <v>48</v>
      </c>
      <c s="34" t="s">
        <v>238</v>
      </c>
      <c s="34" t="s">
        <v>1641</v>
      </c>
      <c s="35" t="s">
        <v>5</v>
      </c>
      <c s="6" t="s">
        <v>1642</v>
      </c>
      <c s="36" t="s">
        <v>159</v>
      </c>
      <c s="37">
        <v>14</v>
      </c>
      <c s="36">
        <v>0.03963</v>
      </c>
      <c s="36">
        <f>ROUND(G136*H136,6)</f>
      </c>
      <c r="L136" s="38">
        <v>0</v>
      </c>
      <c s="32">
        <f>ROUND(ROUND(L136,2)*ROUND(G136,3),2)</f>
      </c>
      <c s="36" t="s">
        <v>160</v>
      </c>
      <c>
        <f>(M136*21)/100</f>
      </c>
      <c t="s">
        <v>26</v>
      </c>
    </row>
    <row r="137" spans="1:5" ht="12.75">
      <c r="A137" s="35" t="s">
        <v>54</v>
      </c>
      <c r="E137" s="39" t="s">
        <v>5</v>
      </c>
    </row>
    <row r="138" spans="1:5" ht="114.75">
      <c r="A138" s="35" t="s">
        <v>55</v>
      </c>
      <c r="E138" s="40" t="s">
        <v>1643</v>
      </c>
    </row>
    <row r="139" spans="1:5" ht="12.75">
      <c r="A139" t="s">
        <v>57</v>
      </c>
      <c r="E139" s="39" t="s">
        <v>5</v>
      </c>
    </row>
    <row r="140" spans="1:16" ht="25.5">
      <c r="A140" t="s">
        <v>48</v>
      </c>
      <c s="34" t="s">
        <v>242</v>
      </c>
      <c s="34" t="s">
        <v>1644</v>
      </c>
      <c s="35" t="s">
        <v>5</v>
      </c>
      <c s="6" t="s">
        <v>1645</v>
      </c>
      <c s="36" t="s">
        <v>226</v>
      </c>
      <c s="37">
        <v>37.6</v>
      </c>
      <c s="36">
        <v>0.06326</v>
      </c>
      <c s="36">
        <f>ROUND(G140*H140,6)</f>
      </c>
      <c r="L140" s="38">
        <v>0</v>
      </c>
      <c s="32">
        <f>ROUND(ROUND(L140,2)*ROUND(G140,3),2)</f>
      </c>
      <c s="36" t="s">
        <v>160</v>
      </c>
      <c>
        <f>(M140*21)/100</f>
      </c>
      <c t="s">
        <v>26</v>
      </c>
    </row>
    <row r="141" spans="1:5" ht="12.75">
      <c r="A141" s="35" t="s">
        <v>54</v>
      </c>
      <c r="E141" s="39" t="s">
        <v>5</v>
      </c>
    </row>
    <row r="142" spans="1:5" ht="89.25">
      <c r="A142" s="35" t="s">
        <v>55</v>
      </c>
      <c r="E142" s="40" t="s">
        <v>1646</v>
      </c>
    </row>
    <row r="143" spans="1:5" ht="12.75">
      <c r="A143" t="s">
        <v>57</v>
      </c>
      <c r="E143" s="39" t="s">
        <v>5</v>
      </c>
    </row>
    <row r="144" spans="1:16" ht="25.5">
      <c r="A144" t="s">
        <v>48</v>
      </c>
      <c s="34" t="s">
        <v>245</v>
      </c>
      <c s="34" t="s">
        <v>1647</v>
      </c>
      <c s="35" t="s">
        <v>5</v>
      </c>
      <c s="6" t="s">
        <v>1648</v>
      </c>
      <c s="36" t="s">
        <v>1089</v>
      </c>
      <c s="37">
        <v>270.207</v>
      </c>
      <c s="36">
        <v>0.07921</v>
      </c>
      <c s="36">
        <f>ROUND(G144*H144,6)</f>
      </c>
      <c r="L144" s="38">
        <v>0</v>
      </c>
      <c s="32">
        <f>ROUND(ROUND(L144,2)*ROUND(G144,3),2)</f>
      </c>
      <c s="36" t="s">
        <v>160</v>
      </c>
      <c>
        <f>(M144*21)/100</f>
      </c>
      <c t="s">
        <v>26</v>
      </c>
    </row>
    <row r="145" spans="1:5" ht="12.75">
      <c r="A145" s="35" t="s">
        <v>54</v>
      </c>
      <c r="E145" s="39" t="s">
        <v>5</v>
      </c>
    </row>
    <row r="146" spans="1:5" ht="395.25">
      <c r="A146" s="35" t="s">
        <v>55</v>
      </c>
      <c r="E146" s="40" t="s">
        <v>1649</v>
      </c>
    </row>
    <row r="147" spans="1:5" ht="12.75">
      <c r="A147" t="s">
        <v>57</v>
      </c>
      <c r="E147" s="39" t="s">
        <v>5</v>
      </c>
    </row>
    <row r="148" spans="1:16" ht="12.75">
      <c r="A148" t="s">
        <v>48</v>
      </c>
      <c s="34" t="s">
        <v>248</v>
      </c>
      <c s="34" t="s">
        <v>1650</v>
      </c>
      <c s="35" t="s">
        <v>5</v>
      </c>
      <c s="6" t="s">
        <v>1651</v>
      </c>
      <c s="36" t="s">
        <v>1089</v>
      </c>
      <c s="37">
        <v>7.75</v>
      </c>
      <c s="36">
        <v>0.13882</v>
      </c>
      <c s="36">
        <f>ROUND(G148*H148,6)</f>
      </c>
      <c r="L148" s="38">
        <v>0</v>
      </c>
      <c s="32">
        <f>ROUND(ROUND(L148,2)*ROUND(G148,3),2)</f>
      </c>
      <c s="36" t="s">
        <v>160</v>
      </c>
      <c>
        <f>(M148*21)/100</f>
      </c>
      <c t="s">
        <v>26</v>
      </c>
    </row>
    <row r="149" spans="1:5" ht="12.75">
      <c r="A149" s="35" t="s">
        <v>54</v>
      </c>
      <c r="E149" s="39" t="s">
        <v>5</v>
      </c>
    </row>
    <row r="150" spans="1:5" ht="12.75">
      <c r="A150" s="35" t="s">
        <v>55</v>
      </c>
      <c r="E150" s="40" t="s">
        <v>1652</v>
      </c>
    </row>
    <row r="151" spans="1:5" ht="12.75">
      <c r="A151" t="s">
        <v>57</v>
      </c>
      <c r="E151" s="39" t="s">
        <v>5</v>
      </c>
    </row>
    <row r="152" spans="1:13" ht="12.75">
      <c r="A152" t="s">
        <v>45</v>
      </c>
      <c r="C152" s="31" t="s">
        <v>74</v>
      </c>
      <c r="E152" s="33" t="s">
        <v>1267</v>
      </c>
      <c r="J152" s="32">
        <f>0</f>
      </c>
      <c s="32">
        <f>0</f>
      </c>
      <c s="32">
        <f>0+L153+L157+L161+L165+L169+L173+L177+L181+L185+L189+L193+L197+L201+L205+L209+L213+L217+L221+L225+L229+L233+L237+L241+L245+L249+L253+L257+L261+L265+L269+L273+L277+L281+L285+L289+L293</f>
      </c>
      <c s="32">
        <f>0+M153+M157+M161+M165+M169+M173+M177+M181+M185+M189+M193+M197+M201+M205+M209+M213+M217+M221+M225+M229+M233+M237+M241+M245+M249+M253+M257+M261+M265+M269+M273+M277+M281+M285+M289+M293</f>
      </c>
    </row>
    <row r="153" spans="1:16" ht="12.75">
      <c r="A153" t="s">
        <v>48</v>
      </c>
      <c s="34" t="s">
        <v>251</v>
      </c>
      <c s="34" t="s">
        <v>1653</v>
      </c>
      <c s="35" t="s">
        <v>5</v>
      </c>
      <c s="6" t="s">
        <v>1654</v>
      </c>
      <c s="36" t="s">
        <v>1089</v>
      </c>
      <c s="37">
        <v>83.932</v>
      </c>
      <c s="36">
        <v>0.0024</v>
      </c>
      <c s="36">
        <f>ROUND(G153*H153,6)</f>
      </c>
      <c r="L153" s="38">
        <v>0</v>
      </c>
      <c s="32">
        <f>ROUND(ROUND(L153,2)*ROUND(G153,3),2)</f>
      </c>
      <c s="36" t="s">
        <v>160</v>
      </c>
      <c>
        <f>(M153*21)/100</f>
      </c>
      <c t="s">
        <v>26</v>
      </c>
    </row>
    <row r="154" spans="1:5" ht="12.75">
      <c r="A154" s="35" t="s">
        <v>54</v>
      </c>
      <c r="E154" s="39" t="s">
        <v>5</v>
      </c>
    </row>
    <row r="155" spans="1:5" ht="140.25">
      <c r="A155" s="35" t="s">
        <v>55</v>
      </c>
      <c r="E155" s="40" t="s">
        <v>1655</v>
      </c>
    </row>
    <row r="156" spans="1:5" ht="12.75">
      <c r="A156" t="s">
        <v>57</v>
      </c>
      <c r="E156" s="39" t="s">
        <v>5</v>
      </c>
    </row>
    <row r="157" spans="1:16" ht="25.5">
      <c r="A157" t="s">
        <v>48</v>
      </c>
      <c s="34" t="s">
        <v>254</v>
      </c>
      <c s="34" t="s">
        <v>1656</v>
      </c>
      <c s="35" t="s">
        <v>5</v>
      </c>
      <c s="6" t="s">
        <v>1657</v>
      </c>
      <c s="36" t="s">
        <v>1089</v>
      </c>
      <c s="37">
        <v>83.932</v>
      </c>
      <c s="36">
        <v>0.00735</v>
      </c>
      <c s="36">
        <f>ROUND(G157*H157,6)</f>
      </c>
      <c r="L157" s="38">
        <v>0</v>
      </c>
      <c s="32">
        <f>ROUND(ROUND(L157,2)*ROUND(G157,3),2)</f>
      </c>
      <c s="36" t="s">
        <v>160</v>
      </c>
      <c>
        <f>(M157*21)/100</f>
      </c>
      <c t="s">
        <v>26</v>
      </c>
    </row>
    <row r="158" spans="1:5" ht="12.75">
      <c r="A158" s="35" t="s">
        <v>54</v>
      </c>
      <c r="E158" s="39" t="s">
        <v>5</v>
      </c>
    </row>
    <row r="159" spans="1:5" ht="140.25">
      <c r="A159" s="35" t="s">
        <v>55</v>
      </c>
      <c r="E159" s="40" t="s">
        <v>1655</v>
      </c>
    </row>
    <row r="160" spans="1:5" ht="12.75">
      <c r="A160" t="s">
        <v>57</v>
      </c>
      <c r="E160" s="39" t="s">
        <v>5</v>
      </c>
    </row>
    <row r="161" spans="1:16" ht="25.5">
      <c r="A161" t="s">
        <v>48</v>
      </c>
      <c s="34" t="s">
        <v>257</v>
      </c>
      <c s="34" t="s">
        <v>1658</v>
      </c>
      <c s="35" t="s">
        <v>5</v>
      </c>
      <c s="6" t="s">
        <v>1659</v>
      </c>
      <c s="36" t="s">
        <v>1089</v>
      </c>
      <c s="37">
        <v>29.411</v>
      </c>
      <c s="36">
        <v>0.017</v>
      </c>
      <c s="36">
        <f>ROUND(G161*H161,6)</f>
      </c>
      <c r="L161" s="38">
        <v>0</v>
      </c>
      <c s="32">
        <f>ROUND(ROUND(L161,2)*ROUND(G161,3),2)</f>
      </c>
      <c s="36" t="s">
        <v>160</v>
      </c>
      <c>
        <f>(M161*21)/100</f>
      </c>
      <c t="s">
        <v>26</v>
      </c>
    </row>
    <row r="162" spans="1:5" ht="12.75">
      <c r="A162" s="35" t="s">
        <v>54</v>
      </c>
      <c r="E162" s="39" t="s">
        <v>5</v>
      </c>
    </row>
    <row r="163" spans="1:5" ht="409.5">
      <c r="A163" s="35" t="s">
        <v>55</v>
      </c>
      <c r="E163" s="40" t="s">
        <v>1660</v>
      </c>
    </row>
    <row r="164" spans="1:5" ht="12.75">
      <c r="A164" t="s">
        <v>57</v>
      </c>
      <c r="E164" s="39" t="s">
        <v>5</v>
      </c>
    </row>
    <row r="165" spans="1:16" ht="38.25">
      <c r="A165" t="s">
        <v>48</v>
      </c>
      <c s="34" t="s">
        <v>261</v>
      </c>
      <c s="34" t="s">
        <v>1661</v>
      </c>
      <c s="35" t="s">
        <v>5</v>
      </c>
      <c s="6" t="s">
        <v>1662</v>
      </c>
      <c s="36" t="s">
        <v>1089</v>
      </c>
      <c s="37">
        <v>19.551</v>
      </c>
      <c s="36">
        <v>0.01628</v>
      </c>
      <c s="36">
        <f>ROUND(G165*H165,6)</f>
      </c>
      <c r="L165" s="38">
        <v>0</v>
      </c>
      <c s="32">
        <f>ROUND(ROUND(L165,2)*ROUND(G165,3),2)</f>
      </c>
      <c s="36" t="s">
        <v>160</v>
      </c>
      <c>
        <f>(M165*21)/100</f>
      </c>
      <c t="s">
        <v>26</v>
      </c>
    </row>
    <row r="166" spans="1:5" ht="12.75">
      <c r="A166" s="35" t="s">
        <v>54</v>
      </c>
      <c r="E166" s="39" t="s">
        <v>5</v>
      </c>
    </row>
    <row r="167" spans="1:5" ht="114.75">
      <c r="A167" s="35" t="s">
        <v>55</v>
      </c>
      <c r="E167" s="40" t="s">
        <v>1663</v>
      </c>
    </row>
    <row r="168" spans="1:5" ht="12.75">
      <c r="A168" t="s">
        <v>57</v>
      </c>
      <c r="E168" s="39" t="s">
        <v>5</v>
      </c>
    </row>
    <row r="169" spans="1:16" ht="38.25">
      <c r="A169" t="s">
        <v>48</v>
      </c>
      <c s="34" t="s">
        <v>264</v>
      </c>
      <c s="34" t="s">
        <v>1664</v>
      </c>
      <c s="35" t="s">
        <v>5</v>
      </c>
      <c s="6" t="s">
        <v>1665</v>
      </c>
      <c s="36" t="s">
        <v>1089</v>
      </c>
      <c s="37">
        <v>83.932</v>
      </c>
      <c s="36">
        <v>0.0167</v>
      </c>
      <c s="36">
        <f>ROUND(G169*H169,6)</f>
      </c>
      <c r="L169" s="38">
        <v>0</v>
      </c>
      <c s="32">
        <f>ROUND(ROUND(L169,2)*ROUND(G169,3),2)</f>
      </c>
      <c s="36" t="s">
        <v>160</v>
      </c>
      <c>
        <f>(M169*21)/100</f>
      </c>
      <c t="s">
        <v>26</v>
      </c>
    </row>
    <row r="170" spans="1:5" ht="12.75">
      <c r="A170" s="35" t="s">
        <v>54</v>
      </c>
      <c r="E170" s="39" t="s">
        <v>5</v>
      </c>
    </row>
    <row r="171" spans="1:5" ht="140.25">
      <c r="A171" s="35" t="s">
        <v>55</v>
      </c>
      <c r="E171" s="40" t="s">
        <v>1655</v>
      </c>
    </row>
    <row r="172" spans="1:5" ht="12.75">
      <c r="A172" t="s">
        <v>57</v>
      </c>
      <c r="E172" s="39" t="s">
        <v>5</v>
      </c>
    </row>
    <row r="173" spans="1:16" ht="12.75">
      <c r="A173" t="s">
        <v>48</v>
      </c>
      <c s="34" t="s">
        <v>269</v>
      </c>
      <c s="34" t="s">
        <v>1666</v>
      </c>
      <c s="35" t="s">
        <v>5</v>
      </c>
      <c s="6" t="s">
        <v>1667</v>
      </c>
      <c s="36" t="s">
        <v>1089</v>
      </c>
      <c s="37">
        <v>213.76</v>
      </c>
      <c s="36">
        <v>0.0024</v>
      </c>
      <c s="36">
        <f>ROUND(G173*H173,6)</f>
      </c>
      <c r="L173" s="38">
        <v>0</v>
      </c>
      <c s="32">
        <f>ROUND(ROUND(L173,2)*ROUND(G173,3),2)</f>
      </c>
      <c s="36" t="s">
        <v>160</v>
      </c>
      <c>
        <f>(M173*21)/100</f>
      </c>
      <c t="s">
        <v>26</v>
      </c>
    </row>
    <row r="174" spans="1:5" ht="12.75">
      <c r="A174" s="35" t="s">
        <v>54</v>
      </c>
      <c r="E174" s="39" t="s">
        <v>5</v>
      </c>
    </row>
    <row r="175" spans="1:5" ht="153">
      <c r="A175" s="35" t="s">
        <v>55</v>
      </c>
      <c r="E175" s="40" t="s">
        <v>1668</v>
      </c>
    </row>
    <row r="176" spans="1:5" ht="12.75">
      <c r="A176" t="s">
        <v>57</v>
      </c>
      <c r="E176" s="39" t="s">
        <v>5</v>
      </c>
    </row>
    <row r="177" spans="1:16" ht="25.5">
      <c r="A177" t="s">
        <v>48</v>
      </c>
      <c s="34" t="s">
        <v>272</v>
      </c>
      <c s="34" t="s">
        <v>1669</v>
      </c>
      <c s="35" t="s">
        <v>5</v>
      </c>
      <c s="6" t="s">
        <v>1670</v>
      </c>
      <c s="36" t="s">
        <v>1089</v>
      </c>
      <c s="37">
        <v>213.76</v>
      </c>
      <c s="36">
        <v>0.008</v>
      </c>
      <c s="36">
        <f>ROUND(G177*H177,6)</f>
      </c>
      <c r="L177" s="38">
        <v>0</v>
      </c>
      <c s="32">
        <f>ROUND(ROUND(L177,2)*ROUND(G177,3),2)</f>
      </c>
      <c s="36" t="s">
        <v>160</v>
      </c>
      <c>
        <f>(M177*21)/100</f>
      </c>
      <c t="s">
        <v>26</v>
      </c>
    </row>
    <row r="178" spans="1:5" ht="12.75">
      <c r="A178" s="35" t="s">
        <v>54</v>
      </c>
      <c r="E178" s="39" t="s">
        <v>5</v>
      </c>
    </row>
    <row r="179" spans="1:5" ht="153">
      <c r="A179" s="35" t="s">
        <v>55</v>
      </c>
      <c r="E179" s="40" t="s">
        <v>1668</v>
      </c>
    </row>
    <row r="180" spans="1:5" ht="12.75">
      <c r="A180" t="s">
        <v>57</v>
      </c>
      <c r="E180" s="39" t="s">
        <v>5</v>
      </c>
    </row>
    <row r="181" spans="1:16" ht="25.5">
      <c r="A181" t="s">
        <v>48</v>
      </c>
      <c s="34" t="s">
        <v>275</v>
      </c>
      <c s="34" t="s">
        <v>1671</v>
      </c>
      <c s="35" t="s">
        <v>5</v>
      </c>
      <c s="6" t="s">
        <v>1672</v>
      </c>
      <c s="36" t="s">
        <v>1089</v>
      </c>
      <c s="37">
        <v>30.291</v>
      </c>
      <c s="36">
        <v>0.01628</v>
      </c>
      <c s="36">
        <f>ROUND(G181*H181,6)</f>
      </c>
      <c r="L181" s="38">
        <v>0</v>
      </c>
      <c s="32">
        <f>ROUND(ROUND(L181,2)*ROUND(G181,3),2)</f>
      </c>
      <c s="36" t="s">
        <v>160</v>
      </c>
      <c>
        <f>(M181*21)/100</f>
      </c>
      <c t="s">
        <v>26</v>
      </c>
    </row>
    <row r="182" spans="1:5" ht="12.75">
      <c r="A182" s="35" t="s">
        <v>54</v>
      </c>
      <c r="E182" s="39" t="s">
        <v>5</v>
      </c>
    </row>
    <row r="183" spans="1:5" ht="409.5">
      <c r="A183" s="35" t="s">
        <v>55</v>
      </c>
      <c r="E183" s="40" t="s">
        <v>1673</v>
      </c>
    </row>
    <row r="184" spans="1:5" ht="12.75">
      <c r="A184" t="s">
        <v>57</v>
      </c>
      <c r="E184" s="39" t="s">
        <v>5</v>
      </c>
    </row>
    <row r="185" spans="1:16" ht="25.5">
      <c r="A185" t="s">
        <v>48</v>
      </c>
      <c s="34" t="s">
        <v>280</v>
      </c>
      <c s="34" t="s">
        <v>1674</v>
      </c>
      <c s="35" t="s">
        <v>5</v>
      </c>
      <c s="6" t="s">
        <v>1675</v>
      </c>
      <c s="36" t="s">
        <v>1089</v>
      </c>
      <c s="37">
        <v>213.76</v>
      </c>
      <c s="36">
        <v>0.021</v>
      </c>
      <c s="36">
        <f>ROUND(G185*H185,6)</f>
      </c>
      <c r="L185" s="38">
        <v>0</v>
      </c>
      <c s="32">
        <f>ROUND(ROUND(L185,2)*ROUND(G185,3),2)</f>
      </c>
      <c s="36" t="s">
        <v>160</v>
      </c>
      <c>
        <f>(M185*21)/100</f>
      </c>
      <c t="s">
        <v>26</v>
      </c>
    </row>
    <row r="186" spans="1:5" ht="12.75">
      <c r="A186" s="35" t="s">
        <v>54</v>
      </c>
      <c r="E186" s="39" t="s">
        <v>5</v>
      </c>
    </row>
    <row r="187" spans="1:5" ht="153">
      <c r="A187" s="35" t="s">
        <v>55</v>
      </c>
      <c r="E187" s="40" t="s">
        <v>1668</v>
      </c>
    </row>
    <row r="188" spans="1:5" ht="12.75">
      <c r="A188" t="s">
        <v>57</v>
      </c>
      <c r="E188" s="39" t="s">
        <v>5</v>
      </c>
    </row>
    <row r="189" spans="1:16" ht="25.5">
      <c r="A189" t="s">
        <v>48</v>
      </c>
      <c s="34" t="s">
        <v>283</v>
      </c>
      <c s="34" t="s">
        <v>1676</v>
      </c>
      <c s="35" t="s">
        <v>5</v>
      </c>
      <c s="6" t="s">
        <v>1677</v>
      </c>
      <c s="36" t="s">
        <v>1089</v>
      </c>
      <c s="37">
        <v>346.854</v>
      </c>
      <c s="36">
        <v>0.00438</v>
      </c>
      <c s="36">
        <f>ROUND(G189*H189,6)</f>
      </c>
      <c r="L189" s="38">
        <v>0</v>
      </c>
      <c s="32">
        <f>ROUND(ROUND(L189,2)*ROUND(G189,3),2)</f>
      </c>
      <c s="36" t="s">
        <v>160</v>
      </c>
      <c>
        <f>(M189*21)/100</f>
      </c>
      <c t="s">
        <v>26</v>
      </c>
    </row>
    <row r="190" spans="1:5" ht="12.75">
      <c r="A190" s="35" t="s">
        <v>54</v>
      </c>
      <c r="E190" s="39" t="s">
        <v>5</v>
      </c>
    </row>
    <row r="191" spans="1:5" ht="357">
      <c r="A191" s="35" t="s">
        <v>55</v>
      </c>
      <c r="E191" s="40" t="s">
        <v>1678</v>
      </c>
    </row>
    <row r="192" spans="1:5" ht="12.75">
      <c r="A192" t="s">
        <v>57</v>
      </c>
      <c r="E192" s="39" t="s">
        <v>5</v>
      </c>
    </row>
    <row r="193" spans="1:16" ht="25.5">
      <c r="A193" t="s">
        <v>48</v>
      </c>
      <c s="34" t="s">
        <v>286</v>
      </c>
      <c s="34" t="s">
        <v>1679</v>
      </c>
      <c s="35" t="s">
        <v>5</v>
      </c>
      <c s="6" t="s">
        <v>1680</v>
      </c>
      <c s="36" t="s">
        <v>1089</v>
      </c>
      <c s="37">
        <v>346.854</v>
      </c>
      <c s="36">
        <v>0.004</v>
      </c>
      <c s="36">
        <f>ROUND(G193*H193,6)</f>
      </c>
      <c r="L193" s="38">
        <v>0</v>
      </c>
      <c s="32">
        <f>ROUND(ROUND(L193,2)*ROUND(G193,3),2)</f>
      </c>
      <c s="36" t="s">
        <v>160</v>
      </c>
      <c>
        <f>(M193*21)/100</f>
      </c>
      <c t="s">
        <v>26</v>
      </c>
    </row>
    <row r="194" spans="1:5" ht="12.75">
      <c r="A194" s="35" t="s">
        <v>54</v>
      </c>
      <c r="E194" s="39" t="s">
        <v>5</v>
      </c>
    </row>
    <row r="195" spans="1:5" ht="357">
      <c r="A195" s="35" t="s">
        <v>55</v>
      </c>
      <c r="E195" s="40" t="s">
        <v>1678</v>
      </c>
    </row>
    <row r="196" spans="1:5" ht="12.75">
      <c r="A196" t="s">
        <v>57</v>
      </c>
      <c r="E196" s="39" t="s">
        <v>5</v>
      </c>
    </row>
    <row r="197" spans="1:16" ht="25.5">
      <c r="A197" t="s">
        <v>48</v>
      </c>
      <c s="34" t="s">
        <v>289</v>
      </c>
      <c s="34" t="s">
        <v>1681</v>
      </c>
      <c s="35" t="s">
        <v>5</v>
      </c>
      <c s="6" t="s">
        <v>1682</v>
      </c>
      <c s="36" t="s">
        <v>1089</v>
      </c>
      <c s="37">
        <v>1514.529</v>
      </c>
      <c s="36">
        <v>0.017</v>
      </c>
      <c s="36">
        <f>ROUND(G197*H197,6)</f>
      </c>
      <c r="L197" s="38">
        <v>0</v>
      </c>
      <c s="32">
        <f>ROUND(ROUND(L197,2)*ROUND(G197,3),2)</f>
      </c>
      <c s="36" t="s">
        <v>160</v>
      </c>
      <c>
        <f>(M197*21)/100</f>
      </c>
      <c t="s">
        <v>26</v>
      </c>
    </row>
    <row r="198" spans="1:5" ht="12.75">
      <c r="A198" s="35" t="s">
        <v>54</v>
      </c>
      <c r="E198" s="39" t="s">
        <v>5</v>
      </c>
    </row>
    <row r="199" spans="1:5" ht="409.5">
      <c r="A199" s="35" t="s">
        <v>55</v>
      </c>
      <c r="E199" s="40" t="s">
        <v>1683</v>
      </c>
    </row>
    <row r="200" spans="1:5" ht="12.75">
      <c r="A200" t="s">
        <v>57</v>
      </c>
      <c r="E200" s="39" t="s">
        <v>5</v>
      </c>
    </row>
    <row r="201" spans="1:16" ht="12.75">
      <c r="A201" t="s">
        <v>48</v>
      </c>
      <c s="34" t="s">
        <v>292</v>
      </c>
      <c s="34" t="s">
        <v>1684</v>
      </c>
      <c s="35" t="s">
        <v>5</v>
      </c>
      <c s="6" t="s">
        <v>1685</v>
      </c>
      <c s="36" t="s">
        <v>1089</v>
      </c>
      <c s="37">
        <v>902.024</v>
      </c>
      <c s="36">
        <v>0.00193</v>
      </c>
      <c s="36">
        <f>ROUND(G201*H201,6)</f>
      </c>
      <c r="L201" s="38">
        <v>0</v>
      </c>
      <c s="32">
        <f>ROUND(ROUND(L201,2)*ROUND(G201,3),2)</f>
      </c>
      <c s="36" t="s">
        <v>160</v>
      </c>
      <c>
        <f>(M201*21)/100</f>
      </c>
      <c t="s">
        <v>26</v>
      </c>
    </row>
    <row r="202" spans="1:5" ht="12.75">
      <c r="A202" s="35" t="s">
        <v>54</v>
      </c>
      <c r="E202" s="39" t="s">
        <v>5</v>
      </c>
    </row>
    <row r="203" spans="1:5" ht="191.25">
      <c r="A203" s="35" t="s">
        <v>55</v>
      </c>
      <c r="E203" s="40" t="s">
        <v>1686</v>
      </c>
    </row>
    <row r="204" spans="1:5" ht="12.75">
      <c r="A204" t="s">
        <v>57</v>
      </c>
      <c r="E204" s="39" t="s">
        <v>5</v>
      </c>
    </row>
    <row r="205" spans="1:16" ht="25.5">
      <c r="A205" t="s">
        <v>48</v>
      </c>
      <c s="34" t="s">
        <v>295</v>
      </c>
      <c s="34" t="s">
        <v>1687</v>
      </c>
      <c s="35" t="s">
        <v>5</v>
      </c>
      <c s="6" t="s">
        <v>1688</v>
      </c>
      <c s="36" t="s">
        <v>1089</v>
      </c>
      <c s="37">
        <v>98.2</v>
      </c>
      <c s="36">
        <v>0.00026</v>
      </c>
      <c s="36">
        <f>ROUND(G205*H205,6)</f>
      </c>
      <c r="L205" s="38">
        <v>0</v>
      </c>
      <c s="32">
        <f>ROUND(ROUND(L205,2)*ROUND(G205,3),2)</f>
      </c>
      <c s="36" t="s">
        <v>160</v>
      </c>
      <c>
        <f>(M205*21)/100</f>
      </c>
      <c t="s">
        <v>26</v>
      </c>
    </row>
    <row r="206" spans="1:5" ht="12.75">
      <c r="A206" s="35" t="s">
        <v>54</v>
      </c>
      <c r="E206" s="39" t="s">
        <v>5</v>
      </c>
    </row>
    <row r="207" spans="1:5" ht="89.25">
      <c r="A207" s="35" t="s">
        <v>55</v>
      </c>
      <c r="E207" s="40" t="s">
        <v>1689</v>
      </c>
    </row>
    <row r="208" spans="1:5" ht="12.75">
      <c r="A208" t="s">
        <v>57</v>
      </c>
      <c r="E208" s="39" t="s">
        <v>5</v>
      </c>
    </row>
    <row r="209" spans="1:16" ht="25.5">
      <c r="A209" t="s">
        <v>48</v>
      </c>
      <c s="34" t="s">
        <v>298</v>
      </c>
      <c s="34" t="s">
        <v>1690</v>
      </c>
      <c s="35" t="s">
        <v>5</v>
      </c>
      <c s="6" t="s">
        <v>1691</v>
      </c>
      <c s="36" t="s">
        <v>1089</v>
      </c>
      <c s="37">
        <v>98.2</v>
      </c>
      <c s="36">
        <v>0.0167</v>
      </c>
      <c s="36">
        <f>ROUND(G209*H209,6)</f>
      </c>
      <c r="L209" s="38">
        <v>0</v>
      </c>
      <c s="32">
        <f>ROUND(ROUND(L209,2)*ROUND(G209,3),2)</f>
      </c>
      <c s="36" t="s">
        <v>160</v>
      </c>
      <c>
        <f>(M209*21)/100</f>
      </c>
      <c t="s">
        <v>26</v>
      </c>
    </row>
    <row r="210" spans="1:5" ht="12.75">
      <c r="A210" s="35" t="s">
        <v>54</v>
      </c>
      <c r="E210" s="39" t="s">
        <v>5</v>
      </c>
    </row>
    <row r="211" spans="1:5" ht="89.25">
      <c r="A211" s="35" t="s">
        <v>55</v>
      </c>
      <c r="E211" s="40" t="s">
        <v>1689</v>
      </c>
    </row>
    <row r="212" spans="1:5" ht="12.75">
      <c r="A212" t="s">
        <v>57</v>
      </c>
      <c r="E212" s="39" t="s">
        <v>5</v>
      </c>
    </row>
    <row r="213" spans="1:16" ht="25.5">
      <c r="A213" t="s">
        <v>48</v>
      </c>
      <c s="34" t="s">
        <v>301</v>
      </c>
      <c s="34" t="s">
        <v>1692</v>
      </c>
      <c s="35" t="s">
        <v>5</v>
      </c>
      <c s="6" t="s">
        <v>1693</v>
      </c>
      <c s="36" t="s">
        <v>1089</v>
      </c>
      <c s="37">
        <v>34.65</v>
      </c>
      <c s="36">
        <v>0.0205</v>
      </c>
      <c s="36">
        <f>ROUND(G213*H213,6)</f>
      </c>
      <c r="L213" s="38">
        <v>0</v>
      </c>
      <c s="32">
        <f>ROUND(ROUND(L213,2)*ROUND(G213,3),2)</f>
      </c>
      <c s="36" t="s">
        <v>160</v>
      </c>
      <c>
        <f>(M213*21)/100</f>
      </c>
      <c t="s">
        <v>26</v>
      </c>
    </row>
    <row r="214" spans="1:5" ht="12.75">
      <c r="A214" s="35" t="s">
        <v>54</v>
      </c>
      <c r="E214" s="39" t="s">
        <v>5</v>
      </c>
    </row>
    <row r="215" spans="1:5" ht="63.75">
      <c r="A215" s="35" t="s">
        <v>55</v>
      </c>
      <c r="E215" s="40" t="s">
        <v>1694</v>
      </c>
    </row>
    <row r="216" spans="1:5" ht="12.75">
      <c r="A216" t="s">
        <v>57</v>
      </c>
      <c r="E216" s="39" t="s">
        <v>5</v>
      </c>
    </row>
    <row r="217" spans="1:16" ht="25.5">
      <c r="A217" t="s">
        <v>48</v>
      </c>
      <c s="34" t="s">
        <v>304</v>
      </c>
      <c s="34" t="s">
        <v>1695</v>
      </c>
      <c s="35" t="s">
        <v>5</v>
      </c>
      <c s="6" t="s">
        <v>1696</v>
      </c>
      <c s="36" t="s">
        <v>1089</v>
      </c>
      <c s="37">
        <v>98.2</v>
      </c>
      <c s="36">
        <v>0.06061</v>
      </c>
      <c s="36">
        <f>ROUND(G217*H217,6)</f>
      </c>
      <c r="L217" s="38">
        <v>0</v>
      </c>
      <c s="32">
        <f>ROUND(ROUND(L217,2)*ROUND(G217,3),2)</f>
      </c>
      <c s="36" t="s">
        <v>160</v>
      </c>
      <c>
        <f>(M217*21)/100</f>
      </c>
      <c t="s">
        <v>26</v>
      </c>
    </row>
    <row r="218" spans="1:5" ht="12.75">
      <c r="A218" s="35" t="s">
        <v>54</v>
      </c>
      <c r="E218" s="39" t="s">
        <v>5</v>
      </c>
    </row>
    <row r="219" spans="1:5" ht="89.25">
      <c r="A219" s="35" t="s">
        <v>55</v>
      </c>
      <c r="E219" s="40" t="s">
        <v>1689</v>
      </c>
    </row>
    <row r="220" spans="1:5" ht="12.75">
      <c r="A220" t="s">
        <v>57</v>
      </c>
      <c r="E220" s="39" t="s">
        <v>5</v>
      </c>
    </row>
    <row r="221" spans="1:16" ht="25.5">
      <c r="A221" t="s">
        <v>48</v>
      </c>
      <c s="34" t="s">
        <v>307</v>
      </c>
      <c s="34" t="s">
        <v>1697</v>
      </c>
      <c s="35" t="s">
        <v>5</v>
      </c>
      <c s="6" t="s">
        <v>1698</v>
      </c>
      <c s="36" t="s">
        <v>1089</v>
      </c>
      <c s="37">
        <v>118.91</v>
      </c>
      <c s="36">
        <v>0</v>
      </c>
      <c s="36">
        <f>ROUND(G221*H221,6)</f>
      </c>
      <c r="L221" s="38">
        <v>0</v>
      </c>
      <c s="32">
        <f>ROUND(ROUND(L221,2)*ROUND(G221,3),2)</f>
      </c>
      <c s="36" t="s">
        <v>160</v>
      </c>
      <c>
        <f>(M221*21)/100</f>
      </c>
      <c t="s">
        <v>26</v>
      </c>
    </row>
    <row r="222" spans="1:5" ht="12.75">
      <c r="A222" s="35" t="s">
        <v>54</v>
      </c>
      <c r="E222" s="39" t="s">
        <v>5</v>
      </c>
    </row>
    <row r="223" spans="1:5" ht="140.25">
      <c r="A223" s="35" t="s">
        <v>55</v>
      </c>
      <c r="E223" s="40" t="s">
        <v>1699</v>
      </c>
    </row>
    <row r="224" spans="1:5" ht="12.75">
      <c r="A224" t="s">
        <v>57</v>
      </c>
      <c r="E224" s="39" t="s">
        <v>5</v>
      </c>
    </row>
    <row r="225" spans="1:16" ht="12.75">
      <c r="A225" t="s">
        <v>48</v>
      </c>
      <c s="34" t="s">
        <v>310</v>
      </c>
      <c s="34" t="s">
        <v>1700</v>
      </c>
      <c s="35" t="s">
        <v>5</v>
      </c>
      <c s="6" t="s">
        <v>1701</v>
      </c>
      <c s="36" t="s">
        <v>1089</v>
      </c>
      <c s="37">
        <v>988.96</v>
      </c>
      <c s="36">
        <v>0</v>
      </c>
      <c s="36">
        <f>ROUND(G225*H225,6)</f>
      </c>
      <c r="L225" s="38">
        <v>0</v>
      </c>
      <c s="32">
        <f>ROUND(ROUND(L225,2)*ROUND(G225,3),2)</f>
      </c>
      <c s="36" t="s">
        <v>160</v>
      </c>
      <c>
        <f>(M225*21)/100</f>
      </c>
      <c t="s">
        <v>26</v>
      </c>
    </row>
    <row r="226" spans="1:5" ht="12.75">
      <c r="A226" s="35" t="s">
        <v>54</v>
      </c>
      <c r="E226" s="39" t="s">
        <v>5</v>
      </c>
    </row>
    <row r="227" spans="1:5" ht="318.75">
      <c r="A227" s="35" t="s">
        <v>55</v>
      </c>
      <c r="E227" s="40" t="s">
        <v>1702</v>
      </c>
    </row>
    <row r="228" spans="1:5" ht="12.75">
      <c r="A228" t="s">
        <v>57</v>
      </c>
      <c r="E228" s="39" t="s">
        <v>5</v>
      </c>
    </row>
    <row r="229" spans="1:16" ht="25.5">
      <c r="A229" t="s">
        <v>48</v>
      </c>
      <c s="34" t="s">
        <v>313</v>
      </c>
      <c s="34" t="s">
        <v>1703</v>
      </c>
      <c s="35" t="s">
        <v>5</v>
      </c>
      <c s="6" t="s">
        <v>1704</v>
      </c>
      <c s="36" t="s">
        <v>1089</v>
      </c>
      <c s="37">
        <v>86.936</v>
      </c>
      <c s="36">
        <v>0.00607</v>
      </c>
      <c s="36">
        <f>ROUND(G229*H229,6)</f>
      </c>
      <c r="L229" s="38">
        <v>0</v>
      </c>
      <c s="32">
        <f>ROUND(ROUND(L229,2)*ROUND(G229,3),2)</f>
      </c>
      <c s="36" t="s">
        <v>160</v>
      </c>
      <c>
        <f>(M229*21)/100</f>
      </c>
      <c t="s">
        <v>26</v>
      </c>
    </row>
    <row r="230" spans="1:5" ht="12.75">
      <c r="A230" s="35" t="s">
        <v>54</v>
      </c>
      <c r="E230" s="39" t="s">
        <v>5</v>
      </c>
    </row>
    <row r="231" spans="1:5" ht="140.25">
      <c r="A231" s="35" t="s">
        <v>55</v>
      </c>
      <c r="E231" s="40" t="s">
        <v>1705</v>
      </c>
    </row>
    <row r="232" spans="1:5" ht="12.75">
      <c r="A232" t="s">
        <v>57</v>
      </c>
      <c r="E232" s="39" t="s">
        <v>5</v>
      </c>
    </row>
    <row r="233" spans="1:16" ht="25.5">
      <c r="A233" t="s">
        <v>48</v>
      </c>
      <c s="34" t="s">
        <v>316</v>
      </c>
      <c s="34" t="s">
        <v>1706</v>
      </c>
      <c s="35" t="s">
        <v>5</v>
      </c>
      <c s="6" t="s">
        <v>1707</v>
      </c>
      <c s="36" t="s">
        <v>959</v>
      </c>
      <c s="37">
        <v>22.981</v>
      </c>
      <c s="36">
        <v>2.50187</v>
      </c>
      <c s="36">
        <f>ROUND(G233*H233,6)</f>
      </c>
      <c r="L233" s="38">
        <v>0</v>
      </c>
      <c s="32">
        <f>ROUND(ROUND(L233,2)*ROUND(G233,3),2)</f>
      </c>
      <c s="36" t="s">
        <v>160</v>
      </c>
      <c>
        <f>(M233*21)/100</f>
      </c>
      <c t="s">
        <v>26</v>
      </c>
    </row>
    <row r="234" spans="1:5" ht="12.75">
      <c r="A234" s="35" t="s">
        <v>54</v>
      </c>
      <c r="E234" s="39" t="s">
        <v>5</v>
      </c>
    </row>
    <row r="235" spans="1:5" ht="127.5">
      <c r="A235" s="35" t="s">
        <v>55</v>
      </c>
      <c r="E235" s="40" t="s">
        <v>1708</v>
      </c>
    </row>
    <row r="236" spans="1:5" ht="12.75">
      <c r="A236" t="s">
        <v>57</v>
      </c>
      <c r="E236" s="39" t="s">
        <v>5</v>
      </c>
    </row>
    <row r="237" spans="1:16" ht="25.5">
      <c r="A237" t="s">
        <v>48</v>
      </c>
      <c s="34" t="s">
        <v>319</v>
      </c>
      <c s="34" t="s">
        <v>1709</v>
      </c>
      <c s="35" t="s">
        <v>5</v>
      </c>
      <c s="6" t="s">
        <v>1710</v>
      </c>
      <c s="36" t="s">
        <v>959</v>
      </c>
      <c s="37">
        <v>11.606</v>
      </c>
      <c s="36">
        <v>2.50187</v>
      </c>
      <c s="36">
        <f>ROUND(G237*H237,6)</f>
      </c>
      <c r="L237" s="38">
        <v>0</v>
      </c>
      <c s="32">
        <f>ROUND(ROUND(L237,2)*ROUND(G237,3),2)</f>
      </c>
      <c s="36" t="s">
        <v>160</v>
      </c>
      <c>
        <f>(M237*21)/100</f>
      </c>
      <c t="s">
        <v>26</v>
      </c>
    </row>
    <row r="238" spans="1:5" ht="12.75">
      <c r="A238" s="35" t="s">
        <v>54</v>
      </c>
      <c r="E238" s="39" t="s">
        <v>5</v>
      </c>
    </row>
    <row r="239" spans="1:5" ht="51">
      <c r="A239" s="35" t="s">
        <v>55</v>
      </c>
      <c r="E239" s="40" t="s">
        <v>1711</v>
      </c>
    </row>
    <row r="240" spans="1:5" ht="12.75">
      <c r="A240" t="s">
        <v>57</v>
      </c>
      <c r="E240" s="39" t="s">
        <v>5</v>
      </c>
    </row>
    <row r="241" spans="1:16" ht="12.75">
      <c r="A241" t="s">
        <v>48</v>
      </c>
      <c s="34" t="s">
        <v>322</v>
      </c>
      <c s="34" t="s">
        <v>1712</v>
      </c>
      <c s="35" t="s">
        <v>5</v>
      </c>
      <c s="6" t="s">
        <v>1713</v>
      </c>
      <c s="36" t="s">
        <v>959</v>
      </c>
      <c s="37">
        <v>7.778</v>
      </c>
      <c s="36">
        <v>1.648</v>
      </c>
      <c s="36">
        <f>ROUND(G241*H241,6)</f>
      </c>
      <c r="L241" s="38">
        <v>0</v>
      </c>
      <c s="32">
        <f>ROUND(ROUND(L241,2)*ROUND(G241,3),2)</f>
      </c>
      <c s="36" t="s">
        <v>160</v>
      </c>
      <c>
        <f>(M241*21)/100</f>
      </c>
      <c t="s">
        <v>26</v>
      </c>
    </row>
    <row r="242" spans="1:5" ht="12.75">
      <c r="A242" s="35" t="s">
        <v>54</v>
      </c>
      <c r="E242" s="39" t="s">
        <v>5</v>
      </c>
    </row>
    <row r="243" spans="1:5" ht="51">
      <c r="A243" s="35" t="s">
        <v>55</v>
      </c>
      <c r="E243" s="40" t="s">
        <v>1714</v>
      </c>
    </row>
    <row r="244" spans="1:5" ht="12.75">
      <c r="A244" t="s">
        <v>57</v>
      </c>
      <c r="E244" s="39" t="s">
        <v>5</v>
      </c>
    </row>
    <row r="245" spans="1:16" ht="25.5">
      <c r="A245" t="s">
        <v>48</v>
      </c>
      <c s="34" t="s">
        <v>326</v>
      </c>
      <c s="34" t="s">
        <v>1715</v>
      </c>
      <c s="35" t="s">
        <v>5</v>
      </c>
      <c s="6" t="s">
        <v>1716</v>
      </c>
      <c s="36" t="s">
        <v>959</v>
      </c>
      <c s="37">
        <v>4.248</v>
      </c>
      <c s="36">
        <v>0.927</v>
      </c>
      <c s="36">
        <f>ROUND(G245*H245,6)</f>
      </c>
      <c r="L245" s="38">
        <v>0</v>
      </c>
      <c s="32">
        <f>ROUND(ROUND(L245,2)*ROUND(G245,3),2)</f>
      </c>
      <c s="36" t="s">
        <v>160</v>
      </c>
      <c>
        <f>(M245*21)/100</f>
      </c>
      <c t="s">
        <v>26</v>
      </c>
    </row>
    <row r="246" spans="1:5" ht="12.75">
      <c r="A246" s="35" t="s">
        <v>54</v>
      </c>
      <c r="E246" s="39" t="s">
        <v>5</v>
      </c>
    </row>
    <row r="247" spans="1:5" ht="89.25">
      <c r="A247" s="35" t="s">
        <v>55</v>
      </c>
      <c r="E247" s="40" t="s">
        <v>1717</v>
      </c>
    </row>
    <row r="248" spans="1:5" ht="12.75">
      <c r="A248" t="s">
        <v>57</v>
      </c>
      <c r="E248" s="39" t="s">
        <v>5</v>
      </c>
    </row>
    <row r="249" spans="1:16" ht="12.75">
      <c r="A249" t="s">
        <v>48</v>
      </c>
      <c s="34" t="s">
        <v>329</v>
      </c>
      <c s="34" t="s">
        <v>1718</v>
      </c>
      <c s="35" t="s">
        <v>5</v>
      </c>
      <c s="6" t="s">
        <v>1719</v>
      </c>
      <c s="36" t="s">
        <v>52</v>
      </c>
      <c s="37">
        <v>1.355</v>
      </c>
      <c s="36">
        <v>1.06277</v>
      </c>
      <c s="36">
        <f>ROUND(G249*H249,6)</f>
      </c>
      <c r="L249" s="38">
        <v>0</v>
      </c>
      <c s="32">
        <f>ROUND(ROUND(L249,2)*ROUND(G249,3),2)</f>
      </c>
      <c s="36" t="s">
        <v>160</v>
      </c>
      <c>
        <f>(M249*21)/100</f>
      </c>
      <c t="s">
        <v>26</v>
      </c>
    </row>
    <row r="250" spans="1:5" ht="12.75">
      <c r="A250" s="35" t="s">
        <v>54</v>
      </c>
      <c r="E250" s="39" t="s">
        <v>5</v>
      </c>
    </row>
    <row r="251" spans="1:5" ht="165.75">
      <c r="A251" s="35" t="s">
        <v>55</v>
      </c>
      <c r="E251" s="40" t="s">
        <v>1720</v>
      </c>
    </row>
    <row r="252" spans="1:5" ht="12.75">
      <c r="A252" t="s">
        <v>57</v>
      </c>
      <c r="E252" s="39" t="s">
        <v>5</v>
      </c>
    </row>
    <row r="253" spans="1:16" ht="12.75">
      <c r="A253" t="s">
        <v>48</v>
      </c>
      <c s="34" t="s">
        <v>332</v>
      </c>
      <c s="34" t="s">
        <v>1721</v>
      </c>
      <c s="35" t="s">
        <v>5</v>
      </c>
      <c s="6" t="s">
        <v>1722</v>
      </c>
      <c s="36" t="s">
        <v>1089</v>
      </c>
      <c s="37">
        <v>77.48</v>
      </c>
      <c s="36">
        <v>0.00013</v>
      </c>
      <c s="36">
        <f>ROUND(G253*H253,6)</f>
      </c>
      <c r="L253" s="38">
        <v>0</v>
      </c>
      <c s="32">
        <f>ROUND(ROUND(L253,2)*ROUND(G253,3),2)</f>
      </c>
      <c s="36" t="s">
        <v>160</v>
      </c>
      <c>
        <f>(M253*21)/100</f>
      </c>
      <c t="s">
        <v>26</v>
      </c>
    </row>
    <row r="254" spans="1:5" ht="12.75">
      <c r="A254" s="35" t="s">
        <v>54</v>
      </c>
      <c r="E254" s="39" t="s">
        <v>5</v>
      </c>
    </row>
    <row r="255" spans="1:5" ht="51">
      <c r="A255" s="35" t="s">
        <v>55</v>
      </c>
      <c r="E255" s="40" t="s">
        <v>1723</v>
      </c>
    </row>
    <row r="256" spans="1:5" ht="12.75">
      <c r="A256" t="s">
        <v>57</v>
      </c>
      <c r="E256" s="39" t="s">
        <v>5</v>
      </c>
    </row>
    <row r="257" spans="1:16" ht="25.5">
      <c r="A257" t="s">
        <v>48</v>
      </c>
      <c s="34" t="s">
        <v>335</v>
      </c>
      <c s="34" t="s">
        <v>1724</v>
      </c>
      <c s="35" t="s">
        <v>5</v>
      </c>
      <c s="6" t="s">
        <v>1725</v>
      </c>
      <c s="36" t="s">
        <v>226</v>
      </c>
      <c s="37">
        <v>448.29</v>
      </c>
      <c s="36">
        <v>2E-05</v>
      </c>
      <c s="36">
        <f>ROUND(G257*H257,6)</f>
      </c>
      <c r="L257" s="38">
        <v>0</v>
      </c>
      <c s="32">
        <f>ROUND(ROUND(L257,2)*ROUND(G257,3),2)</f>
      </c>
      <c s="36" t="s">
        <v>160</v>
      </c>
      <c>
        <f>(M257*21)/100</f>
      </c>
      <c t="s">
        <v>26</v>
      </c>
    </row>
    <row r="258" spans="1:5" ht="12.75">
      <c r="A258" s="35" t="s">
        <v>54</v>
      </c>
      <c r="E258" s="39" t="s">
        <v>5</v>
      </c>
    </row>
    <row r="259" spans="1:5" ht="63.75">
      <c r="A259" s="35" t="s">
        <v>55</v>
      </c>
      <c r="E259" s="40" t="s">
        <v>1726</v>
      </c>
    </row>
    <row r="260" spans="1:5" ht="12.75">
      <c r="A260" t="s">
        <v>57</v>
      </c>
      <c r="E260" s="39" t="s">
        <v>5</v>
      </c>
    </row>
    <row r="261" spans="1:16" ht="25.5">
      <c r="A261" t="s">
        <v>48</v>
      </c>
      <c s="34" t="s">
        <v>336</v>
      </c>
      <c s="34" t="s">
        <v>1727</v>
      </c>
      <c s="35" t="s">
        <v>5</v>
      </c>
      <c s="6" t="s">
        <v>1728</v>
      </c>
      <c s="36" t="s">
        <v>226</v>
      </c>
      <c s="37">
        <v>530.28</v>
      </c>
      <c s="36">
        <v>2E-05</v>
      </c>
      <c s="36">
        <f>ROUND(G261*H261,6)</f>
      </c>
      <c r="L261" s="38">
        <v>0</v>
      </c>
      <c s="32">
        <f>ROUND(ROUND(L261,2)*ROUND(G261,3),2)</f>
      </c>
      <c s="36" t="s">
        <v>160</v>
      </c>
      <c>
        <f>(M261*21)/100</f>
      </c>
      <c t="s">
        <v>26</v>
      </c>
    </row>
    <row r="262" spans="1:5" ht="12.75">
      <c r="A262" s="35" t="s">
        <v>54</v>
      </c>
      <c r="E262" s="39" t="s">
        <v>5</v>
      </c>
    </row>
    <row r="263" spans="1:5" ht="63.75">
      <c r="A263" s="35" t="s">
        <v>55</v>
      </c>
      <c r="E263" s="40" t="s">
        <v>1729</v>
      </c>
    </row>
    <row r="264" spans="1:5" ht="12.75">
      <c r="A264" t="s">
        <v>57</v>
      </c>
      <c r="E264" s="39" t="s">
        <v>5</v>
      </c>
    </row>
    <row r="265" spans="1:16" ht="25.5">
      <c r="A265" t="s">
        <v>48</v>
      </c>
      <c s="34" t="s">
        <v>339</v>
      </c>
      <c s="34" t="s">
        <v>1730</v>
      </c>
      <c s="35" t="s">
        <v>5</v>
      </c>
      <c s="6" t="s">
        <v>1731</v>
      </c>
      <c s="36" t="s">
        <v>159</v>
      </c>
      <c s="37">
        <v>3</v>
      </c>
      <c s="36">
        <v>0.00048</v>
      </c>
      <c s="36">
        <f>ROUND(G265*H265,6)</f>
      </c>
      <c r="L265" s="38">
        <v>0</v>
      </c>
      <c s="32">
        <f>ROUND(ROUND(L265,2)*ROUND(G265,3),2)</f>
      </c>
      <c s="36" t="s">
        <v>160</v>
      </c>
      <c>
        <f>(M265*21)/100</f>
      </c>
      <c t="s">
        <v>26</v>
      </c>
    </row>
    <row r="266" spans="1:5" ht="12.75">
      <c r="A266" s="35" t="s">
        <v>54</v>
      </c>
      <c r="E266" s="39" t="s">
        <v>5</v>
      </c>
    </row>
    <row r="267" spans="1:5" ht="12.75">
      <c r="A267" s="35" t="s">
        <v>55</v>
      </c>
      <c r="E267" s="40" t="s">
        <v>1732</v>
      </c>
    </row>
    <row r="268" spans="1:5" ht="12.75">
      <c r="A268" t="s">
        <v>57</v>
      </c>
      <c r="E268" s="39" t="s">
        <v>5</v>
      </c>
    </row>
    <row r="269" spans="1:16" ht="12.75">
      <c r="A269" t="s">
        <v>48</v>
      </c>
      <c s="34" t="s">
        <v>340</v>
      </c>
      <c s="34" t="s">
        <v>1733</v>
      </c>
      <c s="35" t="s">
        <v>5</v>
      </c>
      <c s="6" t="s">
        <v>1734</v>
      </c>
      <c s="36" t="s">
        <v>159</v>
      </c>
      <c s="37">
        <v>3</v>
      </c>
      <c s="36">
        <v>0.01834</v>
      </c>
      <c s="36">
        <f>ROUND(G269*H269,6)</f>
      </c>
      <c r="L269" s="38">
        <v>0</v>
      </c>
      <c s="32">
        <f>ROUND(ROUND(L269,2)*ROUND(G269,3),2)</f>
      </c>
      <c s="36" t="s">
        <v>53</v>
      </c>
      <c>
        <f>(M269*21)/100</f>
      </c>
      <c t="s">
        <v>26</v>
      </c>
    </row>
    <row r="270" spans="1:5" ht="12.75">
      <c r="A270" s="35" t="s">
        <v>54</v>
      </c>
      <c r="E270" s="39" t="s">
        <v>5</v>
      </c>
    </row>
    <row r="271" spans="1:5" ht="12.75">
      <c r="A271" s="35" t="s">
        <v>55</v>
      </c>
      <c r="E271" s="40" t="s">
        <v>1735</v>
      </c>
    </row>
    <row r="272" spans="1:5" ht="38.25">
      <c r="A272" t="s">
        <v>57</v>
      </c>
      <c r="E272" s="39" t="s">
        <v>1736</v>
      </c>
    </row>
    <row r="273" spans="1:16" ht="25.5">
      <c r="A273" t="s">
        <v>48</v>
      </c>
      <c s="34" t="s">
        <v>342</v>
      </c>
      <c s="34" t="s">
        <v>1737</v>
      </c>
      <c s="35" t="s">
        <v>5</v>
      </c>
      <c s="6" t="s">
        <v>1738</v>
      </c>
      <c s="36" t="s">
        <v>159</v>
      </c>
      <c s="37">
        <v>1</v>
      </c>
      <c s="36">
        <v>0.4417</v>
      </c>
      <c s="36">
        <f>ROUND(G273*H273,6)</f>
      </c>
      <c r="L273" s="38">
        <v>0</v>
      </c>
      <c s="32">
        <f>ROUND(ROUND(L273,2)*ROUND(G273,3),2)</f>
      </c>
      <c s="36" t="s">
        <v>160</v>
      </c>
      <c>
        <f>(M273*21)/100</f>
      </c>
      <c t="s">
        <v>26</v>
      </c>
    </row>
    <row r="274" spans="1:5" ht="12.75">
      <c r="A274" s="35" t="s">
        <v>54</v>
      </c>
      <c r="E274" s="39" t="s">
        <v>5</v>
      </c>
    </row>
    <row r="275" spans="1:5" ht="12.75">
      <c r="A275" s="35" t="s">
        <v>55</v>
      </c>
      <c r="E275" s="40" t="s">
        <v>1739</v>
      </c>
    </row>
    <row r="276" spans="1:5" ht="12.75">
      <c r="A276" t="s">
        <v>57</v>
      </c>
      <c r="E276" s="39" t="s">
        <v>5</v>
      </c>
    </row>
    <row r="277" spans="1:16" ht="25.5">
      <c r="A277" t="s">
        <v>48</v>
      </c>
      <c s="34" t="s">
        <v>343</v>
      </c>
      <c s="34" t="s">
        <v>1740</v>
      </c>
      <c s="35" t="s">
        <v>5</v>
      </c>
      <c s="6" t="s">
        <v>1741</v>
      </c>
      <c s="36" t="s">
        <v>159</v>
      </c>
      <c s="37">
        <v>1</v>
      </c>
      <c s="36">
        <v>0.01272</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38.25">
      <c r="A280" t="s">
        <v>57</v>
      </c>
      <c r="E280" s="39" t="s">
        <v>1742</v>
      </c>
    </row>
    <row r="281" spans="1:16" ht="25.5">
      <c r="A281" t="s">
        <v>48</v>
      </c>
      <c s="34" t="s">
        <v>345</v>
      </c>
      <c s="34" t="s">
        <v>1743</v>
      </c>
      <c s="35" t="s">
        <v>5</v>
      </c>
      <c s="6" t="s">
        <v>1744</v>
      </c>
      <c s="36" t="s">
        <v>159</v>
      </c>
      <c s="37">
        <v>2</v>
      </c>
      <c s="36">
        <v>0.05362</v>
      </c>
      <c s="36">
        <f>ROUND(G281*H281,6)</f>
      </c>
      <c r="L281" s="38">
        <v>0</v>
      </c>
      <c s="32">
        <f>ROUND(ROUND(L281,2)*ROUND(G281,3),2)</f>
      </c>
      <c s="36" t="s">
        <v>160</v>
      </c>
      <c>
        <f>(M281*21)/100</f>
      </c>
      <c t="s">
        <v>26</v>
      </c>
    </row>
    <row r="282" spans="1:5" ht="12.75">
      <c r="A282" s="35" t="s">
        <v>54</v>
      </c>
      <c r="E282" s="39" t="s">
        <v>5</v>
      </c>
    </row>
    <row r="283" spans="1:5" ht="12.75">
      <c r="A283" s="35" t="s">
        <v>55</v>
      </c>
      <c r="E283" s="40" t="s">
        <v>1745</v>
      </c>
    </row>
    <row r="284" spans="1:5" ht="12.75">
      <c r="A284" t="s">
        <v>57</v>
      </c>
      <c r="E284" s="39" t="s">
        <v>5</v>
      </c>
    </row>
    <row r="285" spans="1:16" ht="12.75">
      <c r="A285" t="s">
        <v>48</v>
      </c>
      <c s="34" t="s">
        <v>347</v>
      </c>
      <c s="34" t="s">
        <v>1746</v>
      </c>
      <c s="35" t="s">
        <v>5</v>
      </c>
      <c s="6" t="s">
        <v>1747</v>
      </c>
      <c s="36" t="s">
        <v>159</v>
      </c>
      <c s="37">
        <v>2</v>
      </c>
      <c s="36">
        <v>0.0425</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38.25">
      <c r="A288" t="s">
        <v>57</v>
      </c>
      <c r="E288" s="39" t="s">
        <v>1748</v>
      </c>
    </row>
    <row r="289" spans="1:16" ht="25.5">
      <c r="A289" t="s">
        <v>48</v>
      </c>
      <c s="34" t="s">
        <v>349</v>
      </c>
      <c s="34" t="s">
        <v>1749</v>
      </c>
      <c s="35" t="s">
        <v>5</v>
      </c>
      <c s="6" t="s">
        <v>1750</v>
      </c>
      <c s="36" t="s">
        <v>159</v>
      </c>
      <c s="37">
        <v>1</v>
      </c>
      <c s="36">
        <v>0.05362</v>
      </c>
      <c s="36">
        <f>ROUND(G289*H289,6)</f>
      </c>
      <c r="L289" s="38">
        <v>0</v>
      </c>
      <c s="32">
        <f>ROUND(ROUND(L289,2)*ROUND(G289,3),2)</f>
      </c>
      <c s="36" t="s">
        <v>160</v>
      </c>
      <c>
        <f>(M289*21)/100</f>
      </c>
      <c t="s">
        <v>26</v>
      </c>
    </row>
    <row r="290" spans="1:5" ht="12.75">
      <c r="A290" s="35" t="s">
        <v>54</v>
      </c>
      <c r="E290" s="39" t="s">
        <v>5</v>
      </c>
    </row>
    <row r="291" spans="1:5" ht="12.75">
      <c r="A291" s="35" t="s">
        <v>55</v>
      </c>
      <c r="E291" s="40" t="s">
        <v>1751</v>
      </c>
    </row>
    <row r="292" spans="1:5" ht="12.75">
      <c r="A292" t="s">
        <v>57</v>
      </c>
      <c r="E292" s="39" t="s">
        <v>5</v>
      </c>
    </row>
    <row r="293" spans="1:16" ht="12.75">
      <c r="A293" t="s">
        <v>48</v>
      </c>
      <c s="34" t="s">
        <v>350</v>
      </c>
      <c s="34" t="s">
        <v>1752</v>
      </c>
      <c s="35" t="s">
        <v>5</v>
      </c>
      <c s="6" t="s">
        <v>1753</v>
      </c>
      <c s="36" t="s">
        <v>159</v>
      </c>
      <c s="37">
        <v>1</v>
      </c>
      <c s="36">
        <v>0.065</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38.25">
      <c r="A296" t="s">
        <v>57</v>
      </c>
      <c r="E296" s="39" t="s">
        <v>1754</v>
      </c>
    </row>
    <row r="297" spans="1:13" ht="12.75">
      <c r="A297" t="s">
        <v>45</v>
      </c>
      <c r="C297" s="31" t="s">
        <v>1060</v>
      </c>
      <c r="E297" s="33" t="s">
        <v>1061</v>
      </c>
      <c r="J297" s="32">
        <f>0</f>
      </c>
      <c s="32">
        <f>0</f>
      </c>
      <c s="32">
        <f>0+L298+L302+L306+L310+L314+L318+L322+L326</f>
      </c>
      <c s="32">
        <f>0+M298+M302+M306+M310+M314+M318+M322+M326</f>
      </c>
    </row>
    <row r="298" spans="1:16" ht="12.75">
      <c r="A298" t="s">
        <v>48</v>
      </c>
      <c s="34" t="s">
        <v>407</v>
      </c>
      <c s="34" t="s">
        <v>1755</v>
      </c>
      <c s="35" t="s">
        <v>5</v>
      </c>
      <c s="6" t="s">
        <v>1756</v>
      </c>
      <c s="36" t="s">
        <v>159</v>
      </c>
      <c s="37">
        <v>70</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63.75">
      <c r="A301" t="s">
        <v>57</v>
      </c>
      <c r="E301" s="39" t="s">
        <v>1757</v>
      </c>
    </row>
    <row r="302" spans="1:16" ht="12.75">
      <c r="A302" t="s">
        <v>48</v>
      </c>
      <c s="34" t="s">
        <v>410</v>
      </c>
      <c s="34" t="s">
        <v>1758</v>
      </c>
      <c s="35" t="s">
        <v>5</v>
      </c>
      <c s="6" t="s">
        <v>1759</v>
      </c>
      <c s="36" t="s">
        <v>159</v>
      </c>
      <c s="37">
        <v>18</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63.75">
      <c r="A305" t="s">
        <v>57</v>
      </c>
      <c r="E305" s="39" t="s">
        <v>1760</v>
      </c>
    </row>
    <row r="306" spans="1:16" ht="12.75">
      <c r="A306" t="s">
        <v>48</v>
      </c>
      <c s="34" t="s">
        <v>413</v>
      </c>
      <c s="34" t="s">
        <v>1761</v>
      </c>
      <c s="35" t="s">
        <v>5</v>
      </c>
      <c s="6" t="s">
        <v>1762</v>
      </c>
      <c s="36" t="s">
        <v>159</v>
      </c>
      <c s="37">
        <v>2</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63.75">
      <c r="A309" t="s">
        <v>57</v>
      </c>
      <c r="E309" s="39" t="s">
        <v>1763</v>
      </c>
    </row>
    <row r="310" spans="1:16" ht="12.75">
      <c r="A310" t="s">
        <v>48</v>
      </c>
      <c s="34" t="s">
        <v>416</v>
      </c>
      <c s="34" t="s">
        <v>1764</v>
      </c>
      <c s="35" t="s">
        <v>5</v>
      </c>
      <c s="6" t="s">
        <v>1765</v>
      </c>
      <c s="36" t="s">
        <v>159</v>
      </c>
      <c s="37">
        <v>2</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63.75">
      <c r="A313" t="s">
        <v>57</v>
      </c>
      <c r="E313" s="39" t="s">
        <v>1766</v>
      </c>
    </row>
    <row r="314" spans="1:16" ht="12.75">
      <c r="A314" t="s">
        <v>48</v>
      </c>
      <c s="34" t="s">
        <v>418</v>
      </c>
      <c s="34" t="s">
        <v>1767</v>
      </c>
      <c s="35" t="s">
        <v>5</v>
      </c>
      <c s="6" t="s">
        <v>1768</v>
      </c>
      <c s="36" t="s">
        <v>159</v>
      </c>
      <c s="37">
        <v>1</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63.75">
      <c r="A317" t="s">
        <v>57</v>
      </c>
      <c r="E317" s="39" t="s">
        <v>1769</v>
      </c>
    </row>
    <row r="318" spans="1:16" ht="12.75">
      <c r="A318" t="s">
        <v>48</v>
      </c>
      <c s="34" t="s">
        <v>421</v>
      </c>
      <c s="34" t="s">
        <v>1770</v>
      </c>
      <c s="35" t="s">
        <v>5</v>
      </c>
      <c s="6" t="s">
        <v>1771</v>
      </c>
      <c s="36" t="s">
        <v>159</v>
      </c>
      <c s="37">
        <v>1</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63.75">
      <c r="A321" t="s">
        <v>57</v>
      </c>
      <c r="E321" s="39" t="s">
        <v>1772</v>
      </c>
    </row>
    <row r="322" spans="1:16" ht="12.75">
      <c r="A322" t="s">
        <v>48</v>
      </c>
      <c s="34" t="s">
        <v>424</v>
      </c>
      <c s="34" t="s">
        <v>1773</v>
      </c>
      <c s="35" t="s">
        <v>5</v>
      </c>
      <c s="6" t="s">
        <v>1774</v>
      </c>
      <c s="36" t="s">
        <v>159</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63.75">
      <c r="A325" t="s">
        <v>57</v>
      </c>
      <c r="E325" s="39" t="s">
        <v>1775</v>
      </c>
    </row>
    <row r="326" spans="1:16" ht="12.75">
      <c r="A326" t="s">
        <v>48</v>
      </c>
      <c s="34" t="s">
        <v>428</v>
      </c>
      <c s="34" t="s">
        <v>1776</v>
      </c>
      <c s="35" t="s">
        <v>5</v>
      </c>
      <c s="6" t="s">
        <v>1777</v>
      </c>
      <c s="36" t="s">
        <v>159</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63.75">
      <c r="A329" t="s">
        <v>57</v>
      </c>
      <c r="E329" s="39" t="s">
        <v>1778</v>
      </c>
    </row>
    <row r="330" spans="1:13" ht="12.75">
      <c r="A330" t="s">
        <v>45</v>
      </c>
      <c r="C330" s="31" t="s">
        <v>1779</v>
      </c>
      <c r="E330" s="33" t="s">
        <v>1780</v>
      </c>
      <c r="J330" s="32">
        <f>0</f>
      </c>
      <c s="32">
        <f>0</f>
      </c>
      <c s="32">
        <f>0+L331+L335+L339+L343+L347+L351+L355+L359+L363+L367+L371+L375</f>
      </c>
      <c s="32">
        <f>0+M331+M335+M339+M343+M347+M351+M355+M359+M363+M367+M371+M375</f>
      </c>
    </row>
    <row r="331" spans="1:16" ht="25.5">
      <c r="A331" t="s">
        <v>48</v>
      </c>
      <c s="34" t="s">
        <v>431</v>
      </c>
      <c s="34" t="s">
        <v>1781</v>
      </c>
      <c s="35" t="s">
        <v>5</v>
      </c>
      <c s="6" t="s">
        <v>1782</v>
      </c>
      <c s="36" t="s">
        <v>1089</v>
      </c>
      <c s="37">
        <v>383.875</v>
      </c>
      <c s="36">
        <v>0</v>
      </c>
      <c s="36">
        <f>ROUND(G331*H331,6)</f>
      </c>
      <c r="L331" s="38">
        <v>0</v>
      </c>
      <c s="32">
        <f>ROUND(ROUND(L331,2)*ROUND(G331,3),2)</f>
      </c>
      <c s="36" t="s">
        <v>160</v>
      </c>
      <c>
        <f>(M331*21)/100</f>
      </c>
      <c t="s">
        <v>26</v>
      </c>
    </row>
    <row r="332" spans="1:5" ht="12.75">
      <c r="A332" s="35" t="s">
        <v>54</v>
      </c>
      <c r="E332" s="39" t="s">
        <v>5</v>
      </c>
    </row>
    <row r="333" spans="1:5" ht="127.5">
      <c r="A333" s="35" t="s">
        <v>55</v>
      </c>
      <c r="E333" s="40" t="s">
        <v>1783</v>
      </c>
    </row>
    <row r="334" spans="1:5" ht="12.75">
      <c r="A334" t="s">
        <v>57</v>
      </c>
      <c r="E334" s="39" t="s">
        <v>5</v>
      </c>
    </row>
    <row r="335" spans="1:16" ht="12.75">
      <c r="A335" t="s">
        <v>48</v>
      </c>
      <c s="34" t="s">
        <v>434</v>
      </c>
      <c s="34" t="s">
        <v>1784</v>
      </c>
      <c s="35" t="s">
        <v>5</v>
      </c>
      <c s="6" t="s">
        <v>1785</v>
      </c>
      <c s="36" t="s">
        <v>52</v>
      </c>
      <c s="37">
        <v>0.127</v>
      </c>
      <c s="36">
        <v>1</v>
      </c>
      <c s="36">
        <f>ROUND(G335*H335,6)</f>
      </c>
      <c r="L335" s="38">
        <v>0</v>
      </c>
      <c s="32">
        <f>ROUND(ROUND(L335,2)*ROUND(G335,3),2)</f>
      </c>
      <c s="36" t="s">
        <v>160</v>
      </c>
      <c>
        <f>(M335*21)/100</f>
      </c>
      <c t="s">
        <v>26</v>
      </c>
    </row>
    <row r="336" spans="1:5" ht="12.75">
      <c r="A336" s="35" t="s">
        <v>54</v>
      </c>
      <c r="E336" s="39" t="s">
        <v>5</v>
      </c>
    </row>
    <row r="337" spans="1:5" ht="140.25">
      <c r="A337" s="35" t="s">
        <v>55</v>
      </c>
      <c r="E337" s="40" t="s">
        <v>1786</v>
      </c>
    </row>
    <row r="338" spans="1:5" ht="12.75">
      <c r="A338" t="s">
        <v>57</v>
      </c>
      <c r="E338" s="39" t="s">
        <v>5</v>
      </c>
    </row>
    <row r="339" spans="1:16" ht="25.5">
      <c r="A339" t="s">
        <v>48</v>
      </c>
      <c s="34" t="s">
        <v>437</v>
      </c>
      <c s="34" t="s">
        <v>1787</v>
      </c>
      <c s="35" t="s">
        <v>5</v>
      </c>
      <c s="6" t="s">
        <v>1788</v>
      </c>
      <c s="36" t="s">
        <v>1089</v>
      </c>
      <c s="37">
        <v>312.649</v>
      </c>
      <c s="36">
        <v>0</v>
      </c>
      <c s="36">
        <f>ROUND(G339*H339,6)</f>
      </c>
      <c r="L339" s="38">
        <v>0</v>
      </c>
      <c s="32">
        <f>ROUND(ROUND(L339,2)*ROUND(G339,3),2)</f>
      </c>
      <c s="36" t="s">
        <v>160</v>
      </c>
      <c>
        <f>(M339*21)/100</f>
      </c>
      <c t="s">
        <v>26</v>
      </c>
    </row>
    <row r="340" spans="1:5" ht="12.75">
      <c r="A340" s="35" t="s">
        <v>54</v>
      </c>
      <c r="E340" s="39" t="s">
        <v>5</v>
      </c>
    </row>
    <row r="341" spans="1:5" ht="165.75">
      <c r="A341" s="35" t="s">
        <v>55</v>
      </c>
      <c r="E341" s="40" t="s">
        <v>1789</v>
      </c>
    </row>
    <row r="342" spans="1:5" ht="12.75">
      <c r="A342" t="s">
        <v>57</v>
      </c>
      <c r="E342" s="39" t="s">
        <v>5</v>
      </c>
    </row>
    <row r="343" spans="1:16" ht="12.75">
      <c r="A343" t="s">
        <v>48</v>
      </c>
      <c s="34" t="s">
        <v>440</v>
      </c>
      <c s="34" t="s">
        <v>1784</v>
      </c>
      <c s="35" t="s">
        <v>49</v>
      </c>
      <c s="6" t="s">
        <v>1785</v>
      </c>
      <c s="36" t="s">
        <v>52</v>
      </c>
      <c s="37">
        <v>0.106</v>
      </c>
      <c s="36">
        <v>1</v>
      </c>
      <c s="36">
        <f>ROUND(G343*H343,6)</f>
      </c>
      <c r="L343" s="38">
        <v>0</v>
      </c>
      <c s="32">
        <f>ROUND(ROUND(L343,2)*ROUND(G343,3),2)</f>
      </c>
      <c s="36" t="s">
        <v>160</v>
      </c>
      <c>
        <f>(M343*21)/100</f>
      </c>
      <c t="s">
        <v>26</v>
      </c>
    </row>
    <row r="344" spans="1:5" ht="12.75">
      <c r="A344" s="35" t="s">
        <v>54</v>
      </c>
      <c r="E344" s="39" t="s">
        <v>5</v>
      </c>
    </row>
    <row r="345" spans="1:5" ht="178.5">
      <c r="A345" s="35" t="s">
        <v>55</v>
      </c>
      <c r="E345" s="40" t="s">
        <v>1790</v>
      </c>
    </row>
    <row r="346" spans="1:5" ht="12.75">
      <c r="A346" t="s">
        <v>57</v>
      </c>
      <c r="E346" s="39" t="s">
        <v>5</v>
      </c>
    </row>
    <row r="347" spans="1:16" ht="12.75">
      <c r="A347" t="s">
        <v>48</v>
      </c>
      <c s="34" t="s">
        <v>443</v>
      </c>
      <c s="34" t="s">
        <v>1791</v>
      </c>
      <c s="35" t="s">
        <v>5</v>
      </c>
      <c s="6" t="s">
        <v>1792</v>
      </c>
      <c s="36" t="s">
        <v>1089</v>
      </c>
      <c s="37">
        <v>383.875</v>
      </c>
      <c s="36">
        <v>0.0004</v>
      </c>
      <c s="36">
        <f>ROUND(G347*H347,6)</f>
      </c>
      <c r="L347" s="38">
        <v>0</v>
      </c>
      <c s="32">
        <f>ROUND(ROUND(L347,2)*ROUND(G347,3),2)</f>
      </c>
      <c s="36" t="s">
        <v>160</v>
      </c>
      <c>
        <f>(M347*21)/100</f>
      </c>
      <c t="s">
        <v>26</v>
      </c>
    </row>
    <row r="348" spans="1:5" ht="12.75">
      <c r="A348" s="35" t="s">
        <v>54</v>
      </c>
      <c r="E348" s="39" t="s">
        <v>5</v>
      </c>
    </row>
    <row r="349" spans="1:5" ht="127.5">
      <c r="A349" s="35" t="s">
        <v>55</v>
      </c>
      <c r="E349" s="40" t="s">
        <v>1783</v>
      </c>
    </row>
    <row r="350" spans="1:5" ht="12.75">
      <c r="A350" t="s">
        <v>57</v>
      </c>
      <c r="E350" s="39" t="s">
        <v>5</v>
      </c>
    </row>
    <row r="351" spans="1:16" ht="38.25">
      <c r="A351" t="s">
        <v>48</v>
      </c>
      <c s="34" t="s">
        <v>446</v>
      </c>
      <c s="34" t="s">
        <v>1793</v>
      </c>
      <c s="35" t="s">
        <v>5</v>
      </c>
      <c s="6" t="s">
        <v>1794</v>
      </c>
      <c s="36" t="s">
        <v>1089</v>
      </c>
      <c s="37">
        <v>447.406</v>
      </c>
      <c s="36">
        <v>0.0054</v>
      </c>
      <c s="36">
        <f>ROUND(G351*H351,6)</f>
      </c>
      <c r="L351" s="38">
        <v>0</v>
      </c>
      <c s="32">
        <f>ROUND(ROUND(L351,2)*ROUND(G351,3),2)</f>
      </c>
      <c s="36" t="s">
        <v>160</v>
      </c>
      <c>
        <f>(M351*21)/100</f>
      </c>
      <c t="s">
        <v>26</v>
      </c>
    </row>
    <row r="352" spans="1:5" ht="12.75">
      <c r="A352" s="35" t="s">
        <v>54</v>
      </c>
      <c r="E352" s="39" t="s">
        <v>5</v>
      </c>
    </row>
    <row r="353" spans="1:5" ht="140.25">
      <c r="A353" s="35" t="s">
        <v>55</v>
      </c>
      <c r="E353" s="40" t="s">
        <v>1795</v>
      </c>
    </row>
    <row r="354" spans="1:5" ht="12.75">
      <c r="A354" t="s">
        <v>57</v>
      </c>
      <c r="E354" s="39" t="s">
        <v>5</v>
      </c>
    </row>
    <row r="355" spans="1:16" ht="12.75">
      <c r="A355" t="s">
        <v>48</v>
      </c>
      <c s="34" t="s">
        <v>449</v>
      </c>
      <c s="34" t="s">
        <v>1796</v>
      </c>
      <c s="35" t="s">
        <v>5</v>
      </c>
      <c s="6" t="s">
        <v>1797</v>
      </c>
      <c s="36" t="s">
        <v>1089</v>
      </c>
      <c s="37">
        <v>880.459</v>
      </c>
      <c s="36">
        <v>0.0004</v>
      </c>
      <c s="36">
        <f>ROUND(G355*H355,6)</f>
      </c>
      <c r="L355" s="38">
        <v>0</v>
      </c>
      <c s="32">
        <f>ROUND(ROUND(L355,2)*ROUND(G355,3),2)</f>
      </c>
      <c s="36" t="s">
        <v>160</v>
      </c>
      <c>
        <f>(M355*21)/100</f>
      </c>
      <c t="s">
        <v>26</v>
      </c>
    </row>
    <row r="356" spans="1:5" ht="12.75">
      <c r="A356" s="35" t="s">
        <v>54</v>
      </c>
      <c r="E356" s="39" t="s">
        <v>5</v>
      </c>
    </row>
    <row r="357" spans="1:5" ht="165.75">
      <c r="A357" s="35" t="s">
        <v>55</v>
      </c>
      <c r="E357" s="40" t="s">
        <v>1798</v>
      </c>
    </row>
    <row r="358" spans="1:5" ht="12.75">
      <c r="A358" t="s">
        <v>57</v>
      </c>
      <c r="E358" s="39" t="s">
        <v>5</v>
      </c>
    </row>
    <row r="359" spans="1:16" ht="38.25">
      <c r="A359" t="s">
        <v>48</v>
      </c>
      <c s="34" t="s">
        <v>452</v>
      </c>
      <c s="34" t="s">
        <v>1793</v>
      </c>
      <c s="35" t="s">
        <v>49</v>
      </c>
      <c s="6" t="s">
        <v>1794</v>
      </c>
      <c s="36" t="s">
        <v>1089</v>
      </c>
      <c s="37">
        <v>1075.04</v>
      </c>
      <c s="36">
        <v>0.0054</v>
      </c>
      <c s="36">
        <f>ROUND(G359*H359,6)</f>
      </c>
      <c r="L359" s="38">
        <v>0</v>
      </c>
      <c s="32">
        <f>ROUND(ROUND(L359,2)*ROUND(G359,3),2)</f>
      </c>
      <c s="36" t="s">
        <v>160</v>
      </c>
      <c>
        <f>(M359*21)/100</f>
      </c>
      <c t="s">
        <v>26</v>
      </c>
    </row>
    <row r="360" spans="1:5" ht="12.75">
      <c r="A360" s="35" t="s">
        <v>54</v>
      </c>
      <c r="E360" s="39" t="s">
        <v>5</v>
      </c>
    </row>
    <row r="361" spans="1:5" ht="178.5">
      <c r="A361" s="35" t="s">
        <v>55</v>
      </c>
      <c r="E361" s="40" t="s">
        <v>1799</v>
      </c>
    </row>
    <row r="362" spans="1:5" ht="12.75">
      <c r="A362" t="s">
        <v>57</v>
      </c>
      <c r="E362" s="39" t="s">
        <v>5</v>
      </c>
    </row>
    <row r="363" spans="1:16" ht="25.5">
      <c r="A363" t="s">
        <v>48</v>
      </c>
      <c s="34" t="s">
        <v>455</v>
      </c>
      <c s="34" t="s">
        <v>1800</v>
      </c>
      <c s="35" t="s">
        <v>5</v>
      </c>
      <c s="6" t="s">
        <v>1801</v>
      </c>
      <c s="36" t="s">
        <v>1089</v>
      </c>
      <c s="37">
        <v>283.905</v>
      </c>
      <c s="36">
        <v>0.0004</v>
      </c>
      <c s="36">
        <f>ROUND(G363*H363,6)</f>
      </c>
      <c r="L363" s="38">
        <v>0</v>
      </c>
      <c s="32">
        <f>ROUND(ROUND(L363,2)*ROUND(G363,3),2)</f>
      </c>
      <c s="36" t="s">
        <v>160</v>
      </c>
      <c>
        <f>(M363*21)/100</f>
      </c>
      <c t="s">
        <v>26</v>
      </c>
    </row>
    <row r="364" spans="1:5" ht="12.75">
      <c r="A364" s="35" t="s">
        <v>54</v>
      </c>
      <c r="E364" s="39" t="s">
        <v>5</v>
      </c>
    </row>
    <row r="365" spans="1:5" ht="89.25">
      <c r="A365" s="35" t="s">
        <v>55</v>
      </c>
      <c r="E365" s="40" t="s">
        <v>1802</v>
      </c>
    </row>
    <row r="366" spans="1:5" ht="12.75">
      <c r="A366" t="s">
        <v>57</v>
      </c>
      <c r="E366" s="39" t="s">
        <v>5</v>
      </c>
    </row>
    <row r="367" spans="1:16" ht="12.75">
      <c r="A367" t="s">
        <v>48</v>
      </c>
      <c s="34" t="s">
        <v>458</v>
      </c>
      <c s="34" t="s">
        <v>1803</v>
      </c>
      <c s="35" t="s">
        <v>5</v>
      </c>
      <c s="6" t="s">
        <v>1804</v>
      </c>
      <c s="36" t="s">
        <v>1089</v>
      </c>
      <c s="37">
        <v>283.905</v>
      </c>
      <c s="36">
        <v>0</v>
      </c>
      <c s="36">
        <f>ROUND(G367*H367,6)</f>
      </c>
      <c r="L367" s="38">
        <v>0</v>
      </c>
      <c s="32">
        <f>ROUND(ROUND(L367,2)*ROUND(G367,3),2)</f>
      </c>
      <c s="36" t="s">
        <v>160</v>
      </c>
      <c>
        <f>(M367*21)/100</f>
      </c>
      <c t="s">
        <v>26</v>
      </c>
    </row>
    <row r="368" spans="1:5" ht="12.75">
      <c r="A368" s="35" t="s">
        <v>54</v>
      </c>
      <c r="E368" s="39" t="s">
        <v>5</v>
      </c>
    </row>
    <row r="369" spans="1:5" ht="89.25">
      <c r="A369" s="35" t="s">
        <v>55</v>
      </c>
      <c r="E369" s="40" t="s">
        <v>1802</v>
      </c>
    </row>
    <row r="370" spans="1:5" ht="12.75">
      <c r="A370" t="s">
        <v>57</v>
      </c>
      <c r="E370" s="39" t="s">
        <v>5</v>
      </c>
    </row>
    <row r="371" spans="1:16" ht="12.75">
      <c r="A371" t="s">
        <v>48</v>
      </c>
      <c s="34" t="s">
        <v>461</v>
      </c>
      <c s="34" t="s">
        <v>1805</v>
      </c>
      <c s="35" t="s">
        <v>5</v>
      </c>
      <c s="6" t="s">
        <v>1806</v>
      </c>
      <c s="36" t="s">
        <v>1089</v>
      </c>
      <c s="37">
        <v>298.1</v>
      </c>
      <c s="36">
        <v>0.0005</v>
      </c>
      <c s="36">
        <f>ROUND(G371*H371,6)</f>
      </c>
      <c r="L371" s="38">
        <v>0</v>
      </c>
      <c s="32">
        <f>ROUND(ROUND(L371,2)*ROUND(G371,3),2)</f>
      </c>
      <c s="36" t="s">
        <v>160</v>
      </c>
      <c>
        <f>(M371*21)/100</f>
      </c>
      <c t="s">
        <v>26</v>
      </c>
    </row>
    <row r="372" spans="1:5" ht="12.75">
      <c r="A372" s="35" t="s">
        <v>54</v>
      </c>
      <c r="E372" s="39" t="s">
        <v>5</v>
      </c>
    </row>
    <row r="373" spans="1:5" ht="102">
      <c r="A373" s="35" t="s">
        <v>55</v>
      </c>
      <c r="E373" s="40" t="s">
        <v>1807</v>
      </c>
    </row>
    <row r="374" spans="1:5" ht="12.75">
      <c r="A374" t="s">
        <v>57</v>
      </c>
      <c r="E374" s="39" t="s">
        <v>5</v>
      </c>
    </row>
    <row r="375" spans="1:16" ht="38.25">
      <c r="A375" t="s">
        <v>48</v>
      </c>
      <c s="34" t="s">
        <v>464</v>
      </c>
      <c s="34" t="s">
        <v>1808</v>
      </c>
      <c s="35" t="s">
        <v>5</v>
      </c>
      <c s="6" t="s">
        <v>1809</v>
      </c>
      <c s="36" t="s">
        <v>52</v>
      </c>
      <c s="37">
        <v>9.223</v>
      </c>
      <c s="36">
        <v>0</v>
      </c>
      <c s="36">
        <f>ROUND(G375*H375,6)</f>
      </c>
      <c r="L375" s="38">
        <v>0</v>
      </c>
      <c s="32">
        <f>ROUND(ROUND(L375,2)*ROUND(G375,3),2)</f>
      </c>
      <c s="36" t="s">
        <v>160</v>
      </c>
      <c>
        <f>(M375*21)/100</f>
      </c>
      <c t="s">
        <v>26</v>
      </c>
    </row>
    <row r="376" spans="1:5" ht="12.75">
      <c r="A376" s="35" t="s">
        <v>54</v>
      </c>
      <c r="E376" s="39" t="s">
        <v>5</v>
      </c>
    </row>
    <row r="377" spans="1:5" ht="12.75">
      <c r="A377" s="35" t="s">
        <v>55</v>
      </c>
      <c r="E377" s="40" t="s">
        <v>5</v>
      </c>
    </row>
    <row r="378" spans="1:5" ht="12.75">
      <c r="A378" t="s">
        <v>57</v>
      </c>
      <c r="E378" s="39" t="s">
        <v>5</v>
      </c>
    </row>
    <row r="379" spans="1:13" ht="12.75">
      <c r="A379" t="s">
        <v>45</v>
      </c>
      <c r="C379" s="31" t="s">
        <v>1321</v>
      </c>
      <c r="E379" s="33" t="s">
        <v>1322</v>
      </c>
      <c r="J379" s="32">
        <f>0</f>
      </c>
      <c s="32">
        <f>0</f>
      </c>
      <c s="32">
        <f>0+L380+L384+L388+L392+L396+L400+L404+L408+L412+L416+L420+L424+L428+L432+L436+L440+L444+L448</f>
      </c>
      <c s="32">
        <f>0+M380+M384+M388+M392+M396+M400+M404+M408+M412+M416+M420+M424+M428+M432+M436+M440+M444+M448</f>
      </c>
    </row>
    <row r="380" spans="1:16" ht="25.5">
      <c r="A380" t="s">
        <v>48</v>
      </c>
      <c s="34" t="s">
        <v>467</v>
      </c>
      <c s="34" t="s">
        <v>1810</v>
      </c>
      <c s="35" t="s">
        <v>5</v>
      </c>
      <c s="6" t="s">
        <v>1811</v>
      </c>
      <c s="36" t="s">
        <v>1089</v>
      </c>
      <c s="37">
        <v>488.43</v>
      </c>
      <c s="36">
        <v>0</v>
      </c>
      <c s="36">
        <f>ROUND(G380*H380,6)</f>
      </c>
      <c r="L380" s="38">
        <v>0</v>
      </c>
      <c s="32">
        <f>ROUND(ROUND(L380,2)*ROUND(G380,3),2)</f>
      </c>
      <c s="36" t="s">
        <v>160</v>
      </c>
      <c>
        <f>(M380*21)/100</f>
      </c>
      <c t="s">
        <v>26</v>
      </c>
    </row>
    <row r="381" spans="1:5" ht="12.75">
      <c r="A381" s="35" t="s">
        <v>54</v>
      </c>
      <c r="E381" s="39" t="s">
        <v>5</v>
      </c>
    </row>
    <row r="382" spans="1:5" ht="165.75">
      <c r="A382" s="35" t="s">
        <v>55</v>
      </c>
      <c r="E382" s="40" t="s">
        <v>1812</v>
      </c>
    </row>
    <row r="383" spans="1:5" ht="12.75">
      <c r="A383" t="s">
        <v>57</v>
      </c>
      <c r="E383" s="39" t="s">
        <v>5</v>
      </c>
    </row>
    <row r="384" spans="1:16" ht="12.75">
      <c r="A384" t="s">
        <v>48</v>
      </c>
      <c s="34" t="s">
        <v>470</v>
      </c>
      <c s="34" t="s">
        <v>1813</v>
      </c>
      <c s="35" t="s">
        <v>5</v>
      </c>
      <c s="6" t="s">
        <v>1814</v>
      </c>
      <c s="36" t="s">
        <v>1089</v>
      </c>
      <c s="37">
        <v>76.595</v>
      </c>
      <c s="36">
        <v>0.0018</v>
      </c>
      <c s="36">
        <f>ROUND(G384*H384,6)</f>
      </c>
      <c r="L384" s="38">
        <v>0</v>
      </c>
      <c s="32">
        <f>ROUND(ROUND(L384,2)*ROUND(G384,3),2)</f>
      </c>
      <c s="36" t="s">
        <v>160</v>
      </c>
      <c>
        <f>(M384*21)/100</f>
      </c>
      <c t="s">
        <v>26</v>
      </c>
    </row>
    <row r="385" spans="1:5" ht="12.75">
      <c r="A385" s="35" t="s">
        <v>54</v>
      </c>
      <c r="E385" s="39" t="s">
        <v>5</v>
      </c>
    </row>
    <row r="386" spans="1:5" ht="12.75">
      <c r="A386" s="35" t="s">
        <v>55</v>
      </c>
      <c r="E386" s="40" t="s">
        <v>1815</v>
      </c>
    </row>
    <row r="387" spans="1:5" ht="12.75">
      <c r="A387" t="s">
        <v>57</v>
      </c>
      <c r="E387" s="39" t="s">
        <v>5</v>
      </c>
    </row>
    <row r="388" spans="1:16" ht="12.75">
      <c r="A388" t="s">
        <v>48</v>
      </c>
      <c s="34" t="s">
        <v>474</v>
      </c>
      <c s="34" t="s">
        <v>1816</v>
      </c>
      <c s="35" t="s">
        <v>5</v>
      </c>
      <c s="6" t="s">
        <v>1817</v>
      </c>
      <c s="36" t="s">
        <v>1089</v>
      </c>
      <c s="37">
        <v>217.331</v>
      </c>
      <c s="36">
        <v>0.0024</v>
      </c>
      <c s="36">
        <f>ROUND(G388*H388,6)</f>
      </c>
      <c r="L388" s="38">
        <v>0</v>
      </c>
      <c s="32">
        <f>ROUND(ROUND(L388,2)*ROUND(G388,3),2)</f>
      </c>
      <c s="36" t="s">
        <v>160</v>
      </c>
      <c>
        <f>(M388*21)/100</f>
      </c>
      <c t="s">
        <v>26</v>
      </c>
    </row>
    <row r="389" spans="1:5" ht="12.75">
      <c r="A389" s="35" t="s">
        <v>54</v>
      </c>
      <c r="E389" s="39" t="s">
        <v>5</v>
      </c>
    </row>
    <row r="390" spans="1:5" ht="12.75">
      <c r="A390" s="35" t="s">
        <v>55</v>
      </c>
      <c r="E390" s="40" t="s">
        <v>1818</v>
      </c>
    </row>
    <row r="391" spans="1:5" ht="12.75">
      <c r="A391" t="s">
        <v>57</v>
      </c>
      <c r="E391" s="39" t="s">
        <v>5</v>
      </c>
    </row>
    <row r="392" spans="1:16" ht="12.75">
      <c r="A392" t="s">
        <v>48</v>
      </c>
      <c s="34" t="s">
        <v>477</v>
      </c>
      <c s="34" t="s">
        <v>1819</v>
      </c>
      <c s="35" t="s">
        <v>5</v>
      </c>
      <c s="6" t="s">
        <v>1820</v>
      </c>
      <c s="36" t="s">
        <v>1089</v>
      </c>
      <c s="37">
        <v>78.144</v>
      </c>
      <c s="36">
        <v>0.0015</v>
      </c>
      <c s="36">
        <f>ROUND(G392*H392,6)</f>
      </c>
      <c r="L392" s="38">
        <v>0</v>
      </c>
      <c s="32">
        <f>ROUND(ROUND(L392,2)*ROUND(G392,3),2)</f>
      </c>
      <c s="36" t="s">
        <v>160</v>
      </c>
      <c>
        <f>(M392*21)/100</f>
      </c>
      <c t="s">
        <v>26</v>
      </c>
    </row>
    <row r="393" spans="1:5" ht="12.75">
      <c r="A393" s="35" t="s">
        <v>54</v>
      </c>
      <c r="E393" s="39" t="s">
        <v>5</v>
      </c>
    </row>
    <row r="394" spans="1:5" ht="12.75">
      <c r="A394" s="35" t="s">
        <v>55</v>
      </c>
      <c r="E394" s="40" t="s">
        <v>1821</v>
      </c>
    </row>
    <row r="395" spans="1:5" ht="12.75">
      <c r="A395" t="s">
        <v>57</v>
      </c>
      <c r="E395" s="39" t="s">
        <v>5</v>
      </c>
    </row>
    <row r="396" spans="1:16" ht="12.75">
      <c r="A396" t="s">
        <v>48</v>
      </c>
      <c s="34" t="s">
        <v>480</v>
      </c>
      <c s="34" t="s">
        <v>1822</v>
      </c>
      <c s="35" t="s">
        <v>5</v>
      </c>
      <c s="6" t="s">
        <v>1823</v>
      </c>
      <c s="36" t="s">
        <v>1089</v>
      </c>
      <c s="37">
        <v>126.128</v>
      </c>
      <c s="36">
        <v>0.0045</v>
      </c>
      <c s="36">
        <f>ROUND(G396*H396,6)</f>
      </c>
      <c r="L396" s="38">
        <v>0</v>
      </c>
      <c s="32">
        <f>ROUND(ROUND(L396,2)*ROUND(G396,3),2)</f>
      </c>
      <c s="36" t="s">
        <v>160</v>
      </c>
      <c>
        <f>(M396*21)/100</f>
      </c>
      <c t="s">
        <v>26</v>
      </c>
    </row>
    <row r="397" spans="1:5" ht="12.75">
      <c r="A397" s="35" t="s">
        <v>54</v>
      </c>
      <c r="E397" s="39" t="s">
        <v>5</v>
      </c>
    </row>
    <row r="398" spans="1:5" ht="12.75">
      <c r="A398" s="35" t="s">
        <v>55</v>
      </c>
      <c r="E398" s="40" t="s">
        <v>1824</v>
      </c>
    </row>
    <row r="399" spans="1:5" ht="12.75">
      <c r="A399" t="s">
        <v>57</v>
      </c>
      <c r="E399" s="39" t="s">
        <v>5</v>
      </c>
    </row>
    <row r="400" spans="1:16" ht="25.5">
      <c r="A400" t="s">
        <v>48</v>
      </c>
      <c s="34" t="s">
        <v>483</v>
      </c>
      <c s="34" t="s">
        <v>1825</v>
      </c>
      <c s="35" t="s">
        <v>5</v>
      </c>
      <c s="6" t="s">
        <v>1826</v>
      </c>
      <c s="36" t="s">
        <v>1089</v>
      </c>
      <c s="37">
        <v>596.51</v>
      </c>
      <c s="36">
        <v>0</v>
      </c>
      <c s="36">
        <f>ROUND(G400*H400,6)</f>
      </c>
      <c r="L400" s="38">
        <v>0</v>
      </c>
      <c s="32">
        <f>ROUND(ROUND(L400,2)*ROUND(G400,3),2)</f>
      </c>
      <c s="36" t="s">
        <v>160</v>
      </c>
      <c>
        <f>(M400*21)/100</f>
      </c>
      <c t="s">
        <v>26</v>
      </c>
    </row>
    <row r="401" spans="1:5" ht="12.75">
      <c r="A401" s="35" t="s">
        <v>54</v>
      </c>
      <c r="E401" s="39" t="s">
        <v>5</v>
      </c>
    </row>
    <row r="402" spans="1:5" ht="127.5">
      <c r="A402" s="35" t="s">
        <v>55</v>
      </c>
      <c r="E402" s="40" t="s">
        <v>1827</v>
      </c>
    </row>
    <row r="403" spans="1:5" ht="12.75">
      <c r="A403" t="s">
        <v>57</v>
      </c>
      <c r="E403" s="39" t="s">
        <v>5</v>
      </c>
    </row>
    <row r="404" spans="1:16" ht="12.75">
      <c r="A404" t="s">
        <v>48</v>
      </c>
      <c s="34" t="s">
        <v>486</v>
      </c>
      <c s="34" t="s">
        <v>1828</v>
      </c>
      <c s="35" t="s">
        <v>5</v>
      </c>
      <c s="6" t="s">
        <v>1829</v>
      </c>
      <c s="36" t="s">
        <v>1089</v>
      </c>
      <c s="37">
        <v>398.716</v>
      </c>
      <c s="36">
        <v>0.0058</v>
      </c>
      <c s="36">
        <f>ROUND(G404*H404,6)</f>
      </c>
      <c r="L404" s="38">
        <v>0</v>
      </c>
      <c s="32">
        <f>ROUND(ROUND(L404,2)*ROUND(G404,3),2)</f>
      </c>
      <c s="36" t="s">
        <v>160</v>
      </c>
      <c>
        <f>(M404*21)/100</f>
      </c>
      <c t="s">
        <v>26</v>
      </c>
    </row>
    <row r="405" spans="1:5" ht="12.75">
      <c r="A405" s="35" t="s">
        <v>54</v>
      </c>
      <c r="E405" s="39" t="s">
        <v>5</v>
      </c>
    </row>
    <row r="406" spans="1:5" ht="12.75">
      <c r="A406" s="35" t="s">
        <v>55</v>
      </c>
      <c r="E406" s="40" t="s">
        <v>1830</v>
      </c>
    </row>
    <row r="407" spans="1:5" ht="12.75">
      <c r="A407" t="s">
        <v>57</v>
      </c>
      <c r="E407" s="39" t="s">
        <v>5</v>
      </c>
    </row>
    <row r="408" spans="1:16" ht="12.75">
      <c r="A408" t="s">
        <v>48</v>
      </c>
      <c s="34" t="s">
        <v>489</v>
      </c>
      <c s="34" t="s">
        <v>1831</v>
      </c>
      <c s="35" t="s">
        <v>5</v>
      </c>
      <c s="6" t="s">
        <v>1832</v>
      </c>
      <c s="36" t="s">
        <v>1089</v>
      </c>
      <c s="37">
        <v>209.724</v>
      </c>
      <c s="36">
        <v>0.006</v>
      </c>
      <c s="36">
        <f>ROUND(G408*H408,6)</f>
      </c>
      <c r="L408" s="38">
        <v>0</v>
      </c>
      <c s="32">
        <f>ROUND(ROUND(L408,2)*ROUND(G408,3),2)</f>
      </c>
      <c s="36" t="s">
        <v>160</v>
      </c>
      <c>
        <f>(M408*21)/100</f>
      </c>
      <c t="s">
        <v>26</v>
      </c>
    </row>
    <row r="409" spans="1:5" ht="12.75">
      <c r="A409" s="35" t="s">
        <v>54</v>
      </c>
      <c r="E409" s="39" t="s">
        <v>5</v>
      </c>
    </row>
    <row r="410" spans="1:5" ht="12.75">
      <c r="A410" s="35" t="s">
        <v>55</v>
      </c>
      <c r="E410" s="40" t="s">
        <v>1833</v>
      </c>
    </row>
    <row r="411" spans="1:5" ht="12.75">
      <c r="A411" t="s">
        <v>57</v>
      </c>
      <c r="E411" s="39" t="s">
        <v>5</v>
      </c>
    </row>
    <row r="412" spans="1:16" ht="25.5">
      <c r="A412" t="s">
        <v>48</v>
      </c>
      <c s="34" t="s">
        <v>490</v>
      </c>
      <c s="34" t="s">
        <v>1834</v>
      </c>
      <c s="35" t="s">
        <v>5</v>
      </c>
      <c s="6" t="s">
        <v>1835</v>
      </c>
      <c s="36" t="s">
        <v>1089</v>
      </c>
      <c s="37">
        <v>378.94</v>
      </c>
      <c s="36">
        <v>0</v>
      </c>
      <c s="36">
        <f>ROUND(G412*H412,6)</f>
      </c>
      <c r="L412" s="38">
        <v>0</v>
      </c>
      <c s="32">
        <f>ROUND(ROUND(L412,2)*ROUND(G412,3),2)</f>
      </c>
      <c s="36" t="s">
        <v>160</v>
      </c>
      <c>
        <f>(M412*21)/100</f>
      </c>
      <c t="s">
        <v>26</v>
      </c>
    </row>
    <row r="413" spans="1:5" ht="12.75">
      <c r="A413" s="35" t="s">
        <v>54</v>
      </c>
      <c r="E413" s="39" t="s">
        <v>5</v>
      </c>
    </row>
    <row r="414" spans="1:5" ht="51">
      <c r="A414" s="35" t="s">
        <v>55</v>
      </c>
      <c r="E414" s="40" t="s">
        <v>1836</v>
      </c>
    </row>
    <row r="415" spans="1:5" ht="12.75">
      <c r="A415" t="s">
        <v>57</v>
      </c>
      <c r="E415" s="39" t="s">
        <v>5</v>
      </c>
    </row>
    <row r="416" spans="1:16" ht="12.75">
      <c r="A416" t="s">
        <v>48</v>
      </c>
      <c s="34" t="s">
        <v>493</v>
      </c>
      <c s="34" t="s">
        <v>1837</v>
      </c>
      <c s="35" t="s">
        <v>5</v>
      </c>
      <c s="6" t="s">
        <v>1838</v>
      </c>
      <c s="36" t="s">
        <v>1089</v>
      </c>
      <c s="37">
        <v>386.519</v>
      </c>
      <c s="36">
        <v>0.0016</v>
      </c>
      <c s="36">
        <f>ROUND(G416*H416,6)</f>
      </c>
      <c r="L416" s="38">
        <v>0</v>
      </c>
      <c s="32">
        <f>ROUND(ROUND(L416,2)*ROUND(G416,3),2)</f>
      </c>
      <c s="36" t="s">
        <v>160</v>
      </c>
      <c>
        <f>(M416*21)/100</f>
      </c>
      <c t="s">
        <v>26</v>
      </c>
    </row>
    <row r="417" spans="1:5" ht="12.75">
      <c r="A417" s="35" t="s">
        <v>54</v>
      </c>
      <c r="E417" s="39" t="s">
        <v>5</v>
      </c>
    </row>
    <row r="418" spans="1:5" ht="63.75">
      <c r="A418" s="35" t="s">
        <v>55</v>
      </c>
      <c r="E418" s="40" t="s">
        <v>1839</v>
      </c>
    </row>
    <row r="419" spans="1:5" ht="12.75">
      <c r="A419" t="s">
        <v>57</v>
      </c>
      <c r="E419" s="39" t="s">
        <v>5</v>
      </c>
    </row>
    <row r="420" spans="1:16" ht="12.75">
      <c r="A420" t="s">
        <v>48</v>
      </c>
      <c s="34" t="s">
        <v>494</v>
      </c>
      <c s="34" t="s">
        <v>1840</v>
      </c>
      <c s="35" t="s">
        <v>5</v>
      </c>
      <c s="6" t="s">
        <v>1841</v>
      </c>
      <c s="36" t="s">
        <v>1089</v>
      </c>
      <c s="37">
        <v>386.519</v>
      </c>
      <c s="36">
        <v>0.002</v>
      </c>
      <c s="36">
        <f>ROUND(G420*H420,6)</f>
      </c>
      <c r="L420" s="38">
        <v>0</v>
      </c>
      <c s="32">
        <f>ROUND(ROUND(L420,2)*ROUND(G420,3),2)</f>
      </c>
      <c s="36" t="s">
        <v>160</v>
      </c>
      <c>
        <f>(M420*21)/100</f>
      </c>
      <c t="s">
        <v>26</v>
      </c>
    </row>
    <row r="421" spans="1:5" ht="12.75">
      <c r="A421" s="35" t="s">
        <v>54</v>
      </c>
      <c r="E421" s="39" t="s">
        <v>5</v>
      </c>
    </row>
    <row r="422" spans="1:5" ht="63.75">
      <c r="A422" s="35" t="s">
        <v>55</v>
      </c>
      <c r="E422" s="40" t="s">
        <v>1839</v>
      </c>
    </row>
    <row r="423" spans="1:5" ht="12.75">
      <c r="A423" t="s">
        <v>57</v>
      </c>
      <c r="E423" s="39" t="s">
        <v>5</v>
      </c>
    </row>
    <row r="424" spans="1:16" ht="25.5">
      <c r="A424" t="s">
        <v>48</v>
      </c>
      <c s="34" t="s">
        <v>498</v>
      </c>
      <c s="34" t="s">
        <v>1842</v>
      </c>
      <c s="35" t="s">
        <v>5</v>
      </c>
      <c s="6" t="s">
        <v>1843</v>
      </c>
      <c s="36" t="s">
        <v>1089</v>
      </c>
      <c s="37">
        <v>629.469</v>
      </c>
      <c s="36">
        <v>0</v>
      </c>
      <c s="36">
        <f>ROUND(G424*H424,6)</f>
      </c>
      <c r="L424" s="38">
        <v>0</v>
      </c>
      <c s="32">
        <f>ROUND(ROUND(L424,2)*ROUND(G424,3),2)</f>
      </c>
      <c s="36" t="s">
        <v>160</v>
      </c>
      <c>
        <f>(M424*21)/100</f>
      </c>
      <c t="s">
        <v>26</v>
      </c>
    </row>
    <row r="425" spans="1:5" ht="12.75">
      <c r="A425" s="35" t="s">
        <v>54</v>
      </c>
      <c r="E425" s="39" t="s">
        <v>5</v>
      </c>
    </row>
    <row r="426" spans="1:5" ht="114.75">
      <c r="A426" s="35" t="s">
        <v>55</v>
      </c>
      <c r="E426" s="40" t="s">
        <v>1844</v>
      </c>
    </row>
    <row r="427" spans="1:5" ht="12.75">
      <c r="A427" t="s">
        <v>57</v>
      </c>
      <c r="E427" s="39" t="s">
        <v>5</v>
      </c>
    </row>
    <row r="428" spans="1:16" ht="12.75">
      <c r="A428" t="s">
        <v>48</v>
      </c>
      <c s="34" t="s">
        <v>499</v>
      </c>
      <c s="34" t="s">
        <v>1845</v>
      </c>
      <c s="35" t="s">
        <v>5</v>
      </c>
      <c s="6" t="s">
        <v>1846</v>
      </c>
      <c s="36" t="s">
        <v>1089</v>
      </c>
      <c s="37">
        <v>642.058</v>
      </c>
      <c s="36">
        <v>0.0042</v>
      </c>
      <c s="36">
        <f>ROUND(G428*H428,6)</f>
      </c>
      <c r="L428" s="38">
        <v>0</v>
      </c>
      <c s="32">
        <f>ROUND(ROUND(L428,2)*ROUND(G428,3),2)</f>
      </c>
      <c s="36" t="s">
        <v>160</v>
      </c>
      <c>
        <f>(M428*21)/100</f>
      </c>
      <c t="s">
        <v>26</v>
      </c>
    </row>
    <row r="429" spans="1:5" ht="12.75">
      <c r="A429" s="35" t="s">
        <v>54</v>
      </c>
      <c r="E429" s="39" t="s">
        <v>5</v>
      </c>
    </row>
    <row r="430" spans="1:5" ht="127.5">
      <c r="A430" s="35" t="s">
        <v>55</v>
      </c>
      <c r="E430" s="40" t="s">
        <v>1847</v>
      </c>
    </row>
    <row r="431" spans="1:5" ht="12.75">
      <c r="A431" t="s">
        <v>57</v>
      </c>
      <c r="E431" s="39" t="s">
        <v>5</v>
      </c>
    </row>
    <row r="432" spans="1:16" ht="25.5">
      <c r="A432" t="s">
        <v>48</v>
      </c>
      <c s="34" t="s">
        <v>500</v>
      </c>
      <c s="34" t="s">
        <v>1848</v>
      </c>
      <c s="35" t="s">
        <v>5</v>
      </c>
      <c s="6" t="s">
        <v>1849</v>
      </c>
      <c s="36" t="s">
        <v>1089</v>
      </c>
      <c s="37">
        <v>629.469</v>
      </c>
      <c s="36">
        <v>0</v>
      </c>
      <c s="36">
        <f>ROUND(G432*H432,6)</f>
      </c>
      <c r="L432" s="38">
        <v>0</v>
      </c>
      <c s="32">
        <f>ROUND(ROUND(L432,2)*ROUND(G432,3),2)</f>
      </c>
      <c s="36" t="s">
        <v>160</v>
      </c>
      <c>
        <f>(M432*21)/100</f>
      </c>
      <c t="s">
        <v>26</v>
      </c>
    </row>
    <row r="433" spans="1:5" ht="12.75">
      <c r="A433" s="35" t="s">
        <v>54</v>
      </c>
      <c r="E433" s="39" t="s">
        <v>5</v>
      </c>
    </row>
    <row r="434" spans="1:5" ht="114.75">
      <c r="A434" s="35" t="s">
        <v>55</v>
      </c>
      <c r="E434" s="40" t="s">
        <v>1844</v>
      </c>
    </row>
    <row r="435" spans="1:5" ht="12.75">
      <c r="A435" t="s">
        <v>57</v>
      </c>
      <c r="E435" s="39" t="s">
        <v>5</v>
      </c>
    </row>
    <row r="436" spans="1:16" ht="12.75">
      <c r="A436" t="s">
        <v>48</v>
      </c>
      <c s="34" t="s">
        <v>501</v>
      </c>
      <c s="34" t="s">
        <v>1850</v>
      </c>
      <c s="35" t="s">
        <v>5</v>
      </c>
      <c s="6" t="s">
        <v>1851</v>
      </c>
      <c s="36" t="s">
        <v>1089</v>
      </c>
      <c s="37">
        <v>642.058</v>
      </c>
      <c s="36">
        <v>0.0035</v>
      </c>
      <c s="36">
        <f>ROUND(G436*H436,6)</f>
      </c>
      <c r="L436" s="38">
        <v>0</v>
      </c>
      <c s="32">
        <f>ROUND(ROUND(L436,2)*ROUND(G436,3),2)</f>
      </c>
      <c s="36" t="s">
        <v>160</v>
      </c>
      <c>
        <f>(M436*21)/100</f>
      </c>
      <c t="s">
        <v>26</v>
      </c>
    </row>
    <row r="437" spans="1:5" ht="12.75">
      <c r="A437" s="35" t="s">
        <v>54</v>
      </c>
      <c r="E437" s="39" t="s">
        <v>5</v>
      </c>
    </row>
    <row r="438" spans="1:5" ht="127.5">
      <c r="A438" s="35" t="s">
        <v>55</v>
      </c>
      <c r="E438" s="40" t="s">
        <v>1847</v>
      </c>
    </row>
    <row r="439" spans="1:5" ht="12.75">
      <c r="A439" t="s">
        <v>57</v>
      </c>
      <c r="E439" s="39" t="s">
        <v>5</v>
      </c>
    </row>
    <row r="440" spans="1:16" ht="38.25">
      <c r="A440" t="s">
        <v>48</v>
      </c>
      <c s="34" t="s">
        <v>502</v>
      </c>
      <c s="34" t="s">
        <v>1852</v>
      </c>
      <c s="35" t="s">
        <v>5</v>
      </c>
      <c s="6" t="s">
        <v>1853</v>
      </c>
      <c s="36" t="s">
        <v>1089</v>
      </c>
      <c s="37">
        <v>629.469</v>
      </c>
      <c s="36">
        <v>1E-05</v>
      </c>
      <c s="36">
        <f>ROUND(G440*H440,6)</f>
      </c>
      <c r="L440" s="38">
        <v>0</v>
      </c>
      <c s="32">
        <f>ROUND(ROUND(L440,2)*ROUND(G440,3),2)</f>
      </c>
      <c s="36" t="s">
        <v>160</v>
      </c>
      <c>
        <f>(M440*21)/100</f>
      </c>
      <c t="s">
        <v>26</v>
      </c>
    </row>
    <row r="441" spans="1:5" ht="12.75">
      <c r="A441" s="35" t="s">
        <v>54</v>
      </c>
      <c r="E441" s="39" t="s">
        <v>5</v>
      </c>
    </row>
    <row r="442" spans="1:5" ht="114.75">
      <c r="A442" s="35" t="s">
        <v>55</v>
      </c>
      <c r="E442" s="40" t="s">
        <v>1844</v>
      </c>
    </row>
    <row r="443" spans="1:5" ht="12.75">
      <c r="A443" t="s">
        <v>57</v>
      </c>
      <c r="E443" s="39" t="s">
        <v>5</v>
      </c>
    </row>
    <row r="444" spans="1:16" ht="12.75">
      <c r="A444" t="s">
        <v>48</v>
      </c>
      <c s="34" t="s">
        <v>503</v>
      </c>
      <c s="34" t="s">
        <v>1854</v>
      </c>
      <c s="35" t="s">
        <v>5</v>
      </c>
      <c s="6" t="s">
        <v>1855</v>
      </c>
      <c s="36" t="s">
        <v>1089</v>
      </c>
      <c s="37">
        <v>660.942</v>
      </c>
      <c s="36">
        <v>8E-05</v>
      </c>
      <c s="36">
        <f>ROUND(G444*H444,6)</f>
      </c>
      <c r="L444" s="38">
        <v>0</v>
      </c>
      <c s="32">
        <f>ROUND(ROUND(L444,2)*ROUND(G444,3),2)</f>
      </c>
      <c s="36" t="s">
        <v>160</v>
      </c>
      <c>
        <f>(M444*21)/100</f>
      </c>
      <c t="s">
        <v>26</v>
      </c>
    </row>
    <row r="445" spans="1:5" ht="12.75">
      <c r="A445" s="35" t="s">
        <v>54</v>
      </c>
      <c r="E445" s="39" t="s">
        <v>5</v>
      </c>
    </row>
    <row r="446" spans="1:5" ht="127.5">
      <c r="A446" s="35" t="s">
        <v>55</v>
      </c>
      <c r="E446" s="40" t="s">
        <v>1856</v>
      </c>
    </row>
    <row r="447" spans="1:5" ht="12.75">
      <c r="A447" t="s">
        <v>57</v>
      </c>
      <c r="E447" s="39" t="s">
        <v>5</v>
      </c>
    </row>
    <row r="448" spans="1:16" ht="25.5">
      <c r="A448" t="s">
        <v>48</v>
      </c>
      <c s="34" t="s">
        <v>507</v>
      </c>
      <c s="34" t="s">
        <v>1857</v>
      </c>
      <c s="35" t="s">
        <v>5</v>
      </c>
      <c s="6" t="s">
        <v>1858</v>
      </c>
      <c s="36" t="s">
        <v>52</v>
      </c>
      <c s="37">
        <v>11.31</v>
      </c>
      <c s="36">
        <v>0</v>
      </c>
      <c s="36">
        <f>ROUND(G448*H448,6)</f>
      </c>
      <c r="L448" s="38">
        <v>0</v>
      </c>
      <c s="32">
        <f>ROUND(ROUND(L448,2)*ROUND(G448,3),2)</f>
      </c>
      <c s="36" t="s">
        <v>160</v>
      </c>
      <c>
        <f>(M448*21)/100</f>
      </c>
      <c t="s">
        <v>26</v>
      </c>
    </row>
    <row r="449" spans="1:5" ht="12.75">
      <c r="A449" s="35" t="s">
        <v>54</v>
      </c>
      <c r="E449" s="39" t="s">
        <v>5</v>
      </c>
    </row>
    <row r="450" spans="1:5" ht="12.75">
      <c r="A450" s="35" t="s">
        <v>55</v>
      </c>
      <c r="E450" s="40" t="s">
        <v>5</v>
      </c>
    </row>
    <row r="451" spans="1:5" ht="12.75">
      <c r="A451" t="s">
        <v>57</v>
      </c>
      <c r="E451" s="39" t="s">
        <v>5</v>
      </c>
    </row>
    <row r="452" spans="1:13" ht="12.75">
      <c r="A452" t="s">
        <v>45</v>
      </c>
      <c r="C452" s="31" t="s">
        <v>1329</v>
      </c>
      <c r="E452" s="33" t="s">
        <v>1330</v>
      </c>
      <c r="J452" s="32">
        <f>0</f>
      </c>
      <c s="32">
        <f>0</f>
      </c>
      <c s="32">
        <f>0+L453+L457+L461+L465+L469+L473+L477+L481+L485+L489+L493+L497+L501+L505+L509+L513+L517+L521+L525+L529+L533+L537+L541+L545+L549+L553+L557+L561+L565+L569+L573</f>
      </c>
      <c s="32">
        <f>0+M453+M457+M461+M465+M469+M473+M477+M481+M485+M489+M493+M497+M501+M505+M509+M513+M517+M521+M525+M529+M533+M537+M541+M545+M549+M553+M557+M561+M565+M569+M573</f>
      </c>
    </row>
    <row r="453" spans="1:16" ht="25.5">
      <c r="A453" t="s">
        <v>48</v>
      </c>
      <c s="34" t="s">
        <v>509</v>
      </c>
      <c s="34" t="s">
        <v>1859</v>
      </c>
      <c s="35" t="s">
        <v>5</v>
      </c>
      <c s="6" t="s">
        <v>1860</v>
      </c>
      <c s="36" t="s">
        <v>159</v>
      </c>
      <c s="37">
        <v>60</v>
      </c>
      <c s="36">
        <v>0.00267</v>
      </c>
      <c s="36">
        <f>ROUND(G453*H453,6)</f>
      </c>
      <c r="L453" s="38">
        <v>0</v>
      </c>
      <c s="32">
        <f>ROUND(ROUND(L453,2)*ROUND(G453,3),2)</f>
      </c>
      <c s="36" t="s">
        <v>160</v>
      </c>
      <c>
        <f>(M453*21)/100</f>
      </c>
      <c t="s">
        <v>26</v>
      </c>
    </row>
    <row r="454" spans="1:5" ht="12.75">
      <c r="A454" s="35" t="s">
        <v>54</v>
      </c>
      <c r="E454" s="39" t="s">
        <v>5</v>
      </c>
    </row>
    <row r="455" spans="1:5" ht="12.75">
      <c r="A455" s="35" t="s">
        <v>55</v>
      </c>
      <c r="E455" s="40" t="s">
        <v>5</v>
      </c>
    </row>
    <row r="456" spans="1:5" ht="12.75">
      <c r="A456" t="s">
        <v>57</v>
      </c>
      <c r="E456" s="39" t="s">
        <v>5</v>
      </c>
    </row>
    <row r="457" spans="1:16" ht="12.75">
      <c r="A457" t="s">
        <v>48</v>
      </c>
      <c s="34" t="s">
        <v>510</v>
      </c>
      <c s="34" t="s">
        <v>1861</v>
      </c>
      <c s="35" t="s">
        <v>5</v>
      </c>
      <c s="6" t="s">
        <v>1862</v>
      </c>
      <c s="36" t="s">
        <v>159</v>
      </c>
      <c s="37">
        <v>60</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25.5">
      <c r="A461" t="s">
        <v>48</v>
      </c>
      <c s="34" t="s">
        <v>511</v>
      </c>
      <c s="34" t="s">
        <v>1863</v>
      </c>
      <c s="35" t="s">
        <v>5</v>
      </c>
      <c s="6" t="s">
        <v>1864</v>
      </c>
      <c s="36" t="s">
        <v>159</v>
      </c>
      <c s="37">
        <v>60</v>
      </c>
      <c s="36">
        <v>0</v>
      </c>
      <c s="36">
        <f>ROUND(G461*H461,6)</f>
      </c>
      <c r="L461" s="38">
        <v>0</v>
      </c>
      <c s="32">
        <f>ROUND(ROUND(L461,2)*ROUND(G461,3),2)</f>
      </c>
      <c s="36" t="s">
        <v>160</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513</v>
      </c>
      <c s="34" t="s">
        <v>1865</v>
      </c>
      <c s="35" t="s">
        <v>5</v>
      </c>
      <c s="6" t="s">
        <v>1866</v>
      </c>
      <c s="36" t="s">
        <v>226</v>
      </c>
      <c s="37">
        <v>20</v>
      </c>
      <c s="36">
        <v>0.0013</v>
      </c>
      <c s="36">
        <f>ROUND(G465*H465,6)</f>
      </c>
      <c r="L465" s="38">
        <v>0</v>
      </c>
      <c s="32">
        <f>ROUND(ROUND(L465,2)*ROUND(G465,3),2)</f>
      </c>
      <c s="36" t="s">
        <v>160</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514</v>
      </c>
      <c s="34" t="s">
        <v>1867</v>
      </c>
      <c s="35" t="s">
        <v>5</v>
      </c>
      <c s="6" t="s">
        <v>1868</v>
      </c>
      <c s="36" t="s">
        <v>159</v>
      </c>
      <c s="37">
        <v>120</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515</v>
      </c>
      <c s="34" t="s">
        <v>1869</v>
      </c>
      <c s="35" t="s">
        <v>5</v>
      </c>
      <c s="6" t="s">
        <v>1870</v>
      </c>
      <c s="36" t="s">
        <v>159</v>
      </c>
      <c s="37">
        <v>3</v>
      </c>
      <c s="36">
        <v>0.0003</v>
      </c>
      <c s="36">
        <f>ROUND(G473*H473,6)</f>
      </c>
      <c r="L473" s="38">
        <v>0</v>
      </c>
      <c s="32">
        <f>ROUND(ROUND(L473,2)*ROUND(G473,3),2)</f>
      </c>
      <c s="36" t="s">
        <v>160</v>
      </c>
      <c>
        <f>(M473*21)/100</f>
      </c>
      <c t="s">
        <v>26</v>
      </c>
    </row>
    <row r="474" spans="1:5" ht="12.75">
      <c r="A474" s="35" t="s">
        <v>54</v>
      </c>
      <c r="E474" s="39" t="s">
        <v>5</v>
      </c>
    </row>
    <row r="475" spans="1:5" ht="12.75">
      <c r="A475" s="35" t="s">
        <v>55</v>
      </c>
      <c r="E475" s="40" t="s">
        <v>5</v>
      </c>
    </row>
    <row r="476" spans="1:5" ht="12.75">
      <c r="A476" t="s">
        <v>57</v>
      </c>
      <c r="E476" s="39" t="s">
        <v>5</v>
      </c>
    </row>
    <row r="477" spans="1:16" ht="25.5">
      <c r="A477" t="s">
        <v>48</v>
      </c>
      <c s="34" t="s">
        <v>518</v>
      </c>
      <c s="34" t="s">
        <v>1871</v>
      </c>
      <c s="35" t="s">
        <v>5</v>
      </c>
      <c s="6" t="s">
        <v>1872</v>
      </c>
      <c s="36" t="s">
        <v>159</v>
      </c>
      <c s="37">
        <v>7</v>
      </c>
      <c s="36">
        <v>0.0003</v>
      </c>
      <c s="36">
        <f>ROUND(G477*H477,6)</f>
      </c>
      <c r="L477" s="38">
        <v>0</v>
      </c>
      <c s="32">
        <f>ROUND(ROUND(L477,2)*ROUND(G477,3),2)</f>
      </c>
      <c s="36" t="s">
        <v>160</v>
      </c>
      <c>
        <f>(M477*21)/100</f>
      </c>
      <c t="s">
        <v>26</v>
      </c>
    </row>
    <row r="478" spans="1:5" ht="12.75">
      <c r="A478" s="35" t="s">
        <v>54</v>
      </c>
      <c r="E478" s="39" t="s">
        <v>5</v>
      </c>
    </row>
    <row r="479" spans="1:5" ht="12.75">
      <c r="A479" s="35" t="s">
        <v>55</v>
      </c>
      <c r="E479" s="40" t="s">
        <v>5</v>
      </c>
    </row>
    <row r="480" spans="1:5" ht="12.75">
      <c r="A480" t="s">
        <v>57</v>
      </c>
      <c r="E480" s="39" t="s">
        <v>5</v>
      </c>
    </row>
    <row r="481" spans="1:16" ht="25.5">
      <c r="A481" t="s">
        <v>48</v>
      </c>
      <c s="34" t="s">
        <v>521</v>
      </c>
      <c s="34" t="s">
        <v>1873</v>
      </c>
      <c s="35" t="s">
        <v>5</v>
      </c>
      <c s="6" t="s">
        <v>1874</v>
      </c>
      <c s="36" t="s">
        <v>159</v>
      </c>
      <c s="37">
        <v>2</v>
      </c>
      <c s="36">
        <v>0.0003</v>
      </c>
      <c s="36">
        <f>ROUND(G481*H481,6)</f>
      </c>
      <c r="L481" s="38">
        <v>0</v>
      </c>
      <c s="32">
        <f>ROUND(ROUND(L481,2)*ROUND(G481,3),2)</f>
      </c>
      <c s="36" t="s">
        <v>160</v>
      </c>
      <c>
        <f>(M481*21)/100</f>
      </c>
      <c t="s">
        <v>26</v>
      </c>
    </row>
    <row r="482" spans="1:5" ht="12.75">
      <c r="A482" s="35" t="s">
        <v>54</v>
      </c>
      <c r="E482" s="39" t="s">
        <v>5</v>
      </c>
    </row>
    <row r="483" spans="1:5" ht="12.75">
      <c r="A483" s="35" t="s">
        <v>55</v>
      </c>
      <c r="E483" s="40" t="s">
        <v>5</v>
      </c>
    </row>
    <row r="484" spans="1:5" ht="12.75">
      <c r="A484" t="s">
        <v>57</v>
      </c>
      <c r="E484" s="39" t="s">
        <v>5</v>
      </c>
    </row>
    <row r="485" spans="1:16" ht="25.5">
      <c r="A485" t="s">
        <v>48</v>
      </c>
      <c s="34" t="s">
        <v>524</v>
      </c>
      <c s="34" t="s">
        <v>1875</v>
      </c>
      <c s="35" t="s">
        <v>5</v>
      </c>
      <c s="6" t="s">
        <v>1876</v>
      </c>
      <c s="36" t="s">
        <v>159</v>
      </c>
      <c s="37">
        <v>1</v>
      </c>
      <c s="36">
        <v>0.0003</v>
      </c>
      <c s="36">
        <f>ROUND(G485*H485,6)</f>
      </c>
      <c r="L485" s="38">
        <v>0</v>
      </c>
      <c s="32">
        <f>ROUND(ROUND(L485,2)*ROUND(G485,3),2)</f>
      </c>
      <c s="36" t="s">
        <v>160</v>
      </c>
      <c>
        <f>(M485*21)/100</f>
      </c>
      <c t="s">
        <v>26</v>
      </c>
    </row>
    <row r="486" spans="1:5" ht="12.75">
      <c r="A486" s="35" t="s">
        <v>54</v>
      </c>
      <c r="E486" s="39" t="s">
        <v>5</v>
      </c>
    </row>
    <row r="487" spans="1:5" ht="12.75">
      <c r="A487" s="35" t="s">
        <v>55</v>
      </c>
      <c r="E487" s="40" t="s">
        <v>5</v>
      </c>
    </row>
    <row r="488" spans="1:5" ht="12.75">
      <c r="A488" t="s">
        <v>57</v>
      </c>
      <c r="E488" s="39" t="s">
        <v>5</v>
      </c>
    </row>
    <row r="489" spans="1:16" ht="25.5">
      <c r="A489" t="s">
        <v>48</v>
      </c>
      <c s="34" t="s">
        <v>527</v>
      </c>
      <c s="34" t="s">
        <v>1877</v>
      </c>
      <c s="35" t="s">
        <v>5</v>
      </c>
      <c s="6" t="s">
        <v>1878</v>
      </c>
      <c s="36" t="s">
        <v>159</v>
      </c>
      <c s="37">
        <v>5</v>
      </c>
      <c s="36">
        <v>0.0003</v>
      </c>
      <c s="36">
        <f>ROUND(G489*H489,6)</f>
      </c>
      <c r="L489" s="38">
        <v>0</v>
      </c>
      <c s="32">
        <f>ROUND(ROUND(L489,2)*ROUND(G489,3),2)</f>
      </c>
      <c s="36" t="s">
        <v>160</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530</v>
      </c>
      <c s="34" t="s">
        <v>1879</v>
      </c>
      <c s="35" t="s">
        <v>5</v>
      </c>
      <c s="6" t="s">
        <v>1880</v>
      </c>
      <c s="36" t="s">
        <v>226</v>
      </c>
      <c s="37">
        <v>20.706</v>
      </c>
      <c s="36">
        <v>0.00732</v>
      </c>
      <c s="36">
        <f>ROUND(G493*H493,6)</f>
      </c>
      <c r="L493" s="38">
        <v>0</v>
      </c>
      <c s="32">
        <f>ROUND(ROUND(L493,2)*ROUND(G493,3),2)</f>
      </c>
      <c s="36" t="s">
        <v>160</v>
      </c>
      <c>
        <f>(M493*21)/100</f>
      </c>
      <c t="s">
        <v>26</v>
      </c>
    </row>
    <row r="494" spans="1:5" ht="12.75">
      <c r="A494" s="35" t="s">
        <v>54</v>
      </c>
      <c r="E494" s="39" t="s">
        <v>5</v>
      </c>
    </row>
    <row r="495" spans="1:5" ht="114.75">
      <c r="A495" s="35" t="s">
        <v>55</v>
      </c>
      <c r="E495" s="40" t="s">
        <v>1881</v>
      </c>
    </row>
    <row r="496" spans="1:5" ht="12.75">
      <c r="A496" t="s">
        <v>57</v>
      </c>
      <c r="E496" s="39" t="s">
        <v>5</v>
      </c>
    </row>
    <row r="497" spans="1:16" ht="25.5">
      <c r="A497" t="s">
        <v>48</v>
      </c>
      <c s="34" t="s">
        <v>533</v>
      </c>
      <c s="34" t="s">
        <v>1882</v>
      </c>
      <c s="35" t="s">
        <v>5</v>
      </c>
      <c s="6" t="s">
        <v>1883</v>
      </c>
      <c s="36" t="s">
        <v>226</v>
      </c>
      <c s="37">
        <v>195.844</v>
      </c>
      <c s="36">
        <v>0.01363</v>
      </c>
      <c s="36">
        <f>ROUND(G497*H497,6)</f>
      </c>
      <c r="L497" s="38">
        <v>0</v>
      </c>
      <c s="32">
        <f>ROUND(ROUND(L497,2)*ROUND(G497,3),2)</f>
      </c>
      <c s="36" t="s">
        <v>160</v>
      </c>
      <c>
        <f>(M497*21)/100</f>
      </c>
      <c t="s">
        <v>26</v>
      </c>
    </row>
    <row r="498" spans="1:5" ht="12.75">
      <c r="A498" s="35" t="s">
        <v>54</v>
      </c>
      <c r="E498" s="39" t="s">
        <v>5</v>
      </c>
    </row>
    <row r="499" spans="1:5" ht="165.75">
      <c r="A499" s="35" t="s">
        <v>55</v>
      </c>
      <c r="E499" s="40" t="s">
        <v>1884</v>
      </c>
    </row>
    <row r="500" spans="1:5" ht="12.75">
      <c r="A500" t="s">
        <v>57</v>
      </c>
      <c r="E500" s="39" t="s">
        <v>5</v>
      </c>
    </row>
    <row r="501" spans="1:16" ht="25.5">
      <c r="A501" t="s">
        <v>48</v>
      </c>
      <c s="34" t="s">
        <v>536</v>
      </c>
      <c s="34" t="s">
        <v>1885</v>
      </c>
      <c s="35" t="s">
        <v>5</v>
      </c>
      <c s="6" t="s">
        <v>1886</v>
      </c>
      <c s="36" t="s">
        <v>226</v>
      </c>
      <c s="37">
        <v>43.274</v>
      </c>
      <c s="36">
        <v>0.01752</v>
      </c>
      <c s="36">
        <f>ROUND(G501*H501,6)</f>
      </c>
      <c r="L501" s="38">
        <v>0</v>
      </c>
      <c s="32">
        <f>ROUND(ROUND(L501,2)*ROUND(G501,3),2)</f>
      </c>
      <c s="36" t="s">
        <v>160</v>
      </c>
      <c>
        <f>(M501*21)/100</f>
      </c>
      <c t="s">
        <v>26</v>
      </c>
    </row>
    <row r="502" spans="1:5" ht="12.75">
      <c r="A502" s="35" t="s">
        <v>54</v>
      </c>
      <c r="E502" s="39" t="s">
        <v>5</v>
      </c>
    </row>
    <row r="503" spans="1:5" ht="242.25">
      <c r="A503" s="35" t="s">
        <v>55</v>
      </c>
      <c r="E503" s="40" t="s">
        <v>1887</v>
      </c>
    </row>
    <row r="504" spans="1:5" ht="12.75">
      <c r="A504" t="s">
        <v>57</v>
      </c>
      <c r="E504" s="39" t="s">
        <v>5</v>
      </c>
    </row>
    <row r="505" spans="1:16" ht="25.5">
      <c r="A505" t="s">
        <v>48</v>
      </c>
      <c s="34" t="s">
        <v>539</v>
      </c>
      <c s="34" t="s">
        <v>1888</v>
      </c>
      <c s="35" t="s">
        <v>5</v>
      </c>
      <c s="6" t="s">
        <v>1889</v>
      </c>
      <c s="36" t="s">
        <v>226</v>
      </c>
      <c s="37">
        <v>40.832</v>
      </c>
      <c s="36">
        <v>0.02733</v>
      </c>
      <c s="36">
        <f>ROUND(G505*H505,6)</f>
      </c>
      <c r="L505" s="38">
        <v>0</v>
      </c>
      <c s="32">
        <f>ROUND(ROUND(L505,2)*ROUND(G505,3),2)</f>
      </c>
      <c s="36" t="s">
        <v>160</v>
      </c>
      <c>
        <f>(M505*21)/100</f>
      </c>
      <c t="s">
        <v>26</v>
      </c>
    </row>
    <row r="506" spans="1:5" ht="12.75">
      <c r="A506" s="35" t="s">
        <v>54</v>
      </c>
      <c r="E506" s="39" t="s">
        <v>5</v>
      </c>
    </row>
    <row r="507" spans="1:5" ht="127.5">
      <c r="A507" s="35" t="s">
        <v>55</v>
      </c>
      <c r="E507" s="40" t="s">
        <v>1890</v>
      </c>
    </row>
    <row r="508" spans="1:5" ht="12.75">
      <c r="A508" t="s">
        <v>57</v>
      </c>
      <c r="E508" s="39" t="s">
        <v>5</v>
      </c>
    </row>
    <row r="509" spans="1:16" ht="25.5">
      <c r="A509" t="s">
        <v>48</v>
      </c>
      <c s="34" t="s">
        <v>542</v>
      </c>
      <c s="34" t="s">
        <v>1891</v>
      </c>
      <c s="35" t="s">
        <v>5</v>
      </c>
      <c s="6" t="s">
        <v>1892</v>
      </c>
      <c s="36" t="s">
        <v>226</v>
      </c>
      <c s="37">
        <v>0.94</v>
      </c>
      <c s="36">
        <v>0.0364</v>
      </c>
      <c s="36">
        <f>ROUND(G509*H509,6)</f>
      </c>
      <c r="L509" s="38">
        <v>0</v>
      </c>
      <c s="32">
        <f>ROUND(ROUND(L509,2)*ROUND(G509,3),2)</f>
      </c>
      <c s="36" t="s">
        <v>160</v>
      </c>
      <c>
        <f>(M509*21)/100</f>
      </c>
      <c t="s">
        <v>26</v>
      </c>
    </row>
    <row r="510" spans="1:5" ht="12.75">
      <c r="A510" s="35" t="s">
        <v>54</v>
      </c>
      <c r="E510" s="39" t="s">
        <v>5</v>
      </c>
    </row>
    <row r="511" spans="1:5" ht="63.75">
      <c r="A511" s="35" t="s">
        <v>55</v>
      </c>
      <c r="E511" s="40" t="s">
        <v>1893</v>
      </c>
    </row>
    <row r="512" spans="1:5" ht="12.75">
      <c r="A512" t="s">
        <v>57</v>
      </c>
      <c r="E512" s="39" t="s">
        <v>5</v>
      </c>
    </row>
    <row r="513" spans="1:16" ht="25.5">
      <c r="A513" t="s">
        <v>48</v>
      </c>
      <c s="34" t="s">
        <v>545</v>
      </c>
      <c s="34" t="s">
        <v>1894</v>
      </c>
      <c s="35" t="s">
        <v>5</v>
      </c>
      <c s="6" t="s">
        <v>1895</v>
      </c>
      <c s="36" t="s">
        <v>1089</v>
      </c>
      <c s="37">
        <v>158.548</v>
      </c>
      <c s="36">
        <v>0</v>
      </c>
      <c s="36">
        <f>ROUND(G513*H513,6)</f>
      </c>
      <c r="L513" s="38">
        <v>0</v>
      </c>
      <c s="32">
        <f>ROUND(ROUND(L513,2)*ROUND(G513,3),2)</f>
      </c>
      <c s="36" t="s">
        <v>160</v>
      </c>
      <c>
        <f>(M513*21)/100</f>
      </c>
      <c t="s">
        <v>26</v>
      </c>
    </row>
    <row r="514" spans="1:5" ht="12.75">
      <c r="A514" s="35" t="s">
        <v>54</v>
      </c>
      <c r="E514" s="39" t="s">
        <v>5</v>
      </c>
    </row>
    <row r="515" spans="1:5" ht="140.25">
      <c r="A515" s="35" t="s">
        <v>55</v>
      </c>
      <c r="E515" s="40" t="s">
        <v>1896</v>
      </c>
    </row>
    <row r="516" spans="1:5" ht="12.75">
      <c r="A516" t="s">
        <v>57</v>
      </c>
      <c r="E516" s="39" t="s">
        <v>5</v>
      </c>
    </row>
    <row r="517" spans="1:16" ht="12.75">
      <c r="A517" t="s">
        <v>48</v>
      </c>
      <c s="34" t="s">
        <v>548</v>
      </c>
      <c s="34" t="s">
        <v>1897</v>
      </c>
      <c s="35" t="s">
        <v>5</v>
      </c>
      <c s="6" t="s">
        <v>1898</v>
      </c>
      <c s="36" t="s">
        <v>1089</v>
      </c>
      <c s="37">
        <v>174.403</v>
      </c>
      <c s="36">
        <v>0.01023</v>
      </c>
      <c s="36">
        <f>ROUND(G517*H517,6)</f>
      </c>
      <c r="L517" s="38">
        <v>0</v>
      </c>
      <c s="32">
        <f>ROUND(ROUND(L517,2)*ROUND(G517,3),2)</f>
      </c>
      <c s="36" t="s">
        <v>160</v>
      </c>
      <c>
        <f>(M517*21)/100</f>
      </c>
      <c t="s">
        <v>26</v>
      </c>
    </row>
    <row r="518" spans="1:5" ht="12.75">
      <c r="A518" s="35" t="s">
        <v>54</v>
      </c>
      <c r="E518" s="39" t="s">
        <v>5</v>
      </c>
    </row>
    <row r="519" spans="1:5" ht="153">
      <c r="A519" s="35" t="s">
        <v>55</v>
      </c>
      <c r="E519" s="40" t="s">
        <v>1899</v>
      </c>
    </row>
    <row r="520" spans="1:5" ht="12.75">
      <c r="A520" t="s">
        <v>57</v>
      </c>
      <c r="E520" s="39" t="s">
        <v>5</v>
      </c>
    </row>
    <row r="521" spans="1:16" ht="25.5">
      <c r="A521" t="s">
        <v>48</v>
      </c>
      <c s="34" t="s">
        <v>551</v>
      </c>
      <c s="34" t="s">
        <v>1900</v>
      </c>
      <c s="35" t="s">
        <v>5</v>
      </c>
      <c s="6" t="s">
        <v>1901</v>
      </c>
      <c s="36" t="s">
        <v>1089</v>
      </c>
      <c s="37">
        <v>629.469</v>
      </c>
      <c s="36">
        <v>0</v>
      </c>
      <c s="36">
        <f>ROUND(G521*H521,6)</f>
      </c>
      <c r="L521" s="38">
        <v>0</v>
      </c>
      <c s="32">
        <f>ROUND(ROUND(L521,2)*ROUND(G521,3),2)</f>
      </c>
      <c s="36" t="s">
        <v>160</v>
      </c>
      <c>
        <f>(M521*21)/100</f>
      </c>
      <c t="s">
        <v>26</v>
      </c>
    </row>
    <row r="522" spans="1:5" ht="12.75">
      <c r="A522" s="35" t="s">
        <v>54</v>
      </c>
      <c r="E522" s="39" t="s">
        <v>5</v>
      </c>
    </row>
    <row r="523" spans="1:5" ht="114.75">
      <c r="A523" s="35" t="s">
        <v>55</v>
      </c>
      <c r="E523" s="40" t="s">
        <v>1844</v>
      </c>
    </row>
    <row r="524" spans="1:5" ht="12.75">
      <c r="A524" t="s">
        <v>57</v>
      </c>
      <c r="E524" s="39" t="s">
        <v>5</v>
      </c>
    </row>
    <row r="525" spans="1:16" ht="12.75">
      <c r="A525" t="s">
        <v>48</v>
      </c>
      <c s="34" t="s">
        <v>553</v>
      </c>
      <c s="34" t="s">
        <v>1902</v>
      </c>
      <c s="35" t="s">
        <v>49</v>
      </c>
      <c s="6" t="s">
        <v>1903</v>
      </c>
      <c s="36" t="s">
        <v>959</v>
      </c>
      <c s="37">
        <v>7.592</v>
      </c>
      <c s="36">
        <v>0.55</v>
      </c>
      <c s="36">
        <f>ROUND(G525*H525,6)</f>
      </c>
      <c r="L525" s="38">
        <v>0</v>
      </c>
      <c s="32">
        <f>ROUND(ROUND(L525,2)*ROUND(G525,3),2)</f>
      </c>
      <c s="36" t="s">
        <v>160</v>
      </c>
      <c>
        <f>(M525*21)/100</f>
      </c>
      <c t="s">
        <v>26</v>
      </c>
    </row>
    <row r="526" spans="1:5" ht="12.75">
      <c r="A526" s="35" t="s">
        <v>54</v>
      </c>
      <c r="E526" s="39" t="s">
        <v>5</v>
      </c>
    </row>
    <row r="527" spans="1:5" ht="165.75">
      <c r="A527" s="35" t="s">
        <v>55</v>
      </c>
      <c r="E527" s="40" t="s">
        <v>1904</v>
      </c>
    </row>
    <row r="528" spans="1:5" ht="12.75">
      <c r="A528" t="s">
        <v>57</v>
      </c>
      <c r="E528" s="39" t="s">
        <v>5</v>
      </c>
    </row>
    <row r="529" spans="1:16" ht="12.75">
      <c r="A529" t="s">
        <v>48</v>
      </c>
      <c s="34" t="s">
        <v>554</v>
      </c>
      <c s="34" t="s">
        <v>1905</v>
      </c>
      <c s="35" t="s">
        <v>5</v>
      </c>
      <c s="6" t="s">
        <v>1906</v>
      </c>
      <c s="36" t="s">
        <v>226</v>
      </c>
      <c s="37">
        <v>954.02</v>
      </c>
      <c s="36">
        <v>2E-05</v>
      </c>
      <c s="36">
        <f>ROUND(G529*H529,6)</f>
      </c>
      <c r="L529" s="38">
        <v>0</v>
      </c>
      <c s="32">
        <f>ROUND(ROUND(L529,2)*ROUND(G529,3),2)</f>
      </c>
      <c s="36" t="s">
        <v>160</v>
      </c>
      <c>
        <f>(M529*21)/100</f>
      </c>
      <c t="s">
        <v>26</v>
      </c>
    </row>
    <row r="530" spans="1:5" ht="12.75">
      <c r="A530" s="35" t="s">
        <v>54</v>
      </c>
      <c r="E530" s="39" t="s">
        <v>5</v>
      </c>
    </row>
    <row r="531" spans="1:5" ht="114.75">
      <c r="A531" s="35" t="s">
        <v>55</v>
      </c>
      <c r="E531" s="40" t="s">
        <v>1907</v>
      </c>
    </row>
    <row r="532" spans="1:5" ht="12.75">
      <c r="A532" t="s">
        <v>57</v>
      </c>
      <c r="E532" s="39" t="s">
        <v>5</v>
      </c>
    </row>
    <row r="533" spans="1:16" ht="12.75">
      <c r="A533" t="s">
        <v>48</v>
      </c>
      <c s="34" t="s">
        <v>556</v>
      </c>
      <c s="34" t="s">
        <v>1902</v>
      </c>
      <c s="35" t="s">
        <v>5</v>
      </c>
      <c s="6" t="s">
        <v>1903</v>
      </c>
      <c s="36" t="s">
        <v>959</v>
      </c>
      <c s="37">
        <v>2.405</v>
      </c>
      <c s="36">
        <v>0.55</v>
      </c>
      <c s="36">
        <f>ROUND(G533*H533,6)</f>
      </c>
      <c r="L533" s="38">
        <v>0</v>
      </c>
      <c s="32">
        <f>ROUND(ROUND(L533,2)*ROUND(G533,3),2)</f>
      </c>
      <c s="36" t="s">
        <v>160</v>
      </c>
      <c>
        <f>(M533*21)/100</f>
      </c>
      <c t="s">
        <v>26</v>
      </c>
    </row>
    <row r="534" spans="1:5" ht="12.75">
      <c r="A534" s="35" t="s">
        <v>54</v>
      </c>
      <c r="E534" s="39" t="s">
        <v>5</v>
      </c>
    </row>
    <row r="535" spans="1:5" ht="127.5">
      <c r="A535" s="35" t="s">
        <v>55</v>
      </c>
      <c r="E535" s="40" t="s">
        <v>1908</v>
      </c>
    </row>
    <row r="536" spans="1:5" ht="12.75">
      <c r="A536" t="s">
        <v>57</v>
      </c>
      <c r="E536" s="39" t="s">
        <v>5</v>
      </c>
    </row>
    <row r="537" spans="1:16" ht="25.5">
      <c r="A537" t="s">
        <v>48</v>
      </c>
      <c s="34" t="s">
        <v>558</v>
      </c>
      <c s="34" t="s">
        <v>1909</v>
      </c>
      <c s="35" t="s">
        <v>5</v>
      </c>
      <c s="6" t="s">
        <v>1910</v>
      </c>
      <c s="36" t="s">
        <v>959</v>
      </c>
      <c s="37">
        <v>13.807</v>
      </c>
      <c s="36">
        <v>0.0233</v>
      </c>
      <c s="36">
        <f>ROUND(G537*H537,6)</f>
      </c>
      <c r="L537" s="38">
        <v>0</v>
      </c>
      <c s="32">
        <f>ROUND(ROUND(L537,2)*ROUND(G537,3),2)</f>
      </c>
      <c s="36" t="s">
        <v>160</v>
      </c>
      <c>
        <f>(M537*21)/100</f>
      </c>
      <c t="s">
        <v>26</v>
      </c>
    </row>
    <row r="538" spans="1:5" ht="12.75">
      <c r="A538" s="35" t="s">
        <v>54</v>
      </c>
      <c r="E538" s="39" t="s">
        <v>5</v>
      </c>
    </row>
    <row r="539" spans="1:5" ht="12.75">
      <c r="A539" s="35" t="s">
        <v>55</v>
      </c>
      <c r="E539" s="40" t="s">
        <v>1911</v>
      </c>
    </row>
    <row r="540" spans="1:5" ht="12.75">
      <c r="A540" t="s">
        <v>57</v>
      </c>
      <c r="E540" s="39" t="s">
        <v>5</v>
      </c>
    </row>
    <row r="541" spans="1:16" ht="25.5">
      <c r="A541" t="s">
        <v>48</v>
      </c>
      <c s="34" t="s">
        <v>563</v>
      </c>
      <c s="34" t="s">
        <v>1912</v>
      </c>
      <c s="35" t="s">
        <v>5</v>
      </c>
      <c s="6" t="s">
        <v>1913</v>
      </c>
      <c s="36" t="s">
        <v>1089</v>
      </c>
      <c s="37">
        <v>283.905</v>
      </c>
      <c s="36">
        <v>0.00804</v>
      </c>
      <c s="36">
        <f>ROUND(G541*H541,6)</f>
      </c>
      <c r="L541" s="38">
        <v>0</v>
      </c>
      <c s="32">
        <f>ROUND(ROUND(L541,2)*ROUND(G541,3),2)</f>
      </c>
      <c s="36" t="s">
        <v>160</v>
      </c>
      <c>
        <f>(M541*21)/100</f>
      </c>
      <c t="s">
        <v>26</v>
      </c>
    </row>
    <row r="542" spans="1:5" ht="12.75">
      <c r="A542" s="35" t="s">
        <v>54</v>
      </c>
      <c r="E542" s="39" t="s">
        <v>5</v>
      </c>
    </row>
    <row r="543" spans="1:5" ht="89.25">
      <c r="A543" s="35" t="s">
        <v>55</v>
      </c>
      <c r="E543" s="40" t="s">
        <v>1802</v>
      </c>
    </row>
    <row r="544" spans="1:5" ht="12.75">
      <c r="A544" t="s">
        <v>57</v>
      </c>
      <c r="E544" s="39" t="s">
        <v>5</v>
      </c>
    </row>
    <row r="545" spans="1:16" ht="25.5">
      <c r="A545" t="s">
        <v>48</v>
      </c>
      <c s="34" t="s">
        <v>566</v>
      </c>
      <c s="34" t="s">
        <v>1914</v>
      </c>
      <c s="35" t="s">
        <v>5</v>
      </c>
      <c s="6" t="s">
        <v>1915</v>
      </c>
      <c s="36" t="s">
        <v>1089</v>
      </c>
      <c s="37">
        <v>168.24</v>
      </c>
      <c s="36">
        <v>0.03375</v>
      </c>
      <c s="36">
        <f>ROUND(G545*H545,6)</f>
      </c>
      <c r="L545" s="38">
        <v>0</v>
      </c>
      <c s="32">
        <f>ROUND(ROUND(L545,2)*ROUND(G545,3),2)</f>
      </c>
      <c s="36" t="s">
        <v>160</v>
      </c>
      <c>
        <f>(M545*21)/100</f>
      </c>
      <c t="s">
        <v>26</v>
      </c>
    </row>
    <row r="546" spans="1:5" ht="12.75">
      <c r="A546" s="35" t="s">
        <v>54</v>
      </c>
      <c r="E546" s="39" t="s">
        <v>5</v>
      </c>
    </row>
    <row r="547" spans="1:5" ht="51">
      <c r="A547" s="35" t="s">
        <v>55</v>
      </c>
      <c r="E547" s="40" t="s">
        <v>1916</v>
      </c>
    </row>
    <row r="548" spans="1:5" ht="12.75">
      <c r="A548" t="s">
        <v>57</v>
      </c>
      <c r="E548" s="39" t="s">
        <v>5</v>
      </c>
    </row>
    <row r="549" spans="1:16" ht="25.5">
      <c r="A549" t="s">
        <v>48</v>
      </c>
      <c s="34" t="s">
        <v>569</v>
      </c>
      <c s="34" t="s">
        <v>1917</v>
      </c>
      <c s="35" t="s">
        <v>5</v>
      </c>
      <c s="6" t="s">
        <v>1918</v>
      </c>
      <c s="36" t="s">
        <v>1089</v>
      </c>
      <c s="37">
        <v>237.36</v>
      </c>
      <c s="36">
        <v>0.03688</v>
      </c>
      <c s="36">
        <f>ROUND(G549*H549,6)</f>
      </c>
      <c r="L549" s="38">
        <v>0</v>
      </c>
      <c s="32">
        <f>ROUND(ROUND(L549,2)*ROUND(G549,3),2)</f>
      </c>
      <c s="36" t="s">
        <v>160</v>
      </c>
      <c>
        <f>(M549*21)/100</f>
      </c>
      <c t="s">
        <v>26</v>
      </c>
    </row>
    <row r="550" spans="1:5" ht="12.75">
      <c r="A550" s="35" t="s">
        <v>54</v>
      </c>
      <c r="E550" s="39" t="s">
        <v>5</v>
      </c>
    </row>
    <row r="551" spans="1:5" ht="51">
      <c r="A551" s="35" t="s">
        <v>55</v>
      </c>
      <c r="E551" s="40" t="s">
        <v>1919</v>
      </c>
    </row>
    <row r="552" spans="1:5" ht="12.75">
      <c r="A552" t="s">
        <v>57</v>
      </c>
      <c r="E552" s="39" t="s">
        <v>5</v>
      </c>
    </row>
    <row r="553" spans="1:16" ht="25.5">
      <c r="A553" t="s">
        <v>48</v>
      </c>
      <c s="34" t="s">
        <v>574</v>
      </c>
      <c s="34" t="s">
        <v>1920</v>
      </c>
      <c s="35" t="s">
        <v>5</v>
      </c>
      <c s="6" t="s">
        <v>1921</v>
      </c>
      <c s="36" t="s">
        <v>1089</v>
      </c>
      <c s="37">
        <v>781.18</v>
      </c>
      <c s="36">
        <v>0.0277</v>
      </c>
      <c s="36">
        <f>ROUND(G553*H553,6)</f>
      </c>
      <c r="L553" s="38">
        <v>0</v>
      </c>
      <c s="32">
        <f>ROUND(ROUND(L553,2)*ROUND(G553,3),2)</f>
      </c>
      <c s="36" t="s">
        <v>160</v>
      </c>
      <c>
        <f>(M553*21)/100</f>
      </c>
      <c t="s">
        <v>26</v>
      </c>
    </row>
    <row r="554" spans="1:5" ht="12.75">
      <c r="A554" s="35" t="s">
        <v>54</v>
      </c>
      <c r="E554" s="39" t="s">
        <v>5</v>
      </c>
    </row>
    <row r="555" spans="1:5" ht="51">
      <c r="A555" s="35" t="s">
        <v>55</v>
      </c>
      <c r="E555" s="40" t="s">
        <v>1922</v>
      </c>
    </row>
    <row r="556" spans="1:5" ht="12.75">
      <c r="A556" t="s">
        <v>57</v>
      </c>
      <c r="E556" s="39" t="s">
        <v>5</v>
      </c>
    </row>
    <row r="557" spans="1:16" ht="25.5">
      <c r="A557" t="s">
        <v>48</v>
      </c>
      <c s="34" t="s">
        <v>578</v>
      </c>
      <c s="34" t="s">
        <v>1923</v>
      </c>
      <c s="35" t="s">
        <v>5</v>
      </c>
      <c s="6" t="s">
        <v>1924</v>
      </c>
      <c s="36" t="s">
        <v>1089</v>
      </c>
      <c s="37">
        <v>447.383</v>
      </c>
      <c s="36">
        <v>0.03072</v>
      </c>
      <c s="36">
        <f>ROUND(G557*H557,6)</f>
      </c>
      <c r="L557" s="38">
        <v>0</v>
      </c>
      <c s="32">
        <f>ROUND(ROUND(L557,2)*ROUND(G557,3),2)</f>
      </c>
      <c s="36" t="s">
        <v>160</v>
      </c>
      <c>
        <f>(M557*21)/100</f>
      </c>
      <c t="s">
        <v>26</v>
      </c>
    </row>
    <row r="558" spans="1:5" ht="12.75">
      <c r="A558" s="35" t="s">
        <v>54</v>
      </c>
      <c r="E558" s="39" t="s">
        <v>5</v>
      </c>
    </row>
    <row r="559" spans="1:5" ht="127.5">
      <c r="A559" s="35" t="s">
        <v>55</v>
      </c>
      <c r="E559" s="40" t="s">
        <v>1925</v>
      </c>
    </row>
    <row r="560" spans="1:5" ht="12.75">
      <c r="A560" t="s">
        <v>57</v>
      </c>
      <c r="E560" s="39" t="s">
        <v>5</v>
      </c>
    </row>
    <row r="561" spans="1:16" ht="25.5">
      <c r="A561" t="s">
        <v>48</v>
      </c>
      <c s="34" t="s">
        <v>581</v>
      </c>
      <c s="34" t="s">
        <v>1926</v>
      </c>
      <c s="35" t="s">
        <v>5</v>
      </c>
      <c s="6" t="s">
        <v>1927</v>
      </c>
      <c s="36" t="s">
        <v>1089</v>
      </c>
      <c s="37">
        <v>243.6</v>
      </c>
      <c s="36">
        <v>0.0371</v>
      </c>
      <c s="36">
        <f>ROUND(G561*H561,6)</f>
      </c>
      <c r="L561" s="38">
        <v>0</v>
      </c>
      <c s="32">
        <f>ROUND(ROUND(L561,2)*ROUND(G561,3),2)</f>
      </c>
      <c s="36" t="s">
        <v>160</v>
      </c>
      <c>
        <f>(M561*21)/100</f>
      </c>
      <c t="s">
        <v>26</v>
      </c>
    </row>
    <row r="562" spans="1:5" ht="12.75">
      <c r="A562" s="35" t="s">
        <v>54</v>
      </c>
      <c r="E562" s="39" t="s">
        <v>5</v>
      </c>
    </row>
    <row r="563" spans="1:5" ht="51">
      <c r="A563" s="35" t="s">
        <v>55</v>
      </c>
      <c r="E563" s="40" t="s">
        <v>1928</v>
      </c>
    </row>
    <row r="564" spans="1:5" ht="12.75">
      <c r="A564" t="s">
        <v>57</v>
      </c>
      <c r="E564" s="39" t="s">
        <v>5</v>
      </c>
    </row>
    <row r="565" spans="1:16" ht="25.5">
      <c r="A565" t="s">
        <v>48</v>
      </c>
      <c s="34" t="s">
        <v>584</v>
      </c>
      <c s="34" t="s">
        <v>1929</v>
      </c>
      <c s="35" t="s">
        <v>5</v>
      </c>
      <c s="6" t="s">
        <v>1930</v>
      </c>
      <c s="36" t="s">
        <v>1089</v>
      </c>
      <c s="37">
        <v>378.94</v>
      </c>
      <c s="36">
        <v>0.04919</v>
      </c>
      <c s="36">
        <f>ROUND(G565*H565,6)</f>
      </c>
      <c r="L565" s="38">
        <v>0</v>
      </c>
      <c s="32">
        <f>ROUND(ROUND(L565,2)*ROUND(G565,3),2)</f>
      </c>
      <c s="36" t="s">
        <v>160</v>
      </c>
      <c>
        <f>(M565*21)/100</f>
      </c>
      <c t="s">
        <v>26</v>
      </c>
    </row>
    <row r="566" spans="1:5" ht="12.75">
      <c r="A566" s="35" t="s">
        <v>54</v>
      </c>
      <c r="E566" s="39" t="s">
        <v>5</v>
      </c>
    </row>
    <row r="567" spans="1:5" ht="51">
      <c r="A567" s="35" t="s">
        <v>55</v>
      </c>
      <c r="E567" s="40" t="s">
        <v>1836</v>
      </c>
    </row>
    <row r="568" spans="1:5" ht="12.75">
      <c r="A568" t="s">
        <v>57</v>
      </c>
      <c r="E568" s="39" t="s">
        <v>5</v>
      </c>
    </row>
    <row r="569" spans="1:16" ht="25.5">
      <c r="A569" t="s">
        <v>48</v>
      </c>
      <c s="34" t="s">
        <v>587</v>
      </c>
      <c s="34" t="s">
        <v>1931</v>
      </c>
      <c s="35" t="s">
        <v>5</v>
      </c>
      <c s="6" t="s">
        <v>1932</v>
      </c>
      <c s="36" t="s">
        <v>226</v>
      </c>
      <c s="37">
        <v>202.846</v>
      </c>
      <c s="36">
        <v>0.0364</v>
      </c>
      <c s="36">
        <f>ROUND(G569*H569,6)</f>
      </c>
      <c r="L569" s="38">
        <v>0</v>
      </c>
      <c s="32">
        <f>ROUND(ROUND(L569,2)*ROUND(G569,3),2)</f>
      </c>
      <c s="36" t="s">
        <v>160</v>
      </c>
      <c>
        <f>(M569*21)/100</f>
      </c>
      <c t="s">
        <v>26</v>
      </c>
    </row>
    <row r="570" spans="1:5" ht="12.75">
      <c r="A570" s="35" t="s">
        <v>54</v>
      </c>
      <c r="E570" s="39" t="s">
        <v>5</v>
      </c>
    </row>
    <row r="571" spans="1:5" ht="344.25">
      <c r="A571" s="35" t="s">
        <v>55</v>
      </c>
      <c r="E571" s="40" t="s">
        <v>1933</v>
      </c>
    </row>
    <row r="572" spans="1:5" ht="12.75">
      <c r="A572" t="s">
        <v>57</v>
      </c>
      <c r="E572" s="39" t="s">
        <v>5</v>
      </c>
    </row>
    <row r="573" spans="1:16" ht="25.5">
      <c r="A573" t="s">
        <v>48</v>
      </c>
      <c s="34" t="s">
        <v>590</v>
      </c>
      <c s="34" t="s">
        <v>1934</v>
      </c>
      <c s="35" t="s">
        <v>5</v>
      </c>
      <c s="6" t="s">
        <v>1935</v>
      </c>
      <c s="36" t="s">
        <v>52</v>
      </c>
      <c s="37">
        <v>99.702</v>
      </c>
      <c s="36">
        <v>0</v>
      </c>
      <c s="36">
        <f>ROUND(G573*H573,6)</f>
      </c>
      <c r="L573" s="38">
        <v>0</v>
      </c>
      <c s="32">
        <f>ROUND(ROUND(L573,2)*ROUND(G573,3),2)</f>
      </c>
      <c s="36" t="s">
        <v>160</v>
      </c>
      <c>
        <f>(M573*21)/100</f>
      </c>
      <c t="s">
        <v>26</v>
      </c>
    </row>
    <row r="574" spans="1:5" ht="12.75">
      <c r="A574" s="35" t="s">
        <v>54</v>
      </c>
      <c r="E574" s="39" t="s">
        <v>5</v>
      </c>
    </row>
    <row r="575" spans="1:5" ht="12.75">
      <c r="A575" s="35" t="s">
        <v>55</v>
      </c>
      <c r="E575" s="40" t="s">
        <v>5</v>
      </c>
    </row>
    <row r="576" spans="1:5" ht="12.75">
      <c r="A576" t="s">
        <v>57</v>
      </c>
      <c r="E576" s="39" t="s">
        <v>5</v>
      </c>
    </row>
    <row r="577" spans="1:13" ht="12.75">
      <c r="A577" t="s">
        <v>45</v>
      </c>
      <c r="C577" s="31" t="s">
        <v>1369</v>
      </c>
      <c r="E577" s="33" t="s">
        <v>1370</v>
      </c>
      <c r="J577" s="32">
        <f>0</f>
      </c>
      <c s="32">
        <f>0</f>
      </c>
      <c s="32">
        <f>0+L578+L582+L586+L590+L594+L598+L602+L606+L610+L614+L618+L622+L626+L630+L634+L638+L642+L646+L650+L654+L658+L662+L666</f>
      </c>
      <c s="32">
        <f>0+M578+M582+M586+M590+M594+M598+M602+M606+M610+M614+M618+M622+M626+M630+M634+M638+M642+M646+M650+M654+M658+M662+M666</f>
      </c>
    </row>
    <row r="578" spans="1:16" ht="38.25">
      <c r="A578" t="s">
        <v>48</v>
      </c>
      <c s="34" t="s">
        <v>592</v>
      </c>
      <c s="34" t="s">
        <v>1936</v>
      </c>
      <c s="35" t="s">
        <v>5</v>
      </c>
      <c s="6" t="s">
        <v>1937</v>
      </c>
      <c s="36" t="s">
        <v>1089</v>
      </c>
      <c s="37">
        <v>103.671</v>
      </c>
      <c s="36">
        <v>0.0457</v>
      </c>
      <c s="36">
        <f>ROUND(G578*H578,6)</f>
      </c>
      <c r="L578" s="38">
        <v>0</v>
      </c>
      <c s="32">
        <f>ROUND(ROUND(L578,2)*ROUND(G578,3),2)</f>
      </c>
      <c s="36" t="s">
        <v>160</v>
      </c>
      <c>
        <f>(M578*21)/100</f>
      </c>
      <c t="s">
        <v>26</v>
      </c>
    </row>
    <row r="579" spans="1:5" ht="12.75">
      <c r="A579" s="35" t="s">
        <v>54</v>
      </c>
      <c r="E579" s="39" t="s">
        <v>5</v>
      </c>
    </row>
    <row r="580" spans="1:5" ht="267.75">
      <c r="A580" s="35" t="s">
        <v>55</v>
      </c>
      <c r="E580" s="40" t="s">
        <v>1938</v>
      </c>
    </row>
    <row r="581" spans="1:5" ht="12.75">
      <c r="A581" t="s">
        <v>57</v>
      </c>
      <c r="E581" s="39" t="s">
        <v>5</v>
      </c>
    </row>
    <row r="582" spans="1:16" ht="38.25">
      <c r="A582" t="s">
        <v>48</v>
      </c>
      <c s="34" t="s">
        <v>595</v>
      </c>
      <c s="34" t="s">
        <v>1939</v>
      </c>
      <c s="35" t="s">
        <v>5</v>
      </c>
      <c s="6" t="s">
        <v>1940</v>
      </c>
      <c s="36" t="s">
        <v>1089</v>
      </c>
      <c s="37">
        <v>15.581</v>
      </c>
      <c s="36">
        <v>0.04554</v>
      </c>
      <c s="36">
        <f>ROUND(G582*H582,6)</f>
      </c>
      <c r="L582" s="38">
        <v>0</v>
      </c>
      <c s="32">
        <f>ROUND(ROUND(L582,2)*ROUND(G582,3),2)</f>
      </c>
      <c s="36" t="s">
        <v>160</v>
      </c>
      <c>
        <f>(M582*21)/100</f>
      </c>
      <c t="s">
        <v>26</v>
      </c>
    </row>
    <row r="583" spans="1:5" ht="12.75">
      <c r="A583" s="35" t="s">
        <v>54</v>
      </c>
      <c r="E583" s="39" t="s">
        <v>5</v>
      </c>
    </row>
    <row r="584" spans="1:5" ht="89.25">
      <c r="A584" s="35" t="s">
        <v>55</v>
      </c>
      <c r="E584" s="40" t="s">
        <v>1941</v>
      </c>
    </row>
    <row r="585" spans="1:5" ht="12.75">
      <c r="A585" t="s">
        <v>57</v>
      </c>
      <c r="E585" s="39" t="s">
        <v>5</v>
      </c>
    </row>
    <row r="586" spans="1:16" ht="38.25">
      <c r="A586" t="s">
        <v>48</v>
      </c>
      <c s="34" t="s">
        <v>600</v>
      </c>
      <c s="34" t="s">
        <v>1942</v>
      </c>
      <c s="35" t="s">
        <v>5</v>
      </c>
      <c s="6" t="s">
        <v>1943</v>
      </c>
      <c s="36" t="s">
        <v>1089</v>
      </c>
      <c s="37">
        <v>31.687</v>
      </c>
      <c s="36">
        <v>0.04696</v>
      </c>
      <c s="36">
        <f>ROUND(G586*H586,6)</f>
      </c>
      <c r="L586" s="38">
        <v>0</v>
      </c>
      <c s="32">
        <f>ROUND(ROUND(L586,2)*ROUND(G586,3),2)</f>
      </c>
      <c s="36" t="s">
        <v>160</v>
      </c>
      <c>
        <f>(M586*21)/100</f>
      </c>
      <c t="s">
        <v>26</v>
      </c>
    </row>
    <row r="587" spans="1:5" ht="12.75">
      <c r="A587" s="35" t="s">
        <v>54</v>
      </c>
      <c r="E587" s="39" t="s">
        <v>5</v>
      </c>
    </row>
    <row r="588" spans="1:5" ht="102">
      <c r="A588" s="35" t="s">
        <v>55</v>
      </c>
      <c r="E588" s="40" t="s">
        <v>1944</v>
      </c>
    </row>
    <row r="589" spans="1:5" ht="12.75">
      <c r="A589" t="s">
        <v>57</v>
      </c>
      <c r="E589" s="39" t="s">
        <v>5</v>
      </c>
    </row>
    <row r="590" spans="1:16" ht="38.25">
      <c r="A590" t="s">
        <v>48</v>
      </c>
      <c s="34" t="s">
        <v>601</v>
      </c>
      <c s="34" t="s">
        <v>1945</v>
      </c>
      <c s="35" t="s">
        <v>5</v>
      </c>
      <c s="6" t="s">
        <v>1946</v>
      </c>
      <c s="36" t="s">
        <v>1089</v>
      </c>
      <c s="37">
        <v>5.815</v>
      </c>
      <c s="36">
        <v>0.06693</v>
      </c>
      <c s="36">
        <f>ROUND(G590*H590,6)</f>
      </c>
      <c r="L590" s="38">
        <v>0</v>
      </c>
      <c s="32">
        <f>ROUND(ROUND(L590,2)*ROUND(G590,3),2)</f>
      </c>
      <c s="36" t="s">
        <v>160</v>
      </c>
      <c>
        <f>(M590*21)/100</f>
      </c>
      <c t="s">
        <v>26</v>
      </c>
    </row>
    <row r="591" spans="1:5" ht="12.75">
      <c r="A591" s="35" t="s">
        <v>54</v>
      </c>
      <c r="E591" s="39" t="s">
        <v>5</v>
      </c>
    </row>
    <row r="592" spans="1:5" ht="76.5">
      <c r="A592" s="35" t="s">
        <v>55</v>
      </c>
      <c r="E592" s="40" t="s">
        <v>1947</v>
      </c>
    </row>
    <row r="593" spans="1:5" ht="12.75">
      <c r="A593" t="s">
        <v>57</v>
      </c>
      <c r="E593" s="39" t="s">
        <v>5</v>
      </c>
    </row>
    <row r="594" spans="1:16" ht="38.25">
      <c r="A594" t="s">
        <v>48</v>
      </c>
      <c s="34" t="s">
        <v>603</v>
      </c>
      <c s="34" t="s">
        <v>1948</v>
      </c>
      <c s="35" t="s">
        <v>5</v>
      </c>
      <c s="6" t="s">
        <v>1949</v>
      </c>
      <c s="36" t="s">
        <v>1089</v>
      </c>
      <c s="37">
        <v>10.55</v>
      </c>
      <c s="36">
        <v>0.02855</v>
      </c>
      <c s="36">
        <f>ROUND(G594*H594,6)</f>
      </c>
      <c r="L594" s="38">
        <v>0</v>
      </c>
      <c s="32">
        <f>ROUND(ROUND(L594,2)*ROUND(G594,3),2)</f>
      </c>
      <c s="36" t="s">
        <v>53</v>
      </c>
      <c>
        <f>(M594*21)/100</f>
      </c>
      <c t="s">
        <v>26</v>
      </c>
    </row>
    <row r="595" spans="1:5" ht="12.75">
      <c r="A595" s="35" t="s">
        <v>54</v>
      </c>
      <c r="E595" s="39" t="s">
        <v>5</v>
      </c>
    </row>
    <row r="596" spans="1:5" ht="114.75">
      <c r="A596" s="35" t="s">
        <v>55</v>
      </c>
      <c r="E596" s="40" t="s">
        <v>1950</v>
      </c>
    </row>
    <row r="597" spans="1:5" ht="12.75">
      <c r="A597" t="s">
        <v>57</v>
      </c>
      <c r="E597" s="39" t="s">
        <v>5</v>
      </c>
    </row>
    <row r="598" spans="1:16" ht="38.25">
      <c r="A598" t="s">
        <v>48</v>
      </c>
      <c s="34" t="s">
        <v>605</v>
      </c>
      <c s="34" t="s">
        <v>1951</v>
      </c>
      <c s="35" t="s">
        <v>5</v>
      </c>
      <c s="6" t="s">
        <v>1952</v>
      </c>
      <c s="36" t="s">
        <v>1089</v>
      </c>
      <c s="37">
        <v>64.441</v>
      </c>
      <c s="36">
        <v>0.02855</v>
      </c>
      <c s="36">
        <f>ROUND(G598*H598,6)</f>
      </c>
      <c r="L598" s="38">
        <v>0</v>
      </c>
      <c s="32">
        <f>ROUND(ROUND(L598,2)*ROUND(G598,3),2)</f>
      </c>
      <c s="36" t="s">
        <v>53</v>
      </c>
      <c>
        <f>(M598*21)/100</f>
      </c>
      <c t="s">
        <v>26</v>
      </c>
    </row>
    <row r="599" spans="1:5" ht="12.75">
      <c r="A599" s="35" t="s">
        <v>54</v>
      </c>
      <c r="E599" s="39" t="s">
        <v>5</v>
      </c>
    </row>
    <row r="600" spans="1:5" ht="267.75">
      <c r="A600" s="35" t="s">
        <v>55</v>
      </c>
      <c r="E600" s="40" t="s">
        <v>1953</v>
      </c>
    </row>
    <row r="601" spans="1:5" ht="12.75">
      <c r="A601" t="s">
        <v>57</v>
      </c>
      <c r="E601" s="39" t="s">
        <v>5</v>
      </c>
    </row>
    <row r="602" spans="1:16" ht="38.25">
      <c r="A602" t="s">
        <v>48</v>
      </c>
      <c s="34" t="s">
        <v>607</v>
      </c>
      <c s="34" t="s">
        <v>1954</v>
      </c>
      <c s="35" t="s">
        <v>5</v>
      </c>
      <c s="6" t="s">
        <v>1955</v>
      </c>
      <c s="36" t="s">
        <v>1089</v>
      </c>
      <c s="37">
        <v>309.18</v>
      </c>
      <c s="36">
        <v>0.01217</v>
      </c>
      <c s="36">
        <f>ROUND(G602*H602,6)</f>
      </c>
      <c r="L602" s="38">
        <v>0</v>
      </c>
      <c s="32">
        <f>ROUND(ROUND(L602,2)*ROUND(G602,3),2)</f>
      </c>
      <c s="36" t="s">
        <v>160</v>
      </c>
      <c>
        <f>(M602*21)/100</f>
      </c>
      <c t="s">
        <v>26</v>
      </c>
    </row>
    <row r="603" spans="1:5" ht="12.75">
      <c r="A603" s="35" t="s">
        <v>54</v>
      </c>
      <c r="E603" s="39" t="s">
        <v>5</v>
      </c>
    </row>
    <row r="604" spans="1:5" ht="344.25">
      <c r="A604" s="35" t="s">
        <v>55</v>
      </c>
      <c r="E604" s="40" t="s">
        <v>1956</v>
      </c>
    </row>
    <row r="605" spans="1:5" ht="12.75">
      <c r="A605" t="s">
        <v>57</v>
      </c>
      <c r="E605" s="39" t="s">
        <v>5</v>
      </c>
    </row>
    <row r="606" spans="1:16" ht="38.25">
      <c r="A606" t="s">
        <v>48</v>
      </c>
      <c s="34" t="s">
        <v>608</v>
      </c>
      <c s="34" t="s">
        <v>1957</v>
      </c>
      <c s="35" t="s">
        <v>5</v>
      </c>
      <c s="6" t="s">
        <v>1958</v>
      </c>
      <c s="36" t="s">
        <v>1089</v>
      </c>
      <c s="37">
        <v>109.674</v>
      </c>
      <c s="36">
        <v>0.021324</v>
      </c>
      <c s="36">
        <f>ROUND(G606*H606,6)</f>
      </c>
      <c r="L606" s="38">
        <v>0</v>
      </c>
      <c s="32">
        <f>ROUND(ROUND(L606,2)*ROUND(G606,3),2)</f>
      </c>
      <c s="36" t="s">
        <v>160</v>
      </c>
      <c>
        <f>(M606*21)/100</f>
      </c>
      <c t="s">
        <v>26</v>
      </c>
    </row>
    <row r="607" spans="1:5" ht="12.75">
      <c r="A607" s="35" t="s">
        <v>54</v>
      </c>
      <c r="E607" s="39" t="s">
        <v>5</v>
      </c>
    </row>
    <row r="608" spans="1:5" ht="229.5">
      <c r="A608" s="35" t="s">
        <v>55</v>
      </c>
      <c r="E608" s="40" t="s">
        <v>1959</v>
      </c>
    </row>
    <row r="609" spans="1:5" ht="12.75">
      <c r="A609" t="s">
        <v>57</v>
      </c>
      <c r="E609" s="39" t="s">
        <v>5</v>
      </c>
    </row>
    <row r="610" spans="1:16" ht="38.25">
      <c r="A610" t="s">
        <v>48</v>
      </c>
      <c s="34" t="s">
        <v>610</v>
      </c>
      <c s="34" t="s">
        <v>1960</v>
      </c>
      <c s="35" t="s">
        <v>5</v>
      </c>
      <c s="6" t="s">
        <v>1961</v>
      </c>
      <c s="36" t="s">
        <v>1089</v>
      </c>
      <c s="37">
        <v>6.05</v>
      </c>
      <c s="36">
        <v>0.02846</v>
      </c>
      <c s="36">
        <f>ROUND(G610*H610,6)</f>
      </c>
      <c r="L610" s="38">
        <v>0</v>
      </c>
      <c s="32">
        <f>ROUND(ROUND(L610,2)*ROUND(G610,3),2)</f>
      </c>
      <c s="36" t="s">
        <v>53</v>
      </c>
      <c>
        <f>(M610*21)/100</f>
      </c>
      <c t="s">
        <v>26</v>
      </c>
    </row>
    <row r="611" spans="1:5" ht="12.75">
      <c r="A611" s="35" t="s">
        <v>54</v>
      </c>
      <c r="E611" s="39" t="s">
        <v>5</v>
      </c>
    </row>
    <row r="612" spans="1:5" ht="63.75">
      <c r="A612" s="35" t="s">
        <v>55</v>
      </c>
      <c r="E612" s="40" t="s">
        <v>1962</v>
      </c>
    </row>
    <row r="613" spans="1:5" ht="12.75">
      <c r="A613" t="s">
        <v>57</v>
      </c>
      <c r="E613" s="39" t="s">
        <v>5</v>
      </c>
    </row>
    <row r="614" spans="1:16" ht="38.25">
      <c r="A614" t="s">
        <v>48</v>
      </c>
      <c s="34" t="s">
        <v>611</v>
      </c>
      <c s="34" t="s">
        <v>1963</v>
      </c>
      <c s="35" t="s">
        <v>5</v>
      </c>
      <c s="6" t="s">
        <v>1964</v>
      </c>
      <c s="36" t="s">
        <v>1089</v>
      </c>
      <c s="37">
        <v>74.83</v>
      </c>
      <c s="36">
        <v>0.0118</v>
      </c>
      <c s="36">
        <f>ROUND(G614*H614,6)</f>
      </c>
      <c r="L614" s="38">
        <v>0</v>
      </c>
      <c s="32">
        <f>ROUND(ROUND(L614,2)*ROUND(G614,3),2)</f>
      </c>
      <c s="36" t="s">
        <v>160</v>
      </c>
      <c>
        <f>(M614*21)/100</f>
      </c>
      <c t="s">
        <v>26</v>
      </c>
    </row>
    <row r="615" spans="1:5" ht="12.75">
      <c r="A615" s="35" t="s">
        <v>54</v>
      </c>
      <c r="E615" s="39" t="s">
        <v>5</v>
      </c>
    </row>
    <row r="616" spans="1:5" ht="318.75">
      <c r="A616" s="35" t="s">
        <v>55</v>
      </c>
      <c r="E616" s="40" t="s">
        <v>1965</v>
      </c>
    </row>
    <row r="617" spans="1:5" ht="12.75">
      <c r="A617" t="s">
        <v>57</v>
      </c>
      <c r="E617" s="39" t="s">
        <v>5</v>
      </c>
    </row>
    <row r="618" spans="1:16" ht="25.5">
      <c r="A618" t="s">
        <v>48</v>
      </c>
      <c s="34" t="s">
        <v>613</v>
      </c>
      <c s="34" t="s">
        <v>1966</v>
      </c>
      <c s="35" t="s">
        <v>5</v>
      </c>
      <c s="6" t="s">
        <v>1967</v>
      </c>
      <c s="36" t="s">
        <v>1089</v>
      </c>
      <c s="37">
        <v>499.734</v>
      </c>
      <c s="36">
        <v>0.0001</v>
      </c>
      <c s="36">
        <f>ROUND(G618*H618,6)</f>
      </c>
      <c r="L618" s="38">
        <v>0</v>
      </c>
      <c s="32">
        <f>ROUND(ROUND(L618,2)*ROUND(G618,3),2)</f>
      </c>
      <c s="36" t="s">
        <v>160</v>
      </c>
      <c>
        <f>(M618*21)/100</f>
      </c>
      <c t="s">
        <v>26</v>
      </c>
    </row>
    <row r="619" spans="1:5" ht="12.75">
      <c r="A619" s="35" t="s">
        <v>54</v>
      </c>
      <c r="E619" s="39" t="s">
        <v>5</v>
      </c>
    </row>
    <row r="620" spans="1:5" ht="409.5">
      <c r="A620" s="35" t="s">
        <v>55</v>
      </c>
      <c r="E620" s="40" t="s">
        <v>1968</v>
      </c>
    </row>
    <row r="621" spans="1:5" ht="12.75">
      <c r="A621" t="s">
        <v>57</v>
      </c>
      <c r="E621" s="39" t="s">
        <v>5</v>
      </c>
    </row>
    <row r="622" spans="1:16" ht="12.75">
      <c r="A622" t="s">
        <v>48</v>
      </c>
      <c s="34" t="s">
        <v>614</v>
      </c>
      <c s="34" t="s">
        <v>1969</v>
      </c>
      <c s="35" t="s">
        <v>5</v>
      </c>
      <c s="6" t="s">
        <v>1970</v>
      </c>
      <c s="36" t="s">
        <v>1089</v>
      </c>
      <c s="37">
        <v>32.52</v>
      </c>
      <c s="36">
        <v>0</v>
      </c>
      <c s="36">
        <f>ROUND(G622*H622,6)</f>
      </c>
      <c r="L622" s="38">
        <v>0</v>
      </c>
      <c s="32">
        <f>ROUND(ROUND(L622,2)*ROUND(G622,3),2)</f>
      </c>
      <c s="36" t="s">
        <v>160</v>
      </c>
      <c>
        <f>(M622*21)/100</f>
      </c>
      <c t="s">
        <v>26</v>
      </c>
    </row>
    <row r="623" spans="1:5" ht="12.75">
      <c r="A623" s="35" t="s">
        <v>54</v>
      </c>
      <c r="E623" s="39" t="s">
        <v>5</v>
      </c>
    </row>
    <row r="624" spans="1:5" ht="255">
      <c r="A624" s="35" t="s">
        <v>55</v>
      </c>
      <c r="E624" s="40" t="s">
        <v>1971</v>
      </c>
    </row>
    <row r="625" spans="1:5" ht="12.75">
      <c r="A625" t="s">
        <v>57</v>
      </c>
      <c r="E625" s="39" t="s">
        <v>5</v>
      </c>
    </row>
    <row r="626" spans="1:16" ht="25.5">
      <c r="A626" t="s">
        <v>48</v>
      </c>
      <c s="34" t="s">
        <v>616</v>
      </c>
      <c s="34" t="s">
        <v>1972</v>
      </c>
      <c s="35" t="s">
        <v>5</v>
      </c>
      <c s="6" t="s">
        <v>1973</v>
      </c>
      <c s="36" t="s">
        <v>1089</v>
      </c>
      <c s="37">
        <v>188.01</v>
      </c>
      <c s="36">
        <v>0.0001</v>
      </c>
      <c s="36">
        <f>ROUND(G626*H626,6)</f>
      </c>
      <c r="L626" s="38">
        <v>0</v>
      </c>
      <c s="32">
        <f>ROUND(ROUND(L626,2)*ROUND(G626,3),2)</f>
      </c>
      <c s="36" t="s">
        <v>160</v>
      </c>
      <c>
        <f>(M626*21)/100</f>
      </c>
      <c t="s">
        <v>26</v>
      </c>
    </row>
    <row r="627" spans="1:5" ht="12.75">
      <c r="A627" s="35" t="s">
        <v>54</v>
      </c>
      <c r="E627" s="39" t="s">
        <v>5</v>
      </c>
    </row>
    <row r="628" spans="1:5" ht="178.5">
      <c r="A628" s="35" t="s">
        <v>55</v>
      </c>
      <c r="E628" s="40" t="s">
        <v>1974</v>
      </c>
    </row>
    <row r="629" spans="1:5" ht="12.75">
      <c r="A629" t="s">
        <v>57</v>
      </c>
      <c r="E629" s="39" t="s">
        <v>5</v>
      </c>
    </row>
    <row r="630" spans="1:16" ht="25.5">
      <c r="A630" t="s">
        <v>48</v>
      </c>
      <c s="34" t="s">
        <v>617</v>
      </c>
      <c s="34" t="s">
        <v>1975</v>
      </c>
      <c s="35" t="s">
        <v>5</v>
      </c>
      <c s="6" t="s">
        <v>1976</v>
      </c>
      <c s="36" t="s">
        <v>1089</v>
      </c>
      <c s="37">
        <v>32.54</v>
      </c>
      <c s="36">
        <v>0.00015</v>
      </c>
      <c s="36">
        <f>ROUND(G630*H630,6)</f>
      </c>
      <c r="L630" s="38">
        <v>0</v>
      </c>
      <c s="32">
        <f>ROUND(ROUND(L630,2)*ROUND(G630,3),2)</f>
      </c>
      <c s="36" t="s">
        <v>160</v>
      </c>
      <c>
        <f>(M630*21)/100</f>
      </c>
      <c t="s">
        <v>26</v>
      </c>
    </row>
    <row r="631" spans="1:5" ht="12.75">
      <c r="A631" s="35" t="s">
        <v>54</v>
      </c>
      <c r="E631" s="39" t="s">
        <v>5</v>
      </c>
    </row>
    <row r="632" spans="1:5" ht="204">
      <c r="A632" s="35" t="s">
        <v>55</v>
      </c>
      <c r="E632" s="40" t="s">
        <v>1977</v>
      </c>
    </row>
    <row r="633" spans="1:5" ht="12.75">
      <c r="A633" t="s">
        <v>57</v>
      </c>
      <c r="E633" s="39" t="s">
        <v>5</v>
      </c>
    </row>
    <row r="634" spans="1:16" ht="25.5">
      <c r="A634" t="s">
        <v>48</v>
      </c>
      <c s="34" t="s">
        <v>620</v>
      </c>
      <c s="34" t="s">
        <v>1978</v>
      </c>
      <c s="35" t="s">
        <v>5</v>
      </c>
      <c s="6" t="s">
        <v>1979</v>
      </c>
      <c s="36" t="s">
        <v>159</v>
      </c>
      <c s="37">
        <v>5</v>
      </c>
      <c s="36">
        <v>3E-05</v>
      </c>
      <c s="36">
        <f>ROUND(G634*H634,6)</f>
      </c>
      <c r="L634" s="38">
        <v>0</v>
      </c>
      <c s="32">
        <f>ROUND(ROUND(L634,2)*ROUND(G634,3),2)</f>
      </c>
      <c s="36" t="s">
        <v>160</v>
      </c>
      <c>
        <f>(M634*21)/100</f>
      </c>
      <c t="s">
        <v>26</v>
      </c>
    </row>
    <row r="635" spans="1:5" ht="12.75">
      <c r="A635" s="35" t="s">
        <v>54</v>
      </c>
      <c r="E635" s="39" t="s">
        <v>5</v>
      </c>
    </row>
    <row r="636" spans="1:5" ht="12.75">
      <c r="A636" s="35" t="s">
        <v>55</v>
      </c>
      <c r="E636" s="40" t="s">
        <v>5</v>
      </c>
    </row>
    <row r="637" spans="1:5" ht="12.75">
      <c r="A637" t="s">
        <v>57</v>
      </c>
      <c r="E637" s="39" t="s">
        <v>5</v>
      </c>
    </row>
    <row r="638" spans="1:16" ht="12.75">
      <c r="A638" t="s">
        <v>48</v>
      </c>
      <c s="34" t="s">
        <v>623</v>
      </c>
      <c s="34" t="s">
        <v>1980</v>
      </c>
      <c s="35" t="s">
        <v>5</v>
      </c>
      <c s="6" t="s">
        <v>1981</v>
      </c>
      <c s="36" t="s">
        <v>159</v>
      </c>
      <c s="37">
        <v>5</v>
      </c>
      <c s="36">
        <v>0.0042</v>
      </c>
      <c s="36">
        <f>ROUND(G638*H638,6)</f>
      </c>
      <c r="L638" s="38">
        <v>0</v>
      </c>
      <c s="32">
        <f>ROUND(ROUND(L638,2)*ROUND(G638,3),2)</f>
      </c>
      <c s="36" t="s">
        <v>160</v>
      </c>
      <c>
        <f>(M638*21)/100</f>
      </c>
      <c t="s">
        <v>26</v>
      </c>
    </row>
    <row r="639" spans="1:5" ht="12.75">
      <c r="A639" s="35" t="s">
        <v>54</v>
      </c>
      <c r="E639" s="39" t="s">
        <v>5</v>
      </c>
    </row>
    <row r="640" spans="1:5" ht="12.75">
      <c r="A640" s="35" t="s">
        <v>55</v>
      </c>
      <c r="E640" s="40" t="s">
        <v>5</v>
      </c>
    </row>
    <row r="641" spans="1:5" ht="25.5">
      <c r="A641" t="s">
        <v>57</v>
      </c>
      <c r="E641" s="39" t="s">
        <v>1982</v>
      </c>
    </row>
    <row r="642" spans="1:16" ht="25.5">
      <c r="A642" t="s">
        <v>48</v>
      </c>
      <c s="34" t="s">
        <v>625</v>
      </c>
      <c s="34" t="s">
        <v>1983</v>
      </c>
      <c s="35" t="s">
        <v>5</v>
      </c>
      <c s="6" t="s">
        <v>1984</v>
      </c>
      <c s="36" t="s">
        <v>159</v>
      </c>
      <c s="37">
        <v>17</v>
      </c>
      <c s="36">
        <v>5E-05</v>
      </c>
      <c s="36">
        <f>ROUND(G642*H642,6)</f>
      </c>
      <c r="L642" s="38">
        <v>0</v>
      </c>
      <c s="32">
        <f>ROUND(ROUND(L642,2)*ROUND(G642,3),2)</f>
      </c>
      <c s="36" t="s">
        <v>160</v>
      </c>
      <c>
        <f>(M642*21)/100</f>
      </c>
      <c t="s">
        <v>26</v>
      </c>
    </row>
    <row r="643" spans="1:5" ht="12.75">
      <c r="A643" s="35" t="s">
        <v>54</v>
      </c>
      <c r="E643" s="39" t="s">
        <v>5</v>
      </c>
    </row>
    <row r="644" spans="1:5" ht="12.75">
      <c r="A644" s="35" t="s">
        <v>55</v>
      </c>
      <c r="E644" s="40" t="s">
        <v>5</v>
      </c>
    </row>
    <row r="645" spans="1:5" ht="12.75">
      <c r="A645" t="s">
        <v>57</v>
      </c>
      <c r="E645" s="39" t="s">
        <v>5</v>
      </c>
    </row>
    <row r="646" spans="1:16" ht="12.75">
      <c r="A646" t="s">
        <v>48</v>
      </c>
      <c s="34" t="s">
        <v>627</v>
      </c>
      <c s="34" t="s">
        <v>1985</v>
      </c>
      <c s="35" t="s">
        <v>5</v>
      </c>
      <c s="6" t="s">
        <v>1986</v>
      </c>
      <c s="36" t="s">
        <v>159</v>
      </c>
      <c s="37">
        <v>17</v>
      </c>
      <c s="36">
        <v>0.006</v>
      </c>
      <c s="36">
        <f>ROUND(G646*H646,6)</f>
      </c>
      <c r="L646" s="38">
        <v>0</v>
      </c>
      <c s="32">
        <f>ROUND(ROUND(L646,2)*ROUND(G646,3),2)</f>
      </c>
      <c s="36" t="s">
        <v>160</v>
      </c>
      <c>
        <f>(M646*21)/100</f>
      </c>
      <c t="s">
        <v>26</v>
      </c>
    </row>
    <row r="647" spans="1:5" ht="12.75">
      <c r="A647" s="35" t="s">
        <v>54</v>
      </c>
      <c r="E647" s="39" t="s">
        <v>5</v>
      </c>
    </row>
    <row r="648" spans="1:5" ht="12.75">
      <c r="A648" s="35" t="s">
        <v>55</v>
      </c>
      <c r="E648" s="40" t="s">
        <v>5</v>
      </c>
    </row>
    <row r="649" spans="1:5" ht="25.5">
      <c r="A649" t="s">
        <v>57</v>
      </c>
      <c r="E649" s="39" t="s">
        <v>1987</v>
      </c>
    </row>
    <row r="650" spans="1:16" ht="25.5">
      <c r="A650" t="s">
        <v>48</v>
      </c>
      <c s="34" t="s">
        <v>629</v>
      </c>
      <c s="34" t="s">
        <v>1988</v>
      </c>
      <c s="35" t="s">
        <v>5</v>
      </c>
      <c s="6" t="s">
        <v>1989</v>
      </c>
      <c s="36" t="s">
        <v>159</v>
      </c>
      <c s="37">
        <v>12</v>
      </c>
      <c s="36">
        <v>0.01834</v>
      </c>
      <c s="36">
        <f>ROUND(G650*H650,6)</f>
      </c>
      <c r="L650" s="38">
        <v>0</v>
      </c>
      <c s="32">
        <f>ROUND(ROUND(L650,2)*ROUND(G650,3),2)</f>
      </c>
      <c s="36" t="s">
        <v>160</v>
      </c>
      <c>
        <f>(M650*21)/100</f>
      </c>
      <c t="s">
        <v>26</v>
      </c>
    </row>
    <row r="651" spans="1:5" ht="12.75">
      <c r="A651" s="35" t="s">
        <v>54</v>
      </c>
      <c r="E651" s="39" t="s">
        <v>5</v>
      </c>
    </row>
    <row r="652" spans="1:5" ht="140.25">
      <c r="A652" s="35" t="s">
        <v>55</v>
      </c>
      <c r="E652" s="40" t="s">
        <v>1990</v>
      </c>
    </row>
    <row r="653" spans="1:5" ht="12.75">
      <c r="A653" t="s">
        <v>57</v>
      </c>
      <c r="E653" s="39" t="s">
        <v>5</v>
      </c>
    </row>
    <row r="654" spans="1:16" ht="25.5">
      <c r="A654" t="s">
        <v>48</v>
      </c>
      <c s="34" t="s">
        <v>632</v>
      </c>
      <c s="34" t="s">
        <v>1991</v>
      </c>
      <c s="35" t="s">
        <v>5</v>
      </c>
      <c s="6" t="s">
        <v>1992</v>
      </c>
      <c s="36" t="s">
        <v>1089</v>
      </c>
      <c s="37">
        <v>10.578</v>
      </c>
      <c s="36">
        <v>0.0171</v>
      </c>
      <c s="36">
        <f>ROUND(G654*H654,6)</f>
      </c>
      <c r="L654" s="38">
        <v>0</v>
      </c>
      <c s="32">
        <f>ROUND(ROUND(L654,2)*ROUND(G654,3),2)</f>
      </c>
      <c s="36" t="s">
        <v>160</v>
      </c>
      <c>
        <f>(M654*21)/100</f>
      </c>
      <c t="s">
        <v>26</v>
      </c>
    </row>
    <row r="655" spans="1:5" ht="12.75">
      <c r="A655" s="35" t="s">
        <v>54</v>
      </c>
      <c r="E655" s="39" t="s">
        <v>5</v>
      </c>
    </row>
    <row r="656" spans="1:5" ht="38.25">
      <c r="A656" s="35" t="s">
        <v>55</v>
      </c>
      <c r="E656" s="40" t="s">
        <v>1993</v>
      </c>
    </row>
    <row r="657" spans="1:5" ht="25.5">
      <c r="A657" t="s">
        <v>57</v>
      </c>
      <c r="E657" s="39" t="s">
        <v>1994</v>
      </c>
    </row>
    <row r="658" spans="1:16" ht="38.25">
      <c r="A658" t="s">
        <v>48</v>
      </c>
      <c s="34" t="s">
        <v>635</v>
      </c>
      <c s="34" t="s">
        <v>1995</v>
      </c>
      <c s="35" t="s">
        <v>5</v>
      </c>
      <c s="6" t="s">
        <v>1996</v>
      </c>
      <c s="36" t="s">
        <v>159</v>
      </c>
      <c s="37">
        <v>8</v>
      </c>
      <c s="36">
        <v>0.02574</v>
      </c>
      <c s="36">
        <f>ROUND(G658*H658,6)</f>
      </c>
      <c r="L658" s="38">
        <v>0</v>
      </c>
      <c s="32">
        <f>ROUND(ROUND(L658,2)*ROUND(G658,3),2)</f>
      </c>
      <c s="36" t="s">
        <v>160</v>
      </c>
      <c>
        <f>(M658*21)/100</f>
      </c>
      <c t="s">
        <v>26</v>
      </c>
    </row>
    <row r="659" spans="1:5" ht="12.75">
      <c r="A659" s="35" t="s">
        <v>54</v>
      </c>
      <c r="E659" s="39" t="s">
        <v>5</v>
      </c>
    </row>
    <row r="660" spans="1:5" ht="38.25">
      <c r="A660" s="35" t="s">
        <v>55</v>
      </c>
      <c r="E660" s="40" t="s">
        <v>1997</v>
      </c>
    </row>
    <row r="661" spans="1:5" ht="25.5">
      <c r="A661" t="s">
        <v>57</v>
      </c>
      <c r="E661" s="39" t="s">
        <v>1994</v>
      </c>
    </row>
    <row r="662" spans="1:16" ht="25.5">
      <c r="A662" t="s">
        <v>48</v>
      </c>
      <c s="34" t="s">
        <v>638</v>
      </c>
      <c s="34" t="s">
        <v>1998</v>
      </c>
      <c s="35" t="s">
        <v>5</v>
      </c>
      <c s="6" t="s">
        <v>1999</v>
      </c>
      <c s="36" t="s">
        <v>1089</v>
      </c>
      <c s="37">
        <v>0.4</v>
      </c>
      <c s="36">
        <v>0.01614</v>
      </c>
      <c s="36">
        <f>ROUND(G662*H662,6)</f>
      </c>
      <c r="L662" s="38">
        <v>0</v>
      </c>
      <c s="32">
        <f>ROUND(ROUND(L662,2)*ROUND(G662,3),2)</f>
      </c>
      <c s="36" t="s">
        <v>160</v>
      </c>
      <c>
        <f>(M662*21)/100</f>
      </c>
      <c t="s">
        <v>26</v>
      </c>
    </row>
    <row r="663" spans="1:5" ht="12.75">
      <c r="A663" s="35" t="s">
        <v>54</v>
      </c>
      <c r="E663" s="39" t="s">
        <v>5</v>
      </c>
    </row>
    <row r="664" spans="1:5" ht="25.5">
      <c r="A664" s="35" t="s">
        <v>55</v>
      </c>
      <c r="E664" s="40" t="s">
        <v>2000</v>
      </c>
    </row>
    <row r="665" spans="1:5" ht="38.25">
      <c r="A665" t="s">
        <v>57</v>
      </c>
      <c r="E665" s="39" t="s">
        <v>2001</v>
      </c>
    </row>
    <row r="666" spans="1:16" ht="38.25">
      <c r="A666" t="s">
        <v>48</v>
      </c>
      <c s="34" t="s">
        <v>647</v>
      </c>
      <c s="34" t="s">
        <v>2002</v>
      </c>
      <c s="35" t="s">
        <v>5</v>
      </c>
      <c s="6" t="s">
        <v>2003</v>
      </c>
      <c s="36" t="s">
        <v>52</v>
      </c>
      <c s="37">
        <v>17.433</v>
      </c>
      <c s="36">
        <v>0</v>
      </c>
      <c s="36">
        <f>ROUND(G666*H666,6)</f>
      </c>
      <c r="L666" s="38">
        <v>0</v>
      </c>
      <c s="32">
        <f>ROUND(ROUND(L666,2)*ROUND(G666,3),2)</f>
      </c>
      <c s="36" t="s">
        <v>160</v>
      </c>
      <c>
        <f>(M666*21)/100</f>
      </c>
      <c t="s">
        <v>26</v>
      </c>
    </row>
    <row r="667" spans="1:5" ht="12.75">
      <c r="A667" s="35" t="s">
        <v>54</v>
      </c>
      <c r="E667" s="39" t="s">
        <v>5</v>
      </c>
    </row>
    <row r="668" spans="1:5" ht="12.75">
      <c r="A668" s="35" t="s">
        <v>55</v>
      </c>
      <c r="E668" s="40" t="s">
        <v>5</v>
      </c>
    </row>
    <row r="669" spans="1:5" ht="12.75">
      <c r="A669" t="s">
        <v>57</v>
      </c>
      <c r="E669" s="39" t="s">
        <v>5</v>
      </c>
    </row>
    <row r="670" spans="1:13" ht="12.75">
      <c r="A670" t="s">
        <v>45</v>
      </c>
      <c r="C670" s="31" t="s">
        <v>1068</v>
      </c>
      <c r="E670" s="33" t="s">
        <v>1069</v>
      </c>
      <c r="J670" s="32">
        <f>0</f>
      </c>
      <c s="32">
        <f>0</f>
      </c>
      <c s="32">
        <f>0+L671+L675+L679+L683+L687+L691+L695+L699+L703+L707+L711+L715+L719+L723+L727+L731+L735+L739+L743+L747</f>
      </c>
      <c s="32">
        <f>0+M671+M675+M679+M683+M687+M691+M695+M699+M703+M707+M711+M715+M719+M723+M727+M731+M735+M739+M743+M747</f>
      </c>
    </row>
    <row r="671" spans="1:16" ht="12.75">
      <c r="A671" t="s">
        <v>48</v>
      </c>
      <c s="34" t="s">
        <v>650</v>
      </c>
      <c s="34" t="s">
        <v>2004</v>
      </c>
      <c s="35" t="s">
        <v>5</v>
      </c>
      <c s="6" t="s">
        <v>2005</v>
      </c>
      <c s="36" t="s">
        <v>1089</v>
      </c>
      <c s="37">
        <v>960.294</v>
      </c>
      <c s="36">
        <v>0</v>
      </c>
      <c s="36">
        <f>ROUND(G671*H671,6)</f>
      </c>
      <c r="L671" s="38">
        <v>0</v>
      </c>
      <c s="32">
        <f>ROUND(ROUND(L671,2)*ROUND(G671,3),2)</f>
      </c>
      <c s="36" t="s">
        <v>160</v>
      </c>
      <c>
        <f>(M671*21)/100</f>
      </c>
      <c t="s">
        <v>26</v>
      </c>
    </row>
    <row r="672" spans="1:5" ht="12.75">
      <c r="A672" s="35" t="s">
        <v>54</v>
      </c>
      <c r="E672" s="39" t="s">
        <v>5</v>
      </c>
    </row>
    <row r="673" spans="1:5" ht="153">
      <c r="A673" s="35" t="s">
        <v>55</v>
      </c>
      <c r="E673" s="40" t="s">
        <v>2006</v>
      </c>
    </row>
    <row r="674" spans="1:5" ht="12.75">
      <c r="A674" t="s">
        <v>57</v>
      </c>
      <c r="E674" s="39" t="s">
        <v>5</v>
      </c>
    </row>
    <row r="675" spans="1:16" ht="25.5">
      <c r="A675" t="s">
        <v>48</v>
      </c>
      <c s="34" t="s">
        <v>653</v>
      </c>
      <c s="34" t="s">
        <v>2007</v>
      </c>
      <c s="35" t="s">
        <v>5</v>
      </c>
      <c s="6" t="s">
        <v>2008</v>
      </c>
      <c s="36" t="s">
        <v>1089</v>
      </c>
      <c s="37">
        <v>1104.338</v>
      </c>
      <c s="36">
        <v>0.00025</v>
      </c>
      <c s="36">
        <f>ROUND(G675*H675,6)</f>
      </c>
      <c r="L675" s="38">
        <v>0</v>
      </c>
      <c s="32">
        <f>ROUND(ROUND(L675,2)*ROUND(G675,3),2)</f>
      </c>
      <c s="36" t="s">
        <v>160</v>
      </c>
      <c>
        <f>(M675*21)/100</f>
      </c>
      <c t="s">
        <v>26</v>
      </c>
    </row>
    <row r="676" spans="1:5" ht="12.75">
      <c r="A676" s="35" t="s">
        <v>54</v>
      </c>
      <c r="E676" s="39" t="s">
        <v>5</v>
      </c>
    </row>
    <row r="677" spans="1:5" ht="12.75">
      <c r="A677" s="35" t="s">
        <v>55</v>
      </c>
      <c r="E677" s="40" t="s">
        <v>2009</v>
      </c>
    </row>
    <row r="678" spans="1:5" ht="12.75">
      <c r="A678" t="s">
        <v>57</v>
      </c>
      <c r="E678" s="39" t="s">
        <v>5</v>
      </c>
    </row>
    <row r="679" spans="1:16" ht="38.25">
      <c r="A679" t="s">
        <v>48</v>
      </c>
      <c s="34" t="s">
        <v>656</v>
      </c>
      <c s="34" t="s">
        <v>2010</v>
      </c>
      <c s="35" t="s">
        <v>5</v>
      </c>
      <c s="6" t="s">
        <v>2011</v>
      </c>
      <c s="36" t="s">
        <v>1089</v>
      </c>
      <c s="37">
        <v>330.825</v>
      </c>
      <c s="36">
        <v>0.00661</v>
      </c>
      <c s="36">
        <f>ROUND(G679*H679,6)</f>
      </c>
      <c r="L679" s="38">
        <v>0</v>
      </c>
      <c s="32">
        <f>ROUND(ROUND(L679,2)*ROUND(G679,3),2)</f>
      </c>
      <c s="36" t="s">
        <v>160</v>
      </c>
      <c>
        <f>(M679*21)/100</f>
      </c>
      <c t="s">
        <v>26</v>
      </c>
    </row>
    <row r="680" spans="1:5" ht="12.75">
      <c r="A680" s="35" t="s">
        <v>54</v>
      </c>
      <c r="E680" s="39" t="s">
        <v>5</v>
      </c>
    </row>
    <row r="681" spans="1:5" ht="51">
      <c r="A681" s="35" t="s">
        <v>55</v>
      </c>
      <c r="E681" s="40" t="s">
        <v>2012</v>
      </c>
    </row>
    <row r="682" spans="1:5" ht="25.5">
      <c r="A682" t="s">
        <v>57</v>
      </c>
      <c r="E682" s="39" t="s">
        <v>2013</v>
      </c>
    </row>
    <row r="683" spans="1:16" ht="25.5">
      <c r="A683" t="s">
        <v>48</v>
      </c>
      <c s="34" t="s">
        <v>659</v>
      </c>
      <c s="34" t="s">
        <v>2014</v>
      </c>
      <c s="35" t="s">
        <v>5</v>
      </c>
      <c s="6" t="s">
        <v>2015</v>
      </c>
      <c s="36" t="s">
        <v>226</v>
      </c>
      <c s="37">
        <v>10.66</v>
      </c>
      <c s="36">
        <v>0.00158</v>
      </c>
      <c s="36">
        <f>ROUND(G683*H683,6)</f>
      </c>
      <c r="L683" s="38">
        <v>0</v>
      </c>
      <c s="32">
        <f>ROUND(ROUND(L683,2)*ROUND(G683,3),2)</f>
      </c>
      <c s="36" t="s">
        <v>160</v>
      </c>
      <c>
        <f>(M683*21)/100</f>
      </c>
      <c t="s">
        <v>26</v>
      </c>
    </row>
    <row r="684" spans="1:5" ht="12.75">
      <c r="A684" s="35" t="s">
        <v>54</v>
      </c>
      <c r="E684" s="39" t="s">
        <v>5</v>
      </c>
    </row>
    <row r="685" spans="1:5" ht="12.75">
      <c r="A685" s="35" t="s">
        <v>55</v>
      </c>
      <c r="E685" s="40" t="s">
        <v>2016</v>
      </c>
    </row>
    <row r="686" spans="1:5" ht="25.5">
      <c r="A686" t="s">
        <v>57</v>
      </c>
      <c r="E686" s="39" t="s">
        <v>2017</v>
      </c>
    </row>
    <row r="687" spans="1:16" ht="25.5">
      <c r="A687" t="s">
        <v>48</v>
      </c>
      <c s="34" t="s">
        <v>662</v>
      </c>
      <c s="34" t="s">
        <v>2018</v>
      </c>
      <c s="35" t="s">
        <v>5</v>
      </c>
      <c s="6" t="s">
        <v>2019</v>
      </c>
      <c s="36" t="s">
        <v>226</v>
      </c>
      <c s="37">
        <v>87.2</v>
      </c>
      <c s="36">
        <v>0.00347</v>
      </c>
      <c s="36">
        <f>ROUND(G687*H687,6)</f>
      </c>
      <c r="L687" s="38">
        <v>0</v>
      </c>
      <c s="32">
        <f>ROUND(ROUND(L687,2)*ROUND(G687,3),2)</f>
      </c>
      <c s="36" t="s">
        <v>160</v>
      </c>
      <c>
        <f>(M687*21)/100</f>
      </c>
      <c t="s">
        <v>26</v>
      </c>
    </row>
    <row r="688" spans="1:5" ht="12.75">
      <c r="A688" s="35" t="s">
        <v>54</v>
      </c>
      <c r="E688" s="39" t="s">
        <v>5</v>
      </c>
    </row>
    <row r="689" spans="1:5" ht="51">
      <c r="A689" s="35" t="s">
        <v>55</v>
      </c>
      <c r="E689" s="40" t="s">
        <v>2020</v>
      </c>
    </row>
    <row r="690" spans="1:5" ht="25.5">
      <c r="A690" t="s">
        <v>57</v>
      </c>
      <c r="E690" s="39" t="s">
        <v>2021</v>
      </c>
    </row>
    <row r="691" spans="1:16" ht="25.5">
      <c r="A691" t="s">
        <v>48</v>
      </c>
      <c s="34" t="s">
        <v>665</v>
      </c>
      <c s="34" t="s">
        <v>2022</v>
      </c>
      <c s="35" t="s">
        <v>5</v>
      </c>
      <c s="6" t="s">
        <v>2023</v>
      </c>
      <c s="36" t="s">
        <v>226</v>
      </c>
      <c s="37">
        <v>67.5</v>
      </c>
      <c s="36">
        <v>0.0013</v>
      </c>
      <c s="36">
        <f>ROUND(G691*H691,6)</f>
      </c>
      <c r="L691" s="38">
        <v>0</v>
      </c>
      <c s="32">
        <f>ROUND(ROUND(L691,2)*ROUND(G691,3),2)</f>
      </c>
      <c s="36" t="s">
        <v>160</v>
      </c>
      <c>
        <f>(M691*21)/100</f>
      </c>
      <c t="s">
        <v>26</v>
      </c>
    </row>
    <row r="692" spans="1:5" ht="12.75">
      <c r="A692" s="35" t="s">
        <v>54</v>
      </c>
      <c r="E692" s="39" t="s">
        <v>5</v>
      </c>
    </row>
    <row r="693" spans="1:5" ht="12.75">
      <c r="A693" s="35" t="s">
        <v>55</v>
      </c>
      <c r="E693" s="40" t="s">
        <v>2024</v>
      </c>
    </row>
    <row r="694" spans="1:5" ht="25.5">
      <c r="A694" t="s">
        <v>57</v>
      </c>
      <c r="E694" s="39" t="s">
        <v>2025</v>
      </c>
    </row>
    <row r="695" spans="1:16" ht="25.5">
      <c r="A695" t="s">
        <v>48</v>
      </c>
      <c s="34" t="s">
        <v>666</v>
      </c>
      <c s="34" t="s">
        <v>2026</v>
      </c>
      <c s="35" t="s">
        <v>5</v>
      </c>
      <c s="6" t="s">
        <v>2027</v>
      </c>
      <c s="36" t="s">
        <v>226</v>
      </c>
      <c s="37">
        <v>90</v>
      </c>
      <c s="36">
        <v>0.00358</v>
      </c>
      <c s="36">
        <f>ROUND(G695*H695,6)</f>
      </c>
      <c r="L695" s="38">
        <v>0</v>
      </c>
      <c s="32">
        <f>ROUND(ROUND(L695,2)*ROUND(G695,3),2)</f>
      </c>
      <c s="36" t="s">
        <v>160</v>
      </c>
      <c>
        <f>(M695*21)/100</f>
      </c>
      <c t="s">
        <v>26</v>
      </c>
    </row>
    <row r="696" spans="1:5" ht="12.75">
      <c r="A696" s="35" t="s">
        <v>54</v>
      </c>
      <c r="E696" s="39" t="s">
        <v>5</v>
      </c>
    </row>
    <row r="697" spans="1:5" ht="12.75">
      <c r="A697" s="35" t="s">
        <v>55</v>
      </c>
      <c r="E697" s="40" t="s">
        <v>2028</v>
      </c>
    </row>
    <row r="698" spans="1:5" ht="25.5">
      <c r="A698" t="s">
        <v>57</v>
      </c>
      <c r="E698" s="39" t="s">
        <v>2029</v>
      </c>
    </row>
    <row r="699" spans="1:16" ht="25.5">
      <c r="A699" t="s">
        <v>48</v>
      </c>
      <c s="34" t="s">
        <v>668</v>
      </c>
      <c s="34" t="s">
        <v>2030</v>
      </c>
      <c s="35" t="s">
        <v>5</v>
      </c>
      <c s="6" t="s">
        <v>2031</v>
      </c>
      <c s="36" t="s">
        <v>226</v>
      </c>
      <c s="37">
        <v>95</v>
      </c>
      <c s="36">
        <v>0.00283</v>
      </c>
      <c s="36">
        <f>ROUND(G699*H699,6)</f>
      </c>
      <c r="L699" s="38">
        <v>0</v>
      </c>
      <c s="32">
        <f>ROUND(ROUND(L699,2)*ROUND(G699,3),2)</f>
      </c>
      <c s="36" t="s">
        <v>160</v>
      </c>
      <c>
        <f>(M699*21)/100</f>
      </c>
      <c t="s">
        <v>26</v>
      </c>
    </row>
    <row r="700" spans="1:5" ht="12.75">
      <c r="A700" s="35" t="s">
        <v>54</v>
      </c>
      <c r="E700" s="39" t="s">
        <v>5</v>
      </c>
    </row>
    <row r="701" spans="1:5" ht="12.75">
      <c r="A701" s="35" t="s">
        <v>55</v>
      </c>
      <c r="E701" s="40" t="s">
        <v>2032</v>
      </c>
    </row>
    <row r="702" spans="1:5" ht="25.5">
      <c r="A702" t="s">
        <v>57</v>
      </c>
      <c r="E702" s="39" t="s">
        <v>2033</v>
      </c>
    </row>
    <row r="703" spans="1:16" ht="25.5">
      <c r="A703" t="s">
        <v>48</v>
      </c>
      <c s="34" t="s">
        <v>671</v>
      </c>
      <c s="34" t="s">
        <v>2034</v>
      </c>
      <c s="35" t="s">
        <v>5</v>
      </c>
      <c s="6" t="s">
        <v>2035</v>
      </c>
      <c s="36" t="s">
        <v>226</v>
      </c>
      <c s="37">
        <v>7.7</v>
      </c>
      <c s="36">
        <v>0.00136</v>
      </c>
      <c s="36">
        <f>ROUND(G703*H703,6)</f>
      </c>
      <c r="L703" s="38">
        <v>0</v>
      </c>
      <c s="32">
        <f>ROUND(ROUND(L703,2)*ROUND(G703,3),2)</f>
      </c>
      <c s="36" t="s">
        <v>160</v>
      </c>
      <c>
        <f>(M703*21)/100</f>
      </c>
      <c t="s">
        <v>26</v>
      </c>
    </row>
    <row r="704" spans="1:5" ht="12.75">
      <c r="A704" s="35" t="s">
        <v>54</v>
      </c>
      <c r="E704" s="39" t="s">
        <v>5</v>
      </c>
    </row>
    <row r="705" spans="1:5" ht="51">
      <c r="A705" s="35" t="s">
        <v>55</v>
      </c>
      <c r="E705" s="40" t="s">
        <v>2036</v>
      </c>
    </row>
    <row r="706" spans="1:5" ht="25.5">
      <c r="A706" t="s">
        <v>57</v>
      </c>
      <c r="E706" s="39" t="s">
        <v>2037</v>
      </c>
    </row>
    <row r="707" spans="1:16" ht="25.5">
      <c r="A707" t="s">
        <v>48</v>
      </c>
      <c s="34" t="s">
        <v>673</v>
      </c>
      <c s="34" t="s">
        <v>2038</v>
      </c>
      <c s="35" t="s">
        <v>5</v>
      </c>
      <c s="6" t="s">
        <v>2039</v>
      </c>
      <c s="36" t="s">
        <v>226</v>
      </c>
      <c s="37">
        <v>34.6</v>
      </c>
      <c s="36">
        <v>0.00222</v>
      </c>
      <c s="36">
        <f>ROUND(G707*H707,6)</f>
      </c>
      <c r="L707" s="38">
        <v>0</v>
      </c>
      <c s="32">
        <f>ROUND(ROUND(L707,2)*ROUND(G707,3),2)</f>
      </c>
      <c s="36" t="s">
        <v>160</v>
      </c>
      <c>
        <f>(M707*21)/100</f>
      </c>
      <c t="s">
        <v>26</v>
      </c>
    </row>
    <row r="708" spans="1:5" ht="12.75">
      <c r="A708" s="35" t="s">
        <v>54</v>
      </c>
      <c r="E708" s="39" t="s">
        <v>5</v>
      </c>
    </row>
    <row r="709" spans="1:5" ht="51">
      <c r="A709" s="35" t="s">
        <v>55</v>
      </c>
      <c r="E709" s="40" t="s">
        <v>2040</v>
      </c>
    </row>
    <row r="710" spans="1:5" ht="25.5">
      <c r="A710" t="s">
        <v>57</v>
      </c>
      <c r="E710" s="39" t="s">
        <v>2041</v>
      </c>
    </row>
    <row r="711" spans="1:16" ht="25.5">
      <c r="A711" t="s">
        <v>48</v>
      </c>
      <c s="34" t="s">
        <v>674</v>
      </c>
      <c s="34" t="s">
        <v>2042</v>
      </c>
      <c s="35" t="s">
        <v>5</v>
      </c>
      <c s="6" t="s">
        <v>2043</v>
      </c>
      <c s="36" t="s">
        <v>226</v>
      </c>
      <c s="37">
        <v>188.8</v>
      </c>
      <c s="36">
        <v>0.00291</v>
      </c>
      <c s="36">
        <f>ROUND(G711*H711,6)</f>
      </c>
      <c r="L711" s="38">
        <v>0</v>
      </c>
      <c s="32">
        <f>ROUND(ROUND(L711,2)*ROUND(G711,3),2)</f>
      </c>
      <c s="36" t="s">
        <v>160</v>
      </c>
      <c>
        <f>(M711*21)/100</f>
      </c>
      <c t="s">
        <v>26</v>
      </c>
    </row>
    <row r="712" spans="1:5" ht="12.75">
      <c r="A712" s="35" t="s">
        <v>54</v>
      </c>
      <c r="E712" s="39" t="s">
        <v>5</v>
      </c>
    </row>
    <row r="713" spans="1:5" ht="51">
      <c r="A713" s="35" t="s">
        <v>55</v>
      </c>
      <c r="E713" s="40" t="s">
        <v>2044</v>
      </c>
    </row>
    <row r="714" spans="1:5" ht="25.5">
      <c r="A714" t="s">
        <v>57</v>
      </c>
      <c r="E714" s="39" t="s">
        <v>2045</v>
      </c>
    </row>
    <row r="715" spans="1:16" ht="25.5">
      <c r="A715" t="s">
        <v>48</v>
      </c>
      <c s="34" t="s">
        <v>675</v>
      </c>
      <c s="34" t="s">
        <v>2046</v>
      </c>
      <c s="35" t="s">
        <v>5</v>
      </c>
      <c s="6" t="s">
        <v>2047</v>
      </c>
      <c s="36" t="s">
        <v>226</v>
      </c>
      <c s="37">
        <v>18</v>
      </c>
      <c s="36">
        <v>0.0022</v>
      </c>
      <c s="36">
        <f>ROUND(G715*H715,6)</f>
      </c>
      <c r="L715" s="38">
        <v>0</v>
      </c>
      <c s="32">
        <f>ROUND(ROUND(L715,2)*ROUND(G715,3),2)</f>
      </c>
      <c s="36" t="s">
        <v>160</v>
      </c>
      <c>
        <f>(M715*21)/100</f>
      </c>
      <c t="s">
        <v>26</v>
      </c>
    </row>
    <row r="716" spans="1:5" ht="12.75">
      <c r="A716" s="35" t="s">
        <v>54</v>
      </c>
      <c r="E716" s="39" t="s">
        <v>5</v>
      </c>
    </row>
    <row r="717" spans="1:5" ht="12.75">
      <c r="A717" s="35" t="s">
        <v>55</v>
      </c>
      <c r="E717" s="40" t="s">
        <v>2048</v>
      </c>
    </row>
    <row r="718" spans="1:5" ht="25.5">
      <c r="A718" t="s">
        <v>57</v>
      </c>
      <c r="E718" s="39" t="s">
        <v>2049</v>
      </c>
    </row>
    <row r="719" spans="1:16" ht="25.5">
      <c r="A719" t="s">
        <v>48</v>
      </c>
      <c s="34" t="s">
        <v>676</v>
      </c>
      <c s="34" t="s">
        <v>2046</v>
      </c>
      <c s="35" t="s">
        <v>49</v>
      </c>
      <c s="6" t="s">
        <v>2047</v>
      </c>
      <c s="36" t="s">
        <v>226</v>
      </c>
      <c s="37">
        <v>80</v>
      </c>
      <c s="36">
        <v>0.0022</v>
      </c>
      <c s="36">
        <f>ROUND(G719*H719,6)</f>
      </c>
      <c r="L719" s="38">
        <v>0</v>
      </c>
      <c s="32">
        <f>ROUND(ROUND(L719,2)*ROUND(G719,3),2)</f>
      </c>
      <c s="36" t="s">
        <v>160</v>
      </c>
      <c>
        <f>(M719*21)/100</f>
      </c>
      <c t="s">
        <v>26</v>
      </c>
    </row>
    <row r="720" spans="1:5" ht="12.75">
      <c r="A720" s="35" t="s">
        <v>54</v>
      </c>
      <c r="E720" s="39" t="s">
        <v>5</v>
      </c>
    </row>
    <row r="721" spans="1:5" ht="51">
      <c r="A721" s="35" t="s">
        <v>55</v>
      </c>
      <c r="E721" s="40" t="s">
        <v>2050</v>
      </c>
    </row>
    <row r="722" spans="1:5" ht="25.5">
      <c r="A722" t="s">
        <v>57</v>
      </c>
      <c r="E722" s="39" t="s">
        <v>2051</v>
      </c>
    </row>
    <row r="723" spans="1:16" ht="38.25">
      <c r="A723" t="s">
        <v>48</v>
      </c>
      <c s="34" t="s">
        <v>677</v>
      </c>
      <c s="34" t="s">
        <v>2052</v>
      </c>
      <c s="35" t="s">
        <v>5</v>
      </c>
      <c s="6" t="s">
        <v>2053</v>
      </c>
      <c s="36" t="s">
        <v>159</v>
      </c>
      <c s="37">
        <v>9</v>
      </c>
      <c s="36">
        <v>0.00391</v>
      </c>
      <c s="36">
        <f>ROUND(G723*H723,6)</f>
      </c>
      <c r="L723" s="38">
        <v>0</v>
      </c>
      <c s="32">
        <f>ROUND(ROUND(L723,2)*ROUND(G723,3),2)</f>
      </c>
      <c s="36" t="s">
        <v>160</v>
      </c>
      <c>
        <f>(M723*21)/100</f>
      </c>
      <c t="s">
        <v>26</v>
      </c>
    </row>
    <row r="724" spans="1:5" ht="12.75">
      <c r="A724" s="35" t="s">
        <v>54</v>
      </c>
      <c r="E724" s="39" t="s">
        <v>5</v>
      </c>
    </row>
    <row r="725" spans="1:5" ht="51">
      <c r="A725" s="35" t="s">
        <v>55</v>
      </c>
      <c r="E725" s="40" t="s">
        <v>2054</v>
      </c>
    </row>
    <row r="726" spans="1:5" ht="25.5">
      <c r="A726" t="s">
        <v>57</v>
      </c>
      <c r="E726" s="39" t="s">
        <v>2055</v>
      </c>
    </row>
    <row r="727" spans="1:16" ht="38.25">
      <c r="A727" t="s">
        <v>48</v>
      </c>
      <c s="34" t="s">
        <v>678</v>
      </c>
      <c s="34" t="s">
        <v>2056</v>
      </c>
      <c s="35" t="s">
        <v>5</v>
      </c>
      <c s="6" t="s">
        <v>2057</v>
      </c>
      <c s="36" t="s">
        <v>159</v>
      </c>
      <c s="37">
        <v>4</v>
      </c>
      <c s="36">
        <v>0.0075</v>
      </c>
      <c s="36">
        <f>ROUND(G727*H727,6)</f>
      </c>
      <c r="L727" s="38">
        <v>0</v>
      </c>
      <c s="32">
        <f>ROUND(ROUND(L727,2)*ROUND(G727,3),2)</f>
      </c>
      <c s="36" t="s">
        <v>160</v>
      </c>
      <c>
        <f>(M727*21)/100</f>
      </c>
      <c t="s">
        <v>26</v>
      </c>
    </row>
    <row r="728" spans="1:5" ht="12.75">
      <c r="A728" s="35" t="s">
        <v>54</v>
      </c>
      <c r="E728" s="39" t="s">
        <v>5</v>
      </c>
    </row>
    <row r="729" spans="1:5" ht="25.5">
      <c r="A729" s="35" t="s">
        <v>55</v>
      </c>
      <c r="E729" s="40" t="s">
        <v>2058</v>
      </c>
    </row>
    <row r="730" spans="1:5" ht="25.5">
      <c r="A730" t="s">
        <v>57</v>
      </c>
      <c r="E730" s="39" t="s">
        <v>2055</v>
      </c>
    </row>
    <row r="731" spans="1:16" ht="25.5">
      <c r="A731" t="s">
        <v>48</v>
      </c>
      <c s="34" t="s">
        <v>679</v>
      </c>
      <c s="34" t="s">
        <v>2059</v>
      </c>
      <c s="35" t="s">
        <v>5</v>
      </c>
      <c s="6" t="s">
        <v>2060</v>
      </c>
      <c s="36" t="s">
        <v>226</v>
      </c>
      <c s="37">
        <v>68</v>
      </c>
      <c s="36">
        <v>0.00162</v>
      </c>
      <c s="36">
        <f>ROUND(G731*H731,6)</f>
      </c>
      <c r="L731" s="38">
        <v>0</v>
      </c>
      <c s="32">
        <f>ROUND(ROUND(L731,2)*ROUND(G731,3),2)</f>
      </c>
      <c s="36" t="s">
        <v>160</v>
      </c>
      <c>
        <f>(M731*21)/100</f>
      </c>
      <c t="s">
        <v>26</v>
      </c>
    </row>
    <row r="732" spans="1:5" ht="12.75">
      <c r="A732" s="35" t="s">
        <v>54</v>
      </c>
      <c r="E732" s="39" t="s">
        <v>5</v>
      </c>
    </row>
    <row r="733" spans="1:5" ht="12.75">
      <c r="A733" s="35" t="s">
        <v>55</v>
      </c>
      <c r="E733" s="40" t="s">
        <v>2061</v>
      </c>
    </row>
    <row r="734" spans="1:5" ht="25.5">
      <c r="A734" t="s">
        <v>57</v>
      </c>
      <c r="E734" s="39" t="s">
        <v>2062</v>
      </c>
    </row>
    <row r="735" spans="1:16" ht="25.5">
      <c r="A735" t="s">
        <v>48</v>
      </c>
      <c s="34" t="s">
        <v>680</v>
      </c>
      <c s="34" t="s">
        <v>2063</v>
      </c>
      <c s="35" t="s">
        <v>5</v>
      </c>
      <c s="6" t="s">
        <v>2064</v>
      </c>
      <c s="36" t="s">
        <v>226</v>
      </c>
      <c s="37">
        <v>90</v>
      </c>
      <c s="36">
        <v>0.00549</v>
      </c>
      <c s="36">
        <f>ROUND(G735*H735,6)</f>
      </c>
      <c r="L735" s="38">
        <v>0</v>
      </c>
      <c s="32">
        <f>ROUND(ROUND(L735,2)*ROUND(G735,3),2)</f>
      </c>
      <c s="36" t="s">
        <v>160</v>
      </c>
      <c>
        <f>(M735*21)/100</f>
      </c>
      <c t="s">
        <v>26</v>
      </c>
    </row>
    <row r="736" spans="1:5" ht="12.75">
      <c r="A736" s="35" t="s">
        <v>54</v>
      </c>
      <c r="E736" s="39" t="s">
        <v>5</v>
      </c>
    </row>
    <row r="737" spans="1:5" ht="12.75">
      <c r="A737" s="35" t="s">
        <v>55</v>
      </c>
      <c r="E737" s="40" t="s">
        <v>2065</v>
      </c>
    </row>
    <row r="738" spans="1:5" ht="25.5">
      <c r="A738" t="s">
        <v>57</v>
      </c>
      <c r="E738" s="39" t="s">
        <v>2066</v>
      </c>
    </row>
    <row r="739" spans="1:16" ht="25.5">
      <c r="A739" t="s">
        <v>48</v>
      </c>
      <c s="34" t="s">
        <v>681</v>
      </c>
      <c s="34" t="s">
        <v>2067</v>
      </c>
      <c s="35" t="s">
        <v>5</v>
      </c>
      <c s="6" t="s">
        <v>2068</v>
      </c>
      <c s="36" t="s">
        <v>159</v>
      </c>
      <c s="37">
        <v>4</v>
      </c>
      <c s="36">
        <v>0.00029</v>
      </c>
      <c s="36">
        <f>ROUND(G739*H739,6)</f>
      </c>
      <c r="L739" s="38">
        <v>0</v>
      </c>
      <c s="32">
        <f>ROUND(ROUND(L739,2)*ROUND(G739,3),2)</f>
      </c>
      <c s="36" t="s">
        <v>160</v>
      </c>
      <c>
        <f>(M739*21)/100</f>
      </c>
      <c t="s">
        <v>26</v>
      </c>
    </row>
    <row r="740" spans="1:5" ht="12.75">
      <c r="A740" s="35" t="s">
        <v>54</v>
      </c>
      <c r="E740" s="39" t="s">
        <v>5</v>
      </c>
    </row>
    <row r="741" spans="1:5" ht="12.75">
      <c r="A741" s="35" t="s">
        <v>55</v>
      </c>
      <c r="E741" s="40" t="s">
        <v>5</v>
      </c>
    </row>
    <row r="742" spans="1:5" ht="12.75">
      <c r="A742" t="s">
        <v>57</v>
      </c>
      <c r="E742" s="39" t="s">
        <v>5</v>
      </c>
    </row>
    <row r="743" spans="1:16" ht="25.5">
      <c r="A743" t="s">
        <v>48</v>
      </c>
      <c s="34" t="s">
        <v>683</v>
      </c>
      <c s="34" t="s">
        <v>2069</v>
      </c>
      <c s="35" t="s">
        <v>5</v>
      </c>
      <c s="6" t="s">
        <v>2070</v>
      </c>
      <c s="36" t="s">
        <v>226</v>
      </c>
      <c s="37">
        <v>70.2</v>
      </c>
      <c s="36">
        <v>0.0021</v>
      </c>
      <c s="36">
        <f>ROUND(G743*H743,6)</f>
      </c>
      <c r="L743" s="38">
        <v>0</v>
      </c>
      <c s="32">
        <f>ROUND(ROUND(L743,2)*ROUND(G743,3),2)</f>
      </c>
      <c s="36" t="s">
        <v>160</v>
      </c>
      <c>
        <f>(M743*21)/100</f>
      </c>
      <c t="s">
        <v>26</v>
      </c>
    </row>
    <row r="744" spans="1:5" ht="12.75">
      <c r="A744" s="35" t="s">
        <v>54</v>
      </c>
      <c r="E744" s="39" t="s">
        <v>5</v>
      </c>
    </row>
    <row r="745" spans="1:5" ht="12.75">
      <c r="A745" s="35" t="s">
        <v>55</v>
      </c>
      <c r="E745" s="40" t="s">
        <v>2071</v>
      </c>
    </row>
    <row r="746" spans="1:5" ht="25.5">
      <c r="A746" t="s">
        <v>57</v>
      </c>
      <c r="E746" s="39" t="s">
        <v>2072</v>
      </c>
    </row>
    <row r="747" spans="1:16" ht="25.5">
      <c r="A747" t="s">
        <v>48</v>
      </c>
      <c s="34" t="s">
        <v>684</v>
      </c>
      <c s="34" t="s">
        <v>2073</v>
      </c>
      <c s="35" t="s">
        <v>5</v>
      </c>
      <c s="6" t="s">
        <v>2074</v>
      </c>
      <c s="36" t="s">
        <v>52</v>
      </c>
      <c s="37">
        <v>5.131</v>
      </c>
      <c s="36">
        <v>0</v>
      </c>
      <c s="36">
        <f>ROUND(G747*H747,6)</f>
      </c>
      <c r="L747" s="38">
        <v>0</v>
      </c>
      <c s="32">
        <f>ROUND(ROUND(L747,2)*ROUND(G747,3),2)</f>
      </c>
      <c s="36" t="s">
        <v>160</v>
      </c>
      <c>
        <f>(M747*21)/100</f>
      </c>
      <c t="s">
        <v>26</v>
      </c>
    </row>
    <row r="748" spans="1:5" ht="12.75">
      <c r="A748" s="35" t="s">
        <v>54</v>
      </c>
      <c r="E748" s="39" t="s">
        <v>5</v>
      </c>
    </row>
    <row r="749" spans="1:5" ht="12.75">
      <c r="A749" s="35" t="s">
        <v>55</v>
      </c>
      <c r="E749" s="40" t="s">
        <v>5</v>
      </c>
    </row>
    <row r="750" spans="1:5" ht="12.75">
      <c r="A750" t="s">
        <v>57</v>
      </c>
      <c r="E750" s="39" t="s">
        <v>5</v>
      </c>
    </row>
    <row r="751" spans="1:13" ht="12.75">
      <c r="A751" t="s">
        <v>45</v>
      </c>
      <c r="C751" s="31" t="s">
        <v>1402</v>
      </c>
      <c r="E751" s="33" t="s">
        <v>1403</v>
      </c>
      <c r="J751" s="32">
        <f>0</f>
      </c>
      <c s="32">
        <f>0</f>
      </c>
      <c s="32">
        <f>0+L752+L756+L760+L764+L768+L772+L776+L780</f>
      </c>
      <c s="32">
        <f>0+M752+M756+M760+M764+M768+M772+M776+M780</f>
      </c>
    </row>
    <row r="752" spans="1:16" ht="25.5">
      <c r="A752" t="s">
        <v>48</v>
      </c>
      <c s="34" t="s">
        <v>685</v>
      </c>
      <c s="34" t="s">
        <v>2075</v>
      </c>
      <c s="35" t="s">
        <v>5</v>
      </c>
      <c s="6" t="s">
        <v>2076</v>
      </c>
      <c s="36" t="s">
        <v>1089</v>
      </c>
      <c s="37">
        <v>629.469</v>
      </c>
      <c s="36">
        <v>0.00036</v>
      </c>
      <c s="36">
        <f>ROUND(G752*H752,6)</f>
      </c>
      <c r="L752" s="38">
        <v>0</v>
      </c>
      <c s="32">
        <f>ROUND(ROUND(L752,2)*ROUND(G752,3),2)</f>
      </c>
      <c s="36" t="s">
        <v>160</v>
      </c>
      <c>
        <f>(M752*21)/100</f>
      </c>
      <c t="s">
        <v>26</v>
      </c>
    </row>
    <row r="753" spans="1:5" ht="12.75">
      <c r="A753" s="35" t="s">
        <v>54</v>
      </c>
      <c r="E753" s="39" t="s">
        <v>5</v>
      </c>
    </row>
    <row r="754" spans="1:5" ht="114.75">
      <c r="A754" s="35" t="s">
        <v>55</v>
      </c>
      <c r="E754" s="40" t="s">
        <v>1844</v>
      </c>
    </row>
    <row r="755" spans="1:5" ht="12.75">
      <c r="A755" t="s">
        <v>57</v>
      </c>
      <c r="E755" s="39" t="s">
        <v>5</v>
      </c>
    </row>
    <row r="756" spans="1:16" ht="12.75">
      <c r="A756" t="s">
        <v>48</v>
      </c>
      <c s="34" t="s">
        <v>687</v>
      </c>
      <c s="34" t="s">
        <v>2077</v>
      </c>
      <c s="35" t="s">
        <v>5</v>
      </c>
      <c s="6" t="s">
        <v>2078</v>
      </c>
      <c s="36" t="s">
        <v>159</v>
      </c>
      <c s="37">
        <v>9127.301</v>
      </c>
      <c s="36">
        <v>0.0015</v>
      </c>
      <c s="36">
        <f>ROUND(G756*H756,6)</f>
      </c>
      <c r="L756" s="38">
        <v>0</v>
      </c>
      <c s="32">
        <f>ROUND(ROUND(L756,2)*ROUND(G756,3),2)</f>
      </c>
      <c s="36" t="s">
        <v>160</v>
      </c>
      <c>
        <f>(M756*21)/100</f>
      </c>
      <c t="s">
        <v>26</v>
      </c>
    </row>
    <row r="757" spans="1:5" ht="12.75">
      <c r="A757" s="35" t="s">
        <v>54</v>
      </c>
      <c r="E757" s="39" t="s">
        <v>5</v>
      </c>
    </row>
    <row r="758" spans="1:5" ht="127.5">
      <c r="A758" s="35" t="s">
        <v>55</v>
      </c>
      <c r="E758" s="40" t="s">
        <v>2079</v>
      </c>
    </row>
    <row r="759" spans="1:5" ht="12.75">
      <c r="A759" t="s">
        <v>57</v>
      </c>
      <c r="E759" s="39" t="s">
        <v>5</v>
      </c>
    </row>
    <row r="760" spans="1:16" ht="25.5">
      <c r="A760" t="s">
        <v>48</v>
      </c>
      <c s="34" t="s">
        <v>688</v>
      </c>
      <c s="34" t="s">
        <v>2080</v>
      </c>
      <c s="35" t="s">
        <v>5</v>
      </c>
      <c s="6" t="s">
        <v>2081</v>
      </c>
      <c s="36" t="s">
        <v>226</v>
      </c>
      <c s="37">
        <v>58.12</v>
      </c>
      <c s="36">
        <v>0.00174</v>
      </c>
      <c s="36">
        <f>ROUND(G760*H760,6)</f>
      </c>
      <c r="L760" s="38">
        <v>0</v>
      </c>
      <c s="32">
        <f>ROUND(ROUND(L760,2)*ROUND(G760,3),2)</f>
      </c>
      <c s="36" t="s">
        <v>160</v>
      </c>
      <c>
        <f>(M760*21)/100</f>
      </c>
      <c t="s">
        <v>26</v>
      </c>
    </row>
    <row r="761" spans="1:5" ht="12.75">
      <c r="A761" s="35" t="s">
        <v>54</v>
      </c>
      <c r="E761" s="39" t="s">
        <v>5</v>
      </c>
    </row>
    <row r="762" spans="1:5" ht="51">
      <c r="A762" s="35" t="s">
        <v>55</v>
      </c>
      <c r="E762" s="40" t="s">
        <v>2082</v>
      </c>
    </row>
    <row r="763" spans="1:5" ht="12.75">
      <c r="A763" t="s">
        <v>57</v>
      </c>
      <c r="E763" s="39" t="s">
        <v>5</v>
      </c>
    </row>
    <row r="764" spans="1:16" ht="12.75">
      <c r="A764" t="s">
        <v>48</v>
      </c>
      <c s="34" t="s">
        <v>689</v>
      </c>
      <c s="34" t="s">
        <v>2083</v>
      </c>
      <c s="35" t="s">
        <v>5</v>
      </c>
      <c s="6" t="s">
        <v>2084</v>
      </c>
      <c s="36" t="s">
        <v>159</v>
      </c>
      <c s="37">
        <v>149.659</v>
      </c>
      <c s="36">
        <v>0.00135</v>
      </c>
      <c s="36">
        <f>ROUND(G764*H764,6)</f>
      </c>
      <c r="L764" s="38">
        <v>0</v>
      </c>
      <c s="32">
        <f>ROUND(ROUND(L764,2)*ROUND(G764,3),2)</f>
      </c>
      <c s="36" t="s">
        <v>160</v>
      </c>
      <c>
        <f>(M764*21)/100</f>
      </c>
      <c t="s">
        <v>26</v>
      </c>
    </row>
    <row r="765" spans="1:5" ht="12.75">
      <c r="A765" s="35" t="s">
        <v>54</v>
      </c>
      <c r="E765" s="39" t="s">
        <v>5</v>
      </c>
    </row>
    <row r="766" spans="1:5" ht="63.75">
      <c r="A766" s="35" t="s">
        <v>55</v>
      </c>
      <c r="E766" s="40" t="s">
        <v>2085</v>
      </c>
    </row>
    <row r="767" spans="1:5" ht="12.75">
      <c r="A767" t="s">
        <v>57</v>
      </c>
      <c r="E767" s="39" t="s">
        <v>5</v>
      </c>
    </row>
    <row r="768" spans="1:16" ht="25.5">
      <c r="A768" t="s">
        <v>48</v>
      </c>
      <c s="34" t="s">
        <v>690</v>
      </c>
      <c s="34" t="s">
        <v>2086</v>
      </c>
      <c s="35" t="s">
        <v>5</v>
      </c>
      <c s="6" t="s">
        <v>2087</v>
      </c>
      <c s="36" t="s">
        <v>226</v>
      </c>
      <c s="37">
        <v>24.1</v>
      </c>
      <c s="36">
        <v>0</v>
      </c>
      <c s="36">
        <f>ROUND(G768*H768,6)</f>
      </c>
      <c r="L768" s="38">
        <v>0</v>
      </c>
      <c s="32">
        <f>ROUND(ROUND(L768,2)*ROUND(G768,3),2)</f>
      </c>
      <c s="36" t="s">
        <v>160</v>
      </c>
      <c>
        <f>(M768*21)/100</f>
      </c>
      <c t="s">
        <v>26</v>
      </c>
    </row>
    <row r="769" spans="1:5" ht="12.75">
      <c r="A769" s="35" t="s">
        <v>54</v>
      </c>
      <c r="E769" s="39" t="s">
        <v>5</v>
      </c>
    </row>
    <row r="770" spans="1:5" ht="51">
      <c r="A770" s="35" t="s">
        <v>55</v>
      </c>
      <c r="E770" s="40" t="s">
        <v>2088</v>
      </c>
    </row>
    <row r="771" spans="1:5" ht="12.75">
      <c r="A771" t="s">
        <v>57</v>
      </c>
      <c r="E771" s="39" t="s">
        <v>5</v>
      </c>
    </row>
    <row r="772" spans="1:16" ht="25.5">
      <c r="A772" t="s">
        <v>48</v>
      </c>
      <c s="34" t="s">
        <v>691</v>
      </c>
      <c s="34" t="s">
        <v>2089</v>
      </c>
      <c s="35" t="s">
        <v>5</v>
      </c>
      <c s="6" t="s">
        <v>2090</v>
      </c>
      <c s="36" t="s">
        <v>226</v>
      </c>
      <c s="37">
        <v>954.02</v>
      </c>
      <c s="36">
        <v>0</v>
      </c>
      <c s="36">
        <f>ROUND(G772*H772,6)</f>
      </c>
      <c r="L772" s="38">
        <v>0</v>
      </c>
      <c s="32">
        <f>ROUND(ROUND(L772,2)*ROUND(G772,3),2)</f>
      </c>
      <c s="36" t="s">
        <v>160</v>
      </c>
      <c>
        <f>(M772*21)/100</f>
      </c>
      <c t="s">
        <v>26</v>
      </c>
    </row>
    <row r="773" spans="1:5" ht="12.75">
      <c r="A773" s="35" t="s">
        <v>54</v>
      </c>
      <c r="E773" s="39" t="s">
        <v>5</v>
      </c>
    </row>
    <row r="774" spans="1:5" ht="114.75">
      <c r="A774" s="35" t="s">
        <v>55</v>
      </c>
      <c r="E774" s="40" t="s">
        <v>1907</v>
      </c>
    </row>
    <row r="775" spans="1:5" ht="12.75">
      <c r="A775" t="s">
        <v>57</v>
      </c>
      <c r="E775" s="39" t="s">
        <v>5</v>
      </c>
    </row>
    <row r="776" spans="1:16" ht="12.75">
      <c r="A776" t="s">
        <v>48</v>
      </c>
      <c s="34" t="s">
        <v>692</v>
      </c>
      <c s="34" t="s">
        <v>2091</v>
      </c>
      <c s="35" t="s">
        <v>5</v>
      </c>
      <c s="6" t="s">
        <v>2092</v>
      </c>
      <c s="36" t="s">
        <v>226</v>
      </c>
      <c s="37">
        <v>1049.422</v>
      </c>
      <c s="36">
        <v>1E-05</v>
      </c>
      <c s="36">
        <f>ROUND(G776*H776,6)</f>
      </c>
      <c r="L776" s="38">
        <v>0</v>
      </c>
      <c s="32">
        <f>ROUND(ROUND(L776,2)*ROUND(G776,3),2)</f>
      </c>
      <c s="36" t="s">
        <v>160</v>
      </c>
      <c>
        <f>(M776*21)/100</f>
      </c>
      <c t="s">
        <v>26</v>
      </c>
    </row>
    <row r="777" spans="1:5" ht="12.75">
      <c r="A777" s="35" t="s">
        <v>54</v>
      </c>
      <c r="E777" s="39" t="s">
        <v>5</v>
      </c>
    </row>
    <row r="778" spans="1:5" ht="127.5">
      <c r="A778" s="35" t="s">
        <v>55</v>
      </c>
      <c r="E778" s="40" t="s">
        <v>2093</v>
      </c>
    </row>
    <row r="779" spans="1:5" ht="12.75">
      <c r="A779" t="s">
        <v>57</v>
      </c>
      <c r="E779" s="39" t="s">
        <v>5</v>
      </c>
    </row>
    <row r="780" spans="1:16" ht="25.5">
      <c r="A780" t="s">
        <v>48</v>
      </c>
      <c s="34" t="s">
        <v>695</v>
      </c>
      <c s="34" t="s">
        <v>2094</v>
      </c>
      <c s="35" t="s">
        <v>5</v>
      </c>
      <c s="6" t="s">
        <v>2095</v>
      </c>
      <c s="36" t="s">
        <v>52</v>
      </c>
      <c s="37">
        <v>14.231</v>
      </c>
      <c s="36">
        <v>0</v>
      </c>
      <c s="36">
        <f>ROUND(G780*H780,6)</f>
      </c>
      <c r="L780" s="38">
        <v>0</v>
      </c>
      <c s="32">
        <f>ROUND(ROUND(L780,2)*ROUND(G780,3),2)</f>
      </c>
      <c s="36" t="s">
        <v>160</v>
      </c>
      <c>
        <f>(M780*21)/100</f>
      </c>
      <c t="s">
        <v>26</v>
      </c>
    </row>
    <row r="781" spans="1:5" ht="12.75">
      <c r="A781" s="35" t="s">
        <v>54</v>
      </c>
      <c r="E781" s="39" t="s">
        <v>5</v>
      </c>
    </row>
    <row r="782" spans="1:5" ht="12.75">
      <c r="A782" s="35" t="s">
        <v>55</v>
      </c>
      <c r="E782" s="40" t="s">
        <v>5</v>
      </c>
    </row>
    <row r="783" spans="1:5" ht="12.75">
      <c r="A783" t="s">
        <v>57</v>
      </c>
      <c r="E783" s="39" t="s">
        <v>5</v>
      </c>
    </row>
    <row r="784" spans="1:13" ht="12.75">
      <c r="A784" t="s">
        <v>45</v>
      </c>
      <c r="C784" s="31" t="s">
        <v>1076</v>
      </c>
      <c r="E784" s="33" t="s">
        <v>1077</v>
      </c>
      <c r="J784" s="32">
        <f>0</f>
      </c>
      <c s="32">
        <f>0</f>
      </c>
      <c s="32">
        <f>0+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f>
      </c>
      <c s="32">
        <f>0+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f>
      </c>
    </row>
    <row r="785" spans="1:16" ht="12.75">
      <c r="A785" t="s">
        <v>48</v>
      </c>
      <c s="34" t="s">
        <v>641</v>
      </c>
      <c s="34" t="s">
        <v>2096</v>
      </c>
      <c s="35" t="s">
        <v>5</v>
      </c>
      <c s="6" t="s">
        <v>2097</v>
      </c>
      <c s="36" t="s">
        <v>159</v>
      </c>
      <c s="37">
        <v>1</v>
      </c>
      <c s="36">
        <v>0</v>
      </c>
      <c s="36">
        <f>ROUND(G785*H785,6)</f>
      </c>
      <c r="L785" s="38">
        <v>0</v>
      </c>
      <c s="32">
        <f>ROUND(ROUND(L785,2)*ROUND(G785,3),2)</f>
      </c>
      <c s="36" t="s">
        <v>53</v>
      </c>
      <c>
        <f>(M785*21)/100</f>
      </c>
      <c t="s">
        <v>26</v>
      </c>
    </row>
    <row r="786" spans="1:5" ht="12.75">
      <c r="A786" s="35" t="s">
        <v>54</v>
      </c>
      <c r="E786" s="39" t="s">
        <v>5</v>
      </c>
    </row>
    <row r="787" spans="1:5" ht="25.5">
      <c r="A787" s="35" t="s">
        <v>55</v>
      </c>
      <c r="E787" s="40" t="s">
        <v>2098</v>
      </c>
    </row>
    <row r="788" spans="1:5" ht="63.75">
      <c r="A788" t="s">
        <v>57</v>
      </c>
      <c r="E788" s="39" t="s">
        <v>2099</v>
      </c>
    </row>
    <row r="789" spans="1:16" ht="12.75">
      <c r="A789" t="s">
        <v>48</v>
      </c>
      <c s="34" t="s">
        <v>644</v>
      </c>
      <c s="34" t="s">
        <v>2100</v>
      </c>
      <c s="35" t="s">
        <v>5</v>
      </c>
      <c s="6" t="s">
        <v>2101</v>
      </c>
      <c s="36" t="s">
        <v>159</v>
      </c>
      <c s="37">
        <v>4</v>
      </c>
      <c s="36">
        <v>0</v>
      </c>
      <c s="36">
        <f>ROUND(G789*H789,6)</f>
      </c>
      <c r="L789" s="38">
        <v>0</v>
      </c>
      <c s="32">
        <f>ROUND(ROUND(L789,2)*ROUND(G789,3),2)</f>
      </c>
      <c s="36" t="s">
        <v>53</v>
      </c>
      <c>
        <f>(M789*21)/100</f>
      </c>
      <c t="s">
        <v>26</v>
      </c>
    </row>
    <row r="790" spans="1:5" ht="12.75">
      <c r="A790" s="35" t="s">
        <v>54</v>
      </c>
      <c r="E790" s="39" t="s">
        <v>5</v>
      </c>
    </row>
    <row r="791" spans="1:5" ht="25.5">
      <c r="A791" s="35" t="s">
        <v>55</v>
      </c>
      <c r="E791" s="40" t="s">
        <v>2102</v>
      </c>
    </row>
    <row r="792" spans="1:5" ht="63.75">
      <c r="A792" t="s">
        <v>57</v>
      </c>
      <c r="E792" s="39" t="s">
        <v>2103</v>
      </c>
    </row>
    <row r="793" spans="1:16" ht="25.5">
      <c r="A793" t="s">
        <v>48</v>
      </c>
      <c s="34" t="s">
        <v>698</v>
      </c>
      <c s="34" t="s">
        <v>2104</v>
      </c>
      <c s="35" t="s">
        <v>5</v>
      </c>
      <c s="6" t="s">
        <v>2105</v>
      </c>
      <c s="36" t="s">
        <v>226</v>
      </c>
      <c s="37">
        <v>34.785</v>
      </c>
      <c s="36">
        <v>0</v>
      </c>
      <c s="36">
        <f>ROUND(G793*H793,6)</f>
      </c>
      <c r="L793" s="38">
        <v>0</v>
      </c>
      <c s="32">
        <f>ROUND(ROUND(L793,2)*ROUND(G793,3),2)</f>
      </c>
      <c s="36" t="s">
        <v>160</v>
      </c>
      <c>
        <f>(M793*21)/100</f>
      </c>
      <c t="s">
        <v>26</v>
      </c>
    </row>
    <row r="794" spans="1:5" ht="12.75">
      <c r="A794" s="35" t="s">
        <v>54</v>
      </c>
      <c r="E794" s="39" t="s">
        <v>5</v>
      </c>
    </row>
    <row r="795" spans="1:5" ht="63.75">
      <c r="A795" s="35" t="s">
        <v>55</v>
      </c>
      <c r="E795" s="40" t="s">
        <v>2106</v>
      </c>
    </row>
    <row r="796" spans="1:5" ht="12.75">
      <c r="A796" t="s">
        <v>57</v>
      </c>
      <c r="E796" s="39" t="s">
        <v>5</v>
      </c>
    </row>
    <row r="797" spans="1:16" ht="12.75">
      <c r="A797" t="s">
        <v>48</v>
      </c>
      <c s="34" t="s">
        <v>700</v>
      </c>
      <c s="34" t="s">
        <v>2107</v>
      </c>
      <c s="35" t="s">
        <v>5</v>
      </c>
      <c s="6" t="s">
        <v>2108</v>
      </c>
      <c s="36" t="s">
        <v>226</v>
      </c>
      <c s="37">
        <v>1.768</v>
      </c>
      <c s="36">
        <v>0.003</v>
      </c>
      <c s="36">
        <f>ROUND(G797*H797,6)</f>
      </c>
      <c r="L797" s="38">
        <v>0</v>
      </c>
      <c s="32">
        <f>ROUND(ROUND(L797,2)*ROUND(G797,3),2)</f>
      </c>
      <c s="36" t="s">
        <v>53</v>
      </c>
      <c>
        <f>(M797*21)/100</f>
      </c>
      <c t="s">
        <v>26</v>
      </c>
    </row>
    <row r="798" spans="1:5" ht="12.75">
      <c r="A798" s="35" t="s">
        <v>54</v>
      </c>
      <c r="E798" s="39" t="s">
        <v>5</v>
      </c>
    </row>
    <row r="799" spans="1:5" ht="25.5">
      <c r="A799" s="35" t="s">
        <v>55</v>
      </c>
      <c r="E799" s="40" t="s">
        <v>2109</v>
      </c>
    </row>
    <row r="800" spans="1:5" ht="25.5">
      <c r="A800" t="s">
        <v>57</v>
      </c>
      <c r="E800" s="39" t="s">
        <v>2110</v>
      </c>
    </row>
    <row r="801" spans="1:16" ht="12.75">
      <c r="A801" t="s">
        <v>48</v>
      </c>
      <c s="34" t="s">
        <v>701</v>
      </c>
      <c s="34" t="s">
        <v>2111</v>
      </c>
      <c s="35" t="s">
        <v>5</v>
      </c>
      <c s="6" t="s">
        <v>2112</v>
      </c>
      <c s="36" t="s">
        <v>226</v>
      </c>
      <c s="37">
        <v>1.197</v>
      </c>
      <c s="36">
        <v>0.003</v>
      </c>
      <c s="36">
        <f>ROUND(G801*H801,6)</f>
      </c>
      <c r="L801" s="38">
        <v>0</v>
      </c>
      <c s="32">
        <f>ROUND(ROUND(L801,2)*ROUND(G801,3),2)</f>
      </c>
      <c s="36" t="s">
        <v>53</v>
      </c>
      <c>
        <f>(M801*21)/100</f>
      </c>
      <c t="s">
        <v>26</v>
      </c>
    </row>
    <row r="802" spans="1:5" ht="12.75">
      <c r="A802" s="35" t="s">
        <v>54</v>
      </c>
      <c r="E802" s="39" t="s">
        <v>5</v>
      </c>
    </row>
    <row r="803" spans="1:5" ht="25.5">
      <c r="A803" s="35" t="s">
        <v>55</v>
      </c>
      <c r="E803" s="40" t="s">
        <v>2113</v>
      </c>
    </row>
    <row r="804" spans="1:5" ht="25.5">
      <c r="A804" t="s">
        <v>57</v>
      </c>
      <c r="E804" s="39" t="s">
        <v>2110</v>
      </c>
    </row>
    <row r="805" spans="1:16" ht="12.75">
      <c r="A805" t="s">
        <v>48</v>
      </c>
      <c s="34" t="s">
        <v>703</v>
      </c>
      <c s="34" t="s">
        <v>2114</v>
      </c>
      <c s="35" t="s">
        <v>5</v>
      </c>
      <c s="6" t="s">
        <v>2115</v>
      </c>
      <c s="36" t="s">
        <v>226</v>
      </c>
      <c s="37">
        <v>3.788</v>
      </c>
      <c s="36">
        <v>0.004</v>
      </c>
      <c s="36">
        <f>ROUND(G805*H805,6)</f>
      </c>
      <c r="L805" s="38">
        <v>0</v>
      </c>
      <c s="32">
        <f>ROUND(ROUND(L805,2)*ROUND(G805,3),2)</f>
      </c>
      <c s="36" t="s">
        <v>53</v>
      </c>
      <c>
        <f>(M805*21)/100</f>
      </c>
      <c t="s">
        <v>26</v>
      </c>
    </row>
    <row r="806" spans="1:5" ht="12.75">
      <c r="A806" s="35" t="s">
        <v>54</v>
      </c>
      <c r="E806" s="39" t="s">
        <v>5</v>
      </c>
    </row>
    <row r="807" spans="1:5" ht="25.5">
      <c r="A807" s="35" t="s">
        <v>55</v>
      </c>
      <c r="E807" s="40" t="s">
        <v>2116</v>
      </c>
    </row>
    <row r="808" spans="1:5" ht="25.5">
      <c r="A808" t="s">
        <v>57</v>
      </c>
      <c r="E808" s="39" t="s">
        <v>2110</v>
      </c>
    </row>
    <row r="809" spans="1:16" ht="12.75">
      <c r="A809" t="s">
        <v>48</v>
      </c>
      <c s="34" t="s">
        <v>705</v>
      </c>
      <c s="34" t="s">
        <v>2117</v>
      </c>
      <c s="35" t="s">
        <v>5</v>
      </c>
      <c s="6" t="s">
        <v>2118</v>
      </c>
      <c s="36" t="s">
        <v>226</v>
      </c>
      <c s="37">
        <v>1.768</v>
      </c>
      <c s="36">
        <v>0.004</v>
      </c>
      <c s="36">
        <f>ROUND(G809*H809,6)</f>
      </c>
      <c r="L809" s="38">
        <v>0</v>
      </c>
      <c s="32">
        <f>ROUND(ROUND(L809,2)*ROUND(G809,3),2)</f>
      </c>
      <c s="36" t="s">
        <v>53</v>
      </c>
      <c>
        <f>(M809*21)/100</f>
      </c>
      <c t="s">
        <v>26</v>
      </c>
    </row>
    <row r="810" spans="1:5" ht="12.75">
      <c r="A810" s="35" t="s">
        <v>54</v>
      </c>
      <c r="E810" s="39" t="s">
        <v>5</v>
      </c>
    </row>
    <row r="811" spans="1:5" ht="25.5">
      <c r="A811" s="35" t="s">
        <v>55</v>
      </c>
      <c r="E811" s="40" t="s">
        <v>2119</v>
      </c>
    </row>
    <row r="812" spans="1:5" ht="25.5">
      <c r="A812" t="s">
        <v>57</v>
      </c>
      <c r="E812" s="39" t="s">
        <v>2110</v>
      </c>
    </row>
    <row r="813" spans="1:16" ht="12.75">
      <c r="A813" t="s">
        <v>48</v>
      </c>
      <c s="34" t="s">
        <v>710</v>
      </c>
      <c s="34" t="s">
        <v>2120</v>
      </c>
      <c s="35" t="s">
        <v>5</v>
      </c>
      <c s="6" t="s">
        <v>2121</v>
      </c>
      <c s="36" t="s">
        <v>226</v>
      </c>
      <c s="37">
        <v>5.05</v>
      </c>
      <c s="36">
        <v>0.004</v>
      </c>
      <c s="36">
        <f>ROUND(G813*H813,6)</f>
      </c>
      <c r="L813" s="38">
        <v>0</v>
      </c>
      <c s="32">
        <f>ROUND(ROUND(L813,2)*ROUND(G813,3),2)</f>
      </c>
      <c s="36" t="s">
        <v>53</v>
      </c>
      <c>
        <f>(M813*21)/100</f>
      </c>
      <c t="s">
        <v>26</v>
      </c>
    </row>
    <row r="814" spans="1:5" ht="12.75">
      <c r="A814" s="35" t="s">
        <v>54</v>
      </c>
      <c r="E814" s="39" t="s">
        <v>5</v>
      </c>
    </row>
    <row r="815" spans="1:5" ht="25.5">
      <c r="A815" s="35" t="s">
        <v>55</v>
      </c>
      <c r="E815" s="40" t="s">
        <v>2122</v>
      </c>
    </row>
    <row r="816" spans="1:5" ht="25.5">
      <c r="A816" t="s">
        <v>57</v>
      </c>
      <c r="E816" s="39" t="s">
        <v>2110</v>
      </c>
    </row>
    <row r="817" spans="1:16" ht="12.75">
      <c r="A817" t="s">
        <v>48</v>
      </c>
      <c s="34" t="s">
        <v>2123</v>
      </c>
      <c s="34" t="s">
        <v>2124</v>
      </c>
      <c s="35" t="s">
        <v>5</v>
      </c>
      <c s="6" t="s">
        <v>2125</v>
      </c>
      <c s="36" t="s">
        <v>226</v>
      </c>
      <c s="37">
        <v>1.263</v>
      </c>
      <c s="36">
        <v>0.005</v>
      </c>
      <c s="36">
        <f>ROUND(G817*H817,6)</f>
      </c>
      <c r="L817" s="38">
        <v>0</v>
      </c>
      <c s="32">
        <f>ROUND(ROUND(L817,2)*ROUND(G817,3),2)</f>
      </c>
      <c s="36" t="s">
        <v>53</v>
      </c>
      <c>
        <f>(M817*21)/100</f>
      </c>
      <c t="s">
        <v>26</v>
      </c>
    </row>
    <row r="818" spans="1:5" ht="12.75">
      <c r="A818" s="35" t="s">
        <v>54</v>
      </c>
      <c r="E818" s="39" t="s">
        <v>5</v>
      </c>
    </row>
    <row r="819" spans="1:5" ht="25.5">
      <c r="A819" s="35" t="s">
        <v>55</v>
      </c>
      <c r="E819" s="40" t="s">
        <v>2126</v>
      </c>
    </row>
    <row r="820" spans="1:5" ht="25.5">
      <c r="A820" t="s">
        <v>57</v>
      </c>
      <c r="E820" s="39" t="s">
        <v>2110</v>
      </c>
    </row>
    <row r="821" spans="1:16" ht="12.75">
      <c r="A821" t="s">
        <v>48</v>
      </c>
      <c s="34" t="s">
        <v>2127</v>
      </c>
      <c s="34" t="s">
        <v>2128</v>
      </c>
      <c s="35" t="s">
        <v>5</v>
      </c>
      <c s="6" t="s">
        <v>2129</v>
      </c>
      <c s="36" t="s">
        <v>226</v>
      </c>
      <c s="37">
        <v>9.696</v>
      </c>
      <c s="36">
        <v>0.003</v>
      </c>
      <c s="36">
        <f>ROUND(G821*H821,6)</f>
      </c>
      <c r="L821" s="38">
        <v>0</v>
      </c>
      <c s="32">
        <f>ROUND(ROUND(L821,2)*ROUND(G821,3),2)</f>
      </c>
      <c s="36" t="s">
        <v>53</v>
      </c>
      <c>
        <f>(M821*21)/100</f>
      </c>
      <c t="s">
        <v>26</v>
      </c>
    </row>
    <row r="822" spans="1:5" ht="12.75">
      <c r="A822" s="35" t="s">
        <v>54</v>
      </c>
      <c r="E822" s="39" t="s">
        <v>5</v>
      </c>
    </row>
    <row r="823" spans="1:5" ht="25.5">
      <c r="A823" s="35" t="s">
        <v>55</v>
      </c>
      <c r="E823" s="40" t="s">
        <v>2130</v>
      </c>
    </row>
    <row r="824" spans="1:5" ht="25.5">
      <c r="A824" t="s">
        <v>57</v>
      </c>
      <c r="E824" s="39" t="s">
        <v>2131</v>
      </c>
    </row>
    <row r="825" spans="1:16" ht="12.75">
      <c r="A825" t="s">
        <v>48</v>
      </c>
      <c s="34" t="s">
        <v>2132</v>
      </c>
      <c s="34" t="s">
        <v>2133</v>
      </c>
      <c s="35" t="s">
        <v>5</v>
      </c>
      <c s="6" t="s">
        <v>2134</v>
      </c>
      <c s="36" t="s">
        <v>226</v>
      </c>
      <c s="37">
        <v>4.444</v>
      </c>
      <c s="36">
        <v>0.003</v>
      </c>
      <c s="36">
        <f>ROUND(G825*H825,6)</f>
      </c>
      <c r="L825" s="38">
        <v>0</v>
      </c>
      <c s="32">
        <f>ROUND(ROUND(L825,2)*ROUND(G825,3),2)</f>
      </c>
      <c s="36" t="s">
        <v>53</v>
      </c>
      <c>
        <f>(M825*21)/100</f>
      </c>
      <c t="s">
        <v>26</v>
      </c>
    </row>
    <row r="826" spans="1:5" ht="12.75">
      <c r="A826" s="35" t="s">
        <v>54</v>
      </c>
      <c r="E826" s="39" t="s">
        <v>5</v>
      </c>
    </row>
    <row r="827" spans="1:5" ht="25.5">
      <c r="A827" s="35" t="s">
        <v>55</v>
      </c>
      <c r="E827" s="40" t="s">
        <v>2135</v>
      </c>
    </row>
    <row r="828" spans="1:5" ht="25.5">
      <c r="A828" t="s">
        <v>57</v>
      </c>
      <c r="E828" s="39" t="s">
        <v>2131</v>
      </c>
    </row>
    <row r="829" spans="1:16" ht="12.75">
      <c r="A829" t="s">
        <v>48</v>
      </c>
      <c s="34" t="s">
        <v>2136</v>
      </c>
      <c s="34" t="s">
        <v>2137</v>
      </c>
      <c s="35" t="s">
        <v>5</v>
      </c>
      <c s="6" t="s">
        <v>2121</v>
      </c>
      <c s="36" t="s">
        <v>226</v>
      </c>
      <c s="37">
        <v>3.636</v>
      </c>
      <c s="36">
        <v>0.004</v>
      </c>
      <c s="36">
        <f>ROUND(G829*H829,6)</f>
      </c>
      <c r="L829" s="38">
        <v>0</v>
      </c>
      <c s="32">
        <f>ROUND(ROUND(L829,2)*ROUND(G829,3),2)</f>
      </c>
      <c s="36" t="s">
        <v>53</v>
      </c>
      <c>
        <f>(M829*21)/100</f>
      </c>
      <c t="s">
        <v>26</v>
      </c>
    </row>
    <row r="830" spans="1:5" ht="12.75">
      <c r="A830" s="35" t="s">
        <v>54</v>
      </c>
      <c r="E830" s="39" t="s">
        <v>5</v>
      </c>
    </row>
    <row r="831" spans="1:5" ht="25.5">
      <c r="A831" s="35" t="s">
        <v>55</v>
      </c>
      <c r="E831" s="40" t="s">
        <v>2138</v>
      </c>
    </row>
    <row r="832" spans="1:5" ht="25.5">
      <c r="A832" t="s">
        <v>57</v>
      </c>
      <c r="E832" s="39" t="s">
        <v>2139</v>
      </c>
    </row>
    <row r="833" spans="1:16" ht="12.75">
      <c r="A833" t="s">
        <v>48</v>
      </c>
      <c s="34" t="s">
        <v>2140</v>
      </c>
      <c s="34" t="s">
        <v>2141</v>
      </c>
      <c s="35" t="s">
        <v>5</v>
      </c>
      <c s="6" t="s">
        <v>2142</v>
      </c>
      <c s="36" t="s">
        <v>226</v>
      </c>
      <c s="37">
        <v>2.525</v>
      </c>
      <c s="36">
        <v>0.003</v>
      </c>
      <c s="36">
        <f>ROUND(G833*H833,6)</f>
      </c>
      <c r="L833" s="38">
        <v>0</v>
      </c>
      <c s="32">
        <f>ROUND(ROUND(L833,2)*ROUND(G833,3),2)</f>
      </c>
      <c s="36" t="s">
        <v>53</v>
      </c>
      <c>
        <f>(M833*21)/100</f>
      </c>
      <c t="s">
        <v>26</v>
      </c>
    </row>
    <row r="834" spans="1:5" ht="12.75">
      <c r="A834" s="35" t="s">
        <v>54</v>
      </c>
      <c r="E834" s="39" t="s">
        <v>5</v>
      </c>
    </row>
    <row r="835" spans="1:5" ht="25.5">
      <c r="A835" s="35" t="s">
        <v>55</v>
      </c>
      <c r="E835" s="40" t="s">
        <v>2143</v>
      </c>
    </row>
    <row r="836" spans="1:5" ht="25.5">
      <c r="A836" t="s">
        <v>57</v>
      </c>
      <c r="E836" s="39" t="s">
        <v>2144</v>
      </c>
    </row>
    <row r="837" spans="1:16" ht="25.5">
      <c r="A837" t="s">
        <v>48</v>
      </c>
      <c s="34" t="s">
        <v>2145</v>
      </c>
      <c s="34" t="s">
        <v>2146</v>
      </c>
      <c s="35" t="s">
        <v>5</v>
      </c>
      <c s="6" t="s">
        <v>2147</v>
      </c>
      <c s="36" t="s">
        <v>226</v>
      </c>
      <c s="37">
        <v>6.385</v>
      </c>
      <c s="36">
        <v>0</v>
      </c>
      <c s="36">
        <f>ROUND(G837*H837,6)</f>
      </c>
      <c r="L837" s="38">
        <v>0</v>
      </c>
      <c s="32">
        <f>ROUND(ROUND(L837,2)*ROUND(G837,3),2)</f>
      </c>
      <c s="36" t="s">
        <v>160</v>
      </c>
      <c>
        <f>(M837*21)/100</f>
      </c>
      <c t="s">
        <v>26</v>
      </c>
    </row>
    <row r="838" spans="1:5" ht="12.75">
      <c r="A838" s="35" t="s">
        <v>54</v>
      </c>
      <c r="E838" s="39" t="s">
        <v>5</v>
      </c>
    </row>
    <row r="839" spans="1:5" ht="12.75">
      <c r="A839" s="35" t="s">
        <v>55</v>
      </c>
      <c r="E839" s="40" t="s">
        <v>2148</v>
      </c>
    </row>
    <row r="840" spans="1:5" ht="12.75">
      <c r="A840" t="s">
        <v>57</v>
      </c>
      <c r="E840" s="39" t="s">
        <v>5</v>
      </c>
    </row>
    <row r="841" spans="1:16" ht="12.75">
      <c r="A841" t="s">
        <v>48</v>
      </c>
      <c s="34" t="s">
        <v>2149</v>
      </c>
      <c s="34" t="s">
        <v>2150</v>
      </c>
      <c s="35" t="s">
        <v>5</v>
      </c>
      <c s="6" t="s">
        <v>2151</v>
      </c>
      <c s="36" t="s">
        <v>226</v>
      </c>
      <c s="37">
        <v>7.004</v>
      </c>
      <c s="36">
        <v>0.007</v>
      </c>
      <c s="36">
        <f>ROUND(G841*H841,6)</f>
      </c>
      <c r="L841" s="38">
        <v>0</v>
      </c>
      <c s="32">
        <f>ROUND(ROUND(L841,2)*ROUND(G841,3),2)</f>
      </c>
      <c s="36" t="s">
        <v>53</v>
      </c>
      <c>
        <f>(M841*21)/100</f>
      </c>
      <c t="s">
        <v>26</v>
      </c>
    </row>
    <row r="842" spans="1:5" ht="12.75">
      <c r="A842" s="35" t="s">
        <v>54</v>
      </c>
      <c r="E842" s="39" t="s">
        <v>5</v>
      </c>
    </row>
    <row r="843" spans="1:5" ht="25.5">
      <c r="A843" s="35" t="s">
        <v>55</v>
      </c>
      <c r="E843" s="40" t="s">
        <v>2152</v>
      </c>
    </row>
    <row r="844" spans="1:5" ht="25.5">
      <c r="A844" t="s">
        <v>57</v>
      </c>
      <c r="E844" s="39" t="s">
        <v>2110</v>
      </c>
    </row>
    <row r="845" spans="1:16" ht="12.75">
      <c r="A845" t="s">
        <v>48</v>
      </c>
      <c s="34" t="s">
        <v>2153</v>
      </c>
      <c s="34" t="s">
        <v>2154</v>
      </c>
      <c s="35" t="s">
        <v>5</v>
      </c>
      <c s="6" t="s">
        <v>2155</v>
      </c>
      <c s="36" t="s">
        <v>159</v>
      </c>
      <c s="37">
        <v>1</v>
      </c>
      <c s="36">
        <v>0</v>
      </c>
      <c s="36">
        <f>ROUND(G845*H845,6)</f>
      </c>
      <c r="L845" s="38">
        <v>0</v>
      </c>
      <c s="32">
        <f>ROUND(ROUND(L845,2)*ROUND(G845,3),2)</f>
      </c>
      <c s="36" t="s">
        <v>53</v>
      </c>
      <c>
        <f>(M845*21)/100</f>
      </c>
      <c t="s">
        <v>26</v>
      </c>
    </row>
    <row r="846" spans="1:5" ht="12.75">
      <c r="A846" s="35" t="s">
        <v>54</v>
      </c>
      <c r="E846" s="39" t="s">
        <v>5</v>
      </c>
    </row>
    <row r="847" spans="1:5" ht="25.5">
      <c r="A847" s="35" t="s">
        <v>55</v>
      </c>
      <c r="E847" s="40" t="s">
        <v>2156</v>
      </c>
    </row>
    <row r="848" spans="1:5" ht="76.5">
      <c r="A848" t="s">
        <v>57</v>
      </c>
      <c r="E848" s="39" t="s">
        <v>2157</v>
      </c>
    </row>
    <row r="849" spans="1:16" ht="12.75">
      <c r="A849" t="s">
        <v>48</v>
      </c>
      <c s="34" t="s">
        <v>2158</v>
      </c>
      <c s="34" t="s">
        <v>2159</v>
      </c>
      <c s="35" t="s">
        <v>5</v>
      </c>
      <c s="6" t="s">
        <v>2160</v>
      </c>
      <c s="36" t="s">
        <v>159</v>
      </c>
      <c s="37">
        <v>1</v>
      </c>
      <c s="36">
        <v>0</v>
      </c>
      <c s="36">
        <f>ROUND(G849*H849,6)</f>
      </c>
      <c r="L849" s="38">
        <v>0</v>
      </c>
      <c s="32">
        <f>ROUND(ROUND(L849,2)*ROUND(G849,3),2)</f>
      </c>
      <c s="36" t="s">
        <v>53</v>
      </c>
      <c>
        <f>(M849*21)/100</f>
      </c>
      <c t="s">
        <v>26</v>
      </c>
    </row>
    <row r="850" spans="1:5" ht="12.75">
      <c r="A850" s="35" t="s">
        <v>54</v>
      </c>
      <c r="E850" s="39" t="s">
        <v>5</v>
      </c>
    </row>
    <row r="851" spans="1:5" ht="25.5">
      <c r="A851" s="35" t="s">
        <v>55</v>
      </c>
      <c r="E851" s="40" t="s">
        <v>2161</v>
      </c>
    </row>
    <row r="852" spans="1:5" ht="76.5">
      <c r="A852" t="s">
        <v>57</v>
      </c>
      <c r="E852" s="39" t="s">
        <v>2162</v>
      </c>
    </row>
    <row r="853" spans="1:16" ht="12.75">
      <c r="A853" t="s">
        <v>48</v>
      </c>
      <c s="34" t="s">
        <v>2163</v>
      </c>
      <c s="34" t="s">
        <v>2164</v>
      </c>
      <c s="35" t="s">
        <v>5</v>
      </c>
      <c s="6" t="s">
        <v>2165</v>
      </c>
      <c s="36" t="s">
        <v>159</v>
      </c>
      <c s="37">
        <v>5</v>
      </c>
      <c s="36">
        <v>0</v>
      </c>
      <c s="36">
        <f>ROUND(G853*H853,6)</f>
      </c>
      <c r="L853" s="38">
        <v>0</v>
      </c>
      <c s="32">
        <f>ROUND(ROUND(L853,2)*ROUND(G853,3),2)</f>
      </c>
      <c s="36" t="s">
        <v>53</v>
      </c>
      <c>
        <f>(M853*21)/100</f>
      </c>
      <c t="s">
        <v>26</v>
      </c>
    </row>
    <row r="854" spans="1:5" ht="12.75">
      <c r="A854" s="35" t="s">
        <v>54</v>
      </c>
      <c r="E854" s="39" t="s">
        <v>5</v>
      </c>
    </row>
    <row r="855" spans="1:5" ht="25.5">
      <c r="A855" s="35" t="s">
        <v>55</v>
      </c>
      <c r="E855" s="40" t="s">
        <v>2166</v>
      </c>
    </row>
    <row r="856" spans="1:5" ht="76.5">
      <c r="A856" t="s">
        <v>57</v>
      </c>
      <c r="E856" s="39" t="s">
        <v>2167</v>
      </c>
    </row>
    <row r="857" spans="1:16" ht="12.75">
      <c r="A857" t="s">
        <v>48</v>
      </c>
      <c s="34" t="s">
        <v>2168</v>
      </c>
      <c s="34" t="s">
        <v>2169</v>
      </c>
      <c s="35" t="s">
        <v>5</v>
      </c>
      <c s="6" t="s">
        <v>2170</v>
      </c>
      <c s="36" t="s">
        <v>159</v>
      </c>
      <c s="37">
        <v>1</v>
      </c>
      <c s="36">
        <v>0</v>
      </c>
      <c s="36">
        <f>ROUND(G857*H857,6)</f>
      </c>
      <c r="L857" s="38">
        <v>0</v>
      </c>
      <c s="32">
        <f>ROUND(ROUND(L857,2)*ROUND(G857,3),2)</f>
      </c>
      <c s="36" t="s">
        <v>53</v>
      </c>
      <c>
        <f>(M857*21)/100</f>
      </c>
      <c t="s">
        <v>26</v>
      </c>
    </row>
    <row r="858" spans="1:5" ht="12.75">
      <c r="A858" s="35" t="s">
        <v>54</v>
      </c>
      <c r="E858" s="39" t="s">
        <v>5</v>
      </c>
    </row>
    <row r="859" spans="1:5" ht="25.5">
      <c r="A859" s="35" t="s">
        <v>55</v>
      </c>
      <c r="E859" s="40" t="s">
        <v>2171</v>
      </c>
    </row>
    <row r="860" spans="1:5" ht="76.5">
      <c r="A860" t="s">
        <v>57</v>
      </c>
      <c r="E860" s="39" t="s">
        <v>2172</v>
      </c>
    </row>
    <row r="861" spans="1:16" ht="12.75">
      <c r="A861" t="s">
        <v>48</v>
      </c>
      <c s="34" t="s">
        <v>2173</v>
      </c>
      <c s="34" t="s">
        <v>2174</v>
      </c>
      <c s="35" t="s">
        <v>5</v>
      </c>
      <c s="6" t="s">
        <v>2175</v>
      </c>
      <c s="36" t="s">
        <v>159</v>
      </c>
      <c s="37">
        <v>1</v>
      </c>
      <c s="36">
        <v>0</v>
      </c>
      <c s="36">
        <f>ROUND(G861*H861,6)</f>
      </c>
      <c r="L861" s="38">
        <v>0</v>
      </c>
      <c s="32">
        <f>ROUND(ROUND(L861,2)*ROUND(G861,3),2)</f>
      </c>
      <c s="36" t="s">
        <v>53</v>
      </c>
      <c>
        <f>(M861*21)/100</f>
      </c>
      <c t="s">
        <v>26</v>
      </c>
    </row>
    <row r="862" spans="1:5" ht="12.75">
      <c r="A862" s="35" t="s">
        <v>54</v>
      </c>
      <c r="E862" s="39" t="s">
        <v>5</v>
      </c>
    </row>
    <row r="863" spans="1:5" ht="25.5">
      <c r="A863" s="35" t="s">
        <v>55</v>
      </c>
      <c r="E863" s="40" t="s">
        <v>2176</v>
      </c>
    </row>
    <row r="864" spans="1:5" ht="76.5">
      <c r="A864" t="s">
        <v>57</v>
      </c>
      <c r="E864" s="39" t="s">
        <v>2177</v>
      </c>
    </row>
    <row r="865" spans="1:16" ht="12.75">
      <c r="A865" t="s">
        <v>48</v>
      </c>
      <c s="34" t="s">
        <v>2178</v>
      </c>
      <c s="34" t="s">
        <v>2179</v>
      </c>
      <c s="35" t="s">
        <v>5</v>
      </c>
      <c s="6" t="s">
        <v>2180</v>
      </c>
      <c s="36" t="s">
        <v>159</v>
      </c>
      <c s="37">
        <v>1</v>
      </c>
      <c s="36">
        <v>0</v>
      </c>
      <c s="36">
        <f>ROUND(G865*H865,6)</f>
      </c>
      <c r="L865" s="38">
        <v>0</v>
      </c>
      <c s="32">
        <f>ROUND(ROUND(L865,2)*ROUND(G865,3),2)</f>
      </c>
      <c s="36" t="s">
        <v>53</v>
      </c>
      <c>
        <f>(M865*21)/100</f>
      </c>
      <c t="s">
        <v>26</v>
      </c>
    </row>
    <row r="866" spans="1:5" ht="12.75">
      <c r="A866" s="35" t="s">
        <v>54</v>
      </c>
      <c r="E866" s="39" t="s">
        <v>5</v>
      </c>
    </row>
    <row r="867" spans="1:5" ht="25.5">
      <c r="A867" s="35" t="s">
        <v>55</v>
      </c>
      <c r="E867" s="40" t="s">
        <v>2181</v>
      </c>
    </row>
    <row r="868" spans="1:5" ht="76.5">
      <c r="A868" t="s">
        <v>57</v>
      </c>
      <c r="E868" s="39" t="s">
        <v>2182</v>
      </c>
    </row>
    <row r="869" spans="1:16" ht="12.75">
      <c r="A869" t="s">
        <v>48</v>
      </c>
      <c s="34" t="s">
        <v>2183</v>
      </c>
      <c s="34" t="s">
        <v>2184</v>
      </c>
      <c s="35" t="s">
        <v>5</v>
      </c>
      <c s="6" t="s">
        <v>2185</v>
      </c>
      <c s="36" t="s">
        <v>226</v>
      </c>
      <c s="37">
        <v>24.4</v>
      </c>
      <c s="36">
        <v>0</v>
      </c>
      <c s="36">
        <f>ROUND(G869*H869,6)</f>
      </c>
      <c r="L869" s="38">
        <v>0</v>
      </c>
      <c s="32">
        <f>ROUND(ROUND(L869,2)*ROUND(G869,3),2)</f>
      </c>
      <c s="36" t="s">
        <v>160</v>
      </c>
      <c>
        <f>(M869*21)/100</f>
      </c>
      <c t="s">
        <v>26</v>
      </c>
    </row>
    <row r="870" spans="1:5" ht="12.75">
      <c r="A870" s="35" t="s">
        <v>54</v>
      </c>
      <c r="E870" s="39" t="s">
        <v>5</v>
      </c>
    </row>
    <row r="871" spans="1:5" ht="76.5">
      <c r="A871" s="35" t="s">
        <v>55</v>
      </c>
      <c r="E871" s="40" t="s">
        <v>2186</v>
      </c>
    </row>
    <row r="872" spans="1:5" ht="12.75">
      <c r="A872" t="s">
        <v>57</v>
      </c>
      <c r="E872" s="39" t="s">
        <v>5</v>
      </c>
    </row>
    <row r="873" spans="1:16" ht="12.75">
      <c r="A873" t="s">
        <v>48</v>
      </c>
      <c s="34" t="s">
        <v>2187</v>
      </c>
      <c s="34" t="s">
        <v>2188</v>
      </c>
      <c s="35" t="s">
        <v>5</v>
      </c>
      <c s="6" t="s">
        <v>2189</v>
      </c>
      <c s="36" t="s">
        <v>226</v>
      </c>
      <c s="37">
        <v>6.85</v>
      </c>
      <c s="36">
        <v>0</v>
      </c>
      <c s="36">
        <f>ROUND(G873*H873,6)</f>
      </c>
      <c r="L873" s="38">
        <v>0</v>
      </c>
      <c s="32">
        <f>ROUND(ROUND(L873,2)*ROUND(G873,3),2)</f>
      </c>
      <c s="36" t="s">
        <v>53</v>
      </c>
      <c>
        <f>(M873*21)/100</f>
      </c>
      <c t="s">
        <v>26</v>
      </c>
    </row>
    <row r="874" spans="1:5" ht="12.75">
      <c r="A874" s="35" t="s">
        <v>54</v>
      </c>
      <c r="E874" s="39" t="s">
        <v>5</v>
      </c>
    </row>
    <row r="875" spans="1:5" ht="25.5">
      <c r="A875" s="35" t="s">
        <v>55</v>
      </c>
      <c r="E875" s="40" t="s">
        <v>2190</v>
      </c>
    </row>
    <row r="876" spans="1:5" ht="25.5">
      <c r="A876" t="s">
        <v>57</v>
      </c>
      <c r="E876" s="39" t="s">
        <v>2191</v>
      </c>
    </row>
    <row r="877" spans="1:16" ht="12.75">
      <c r="A877" t="s">
        <v>48</v>
      </c>
      <c s="34" t="s">
        <v>2192</v>
      </c>
      <c s="34" t="s">
        <v>2193</v>
      </c>
      <c s="35" t="s">
        <v>5</v>
      </c>
      <c s="6" t="s">
        <v>2189</v>
      </c>
      <c s="36" t="s">
        <v>226</v>
      </c>
      <c s="37">
        <v>8.5</v>
      </c>
      <c s="36">
        <v>0</v>
      </c>
      <c s="36">
        <f>ROUND(G877*H877,6)</f>
      </c>
      <c r="L877" s="38">
        <v>0</v>
      </c>
      <c s="32">
        <f>ROUND(ROUND(L877,2)*ROUND(G877,3),2)</f>
      </c>
      <c s="36" t="s">
        <v>53</v>
      </c>
      <c>
        <f>(M877*21)/100</f>
      </c>
      <c t="s">
        <v>26</v>
      </c>
    </row>
    <row r="878" spans="1:5" ht="12.75">
      <c r="A878" s="35" t="s">
        <v>54</v>
      </c>
      <c r="E878" s="39" t="s">
        <v>5</v>
      </c>
    </row>
    <row r="879" spans="1:5" ht="25.5">
      <c r="A879" s="35" t="s">
        <v>55</v>
      </c>
      <c r="E879" s="40" t="s">
        <v>2194</v>
      </c>
    </row>
    <row r="880" spans="1:5" ht="25.5">
      <c r="A880" t="s">
        <v>57</v>
      </c>
      <c r="E880" s="39" t="s">
        <v>2195</v>
      </c>
    </row>
    <row r="881" spans="1:16" ht="12.75">
      <c r="A881" t="s">
        <v>48</v>
      </c>
      <c s="34" t="s">
        <v>2196</v>
      </c>
      <c s="34" t="s">
        <v>2197</v>
      </c>
      <c s="35" t="s">
        <v>5</v>
      </c>
      <c s="6" t="s">
        <v>2189</v>
      </c>
      <c s="36" t="s">
        <v>226</v>
      </c>
      <c s="37">
        <v>1.5</v>
      </c>
      <c s="36">
        <v>0</v>
      </c>
      <c s="36">
        <f>ROUND(G881*H881,6)</f>
      </c>
      <c r="L881" s="38">
        <v>0</v>
      </c>
      <c s="32">
        <f>ROUND(ROUND(L881,2)*ROUND(G881,3),2)</f>
      </c>
      <c s="36" t="s">
        <v>53</v>
      </c>
      <c>
        <f>(M881*21)/100</f>
      </c>
      <c t="s">
        <v>26</v>
      </c>
    </row>
    <row r="882" spans="1:5" ht="12.75">
      <c r="A882" s="35" t="s">
        <v>54</v>
      </c>
      <c r="E882" s="39" t="s">
        <v>5</v>
      </c>
    </row>
    <row r="883" spans="1:5" ht="25.5">
      <c r="A883" s="35" t="s">
        <v>55</v>
      </c>
      <c r="E883" s="40" t="s">
        <v>2198</v>
      </c>
    </row>
    <row r="884" spans="1:5" ht="25.5">
      <c r="A884" t="s">
        <v>57</v>
      </c>
      <c r="E884" s="39" t="s">
        <v>2199</v>
      </c>
    </row>
    <row r="885" spans="1:16" ht="12.75">
      <c r="A885" t="s">
        <v>48</v>
      </c>
      <c s="34" t="s">
        <v>2200</v>
      </c>
      <c s="34" t="s">
        <v>2201</v>
      </c>
      <c s="35" t="s">
        <v>5</v>
      </c>
      <c s="6" t="s">
        <v>2189</v>
      </c>
      <c s="36" t="s">
        <v>226</v>
      </c>
      <c s="37">
        <v>5.65</v>
      </c>
      <c s="36">
        <v>0</v>
      </c>
      <c s="36">
        <f>ROUND(G885*H885,6)</f>
      </c>
      <c r="L885" s="38">
        <v>0</v>
      </c>
      <c s="32">
        <f>ROUND(ROUND(L885,2)*ROUND(G885,3),2)</f>
      </c>
      <c s="36" t="s">
        <v>53</v>
      </c>
      <c>
        <f>(M885*21)/100</f>
      </c>
      <c t="s">
        <v>26</v>
      </c>
    </row>
    <row r="886" spans="1:5" ht="12.75">
      <c r="A886" s="35" t="s">
        <v>54</v>
      </c>
      <c r="E886" s="39" t="s">
        <v>5</v>
      </c>
    </row>
    <row r="887" spans="1:5" ht="25.5">
      <c r="A887" s="35" t="s">
        <v>55</v>
      </c>
      <c r="E887" s="40" t="s">
        <v>2202</v>
      </c>
    </row>
    <row r="888" spans="1:5" ht="25.5">
      <c r="A888" t="s">
        <v>57</v>
      </c>
      <c r="E888" s="39" t="s">
        <v>2203</v>
      </c>
    </row>
    <row r="889" spans="1:16" ht="12.75">
      <c r="A889" t="s">
        <v>48</v>
      </c>
      <c s="34" t="s">
        <v>2204</v>
      </c>
      <c s="34" t="s">
        <v>2205</v>
      </c>
      <c s="35" t="s">
        <v>5</v>
      </c>
      <c s="6" t="s">
        <v>2189</v>
      </c>
      <c s="36" t="s">
        <v>226</v>
      </c>
      <c s="37">
        <v>1.9</v>
      </c>
      <c s="36">
        <v>0</v>
      </c>
      <c s="36">
        <f>ROUND(G889*H889,6)</f>
      </c>
      <c r="L889" s="38">
        <v>0</v>
      </c>
      <c s="32">
        <f>ROUND(ROUND(L889,2)*ROUND(G889,3),2)</f>
      </c>
      <c s="36" t="s">
        <v>53</v>
      </c>
      <c>
        <f>(M889*21)/100</f>
      </c>
      <c t="s">
        <v>26</v>
      </c>
    </row>
    <row r="890" spans="1:5" ht="12.75">
      <c r="A890" s="35" t="s">
        <v>54</v>
      </c>
      <c r="E890" s="39" t="s">
        <v>5</v>
      </c>
    </row>
    <row r="891" spans="1:5" ht="25.5">
      <c r="A891" s="35" t="s">
        <v>55</v>
      </c>
      <c r="E891" s="40" t="s">
        <v>2206</v>
      </c>
    </row>
    <row r="892" spans="1:5" ht="25.5">
      <c r="A892" t="s">
        <v>57</v>
      </c>
      <c r="E892" s="39" t="s">
        <v>2207</v>
      </c>
    </row>
    <row r="893" spans="1:16" ht="25.5">
      <c r="A893" t="s">
        <v>48</v>
      </c>
      <c s="34" t="s">
        <v>2208</v>
      </c>
      <c s="34" t="s">
        <v>2209</v>
      </c>
      <c s="35" t="s">
        <v>5</v>
      </c>
      <c s="6" t="s">
        <v>2210</v>
      </c>
      <c s="36" t="s">
        <v>1089</v>
      </c>
      <c s="37">
        <v>34.65</v>
      </c>
      <c s="36">
        <v>0</v>
      </c>
      <c s="36">
        <f>ROUND(G893*H893,6)</f>
      </c>
      <c r="L893" s="38">
        <v>0</v>
      </c>
      <c s="32">
        <f>ROUND(ROUND(L893,2)*ROUND(G893,3),2)</f>
      </c>
      <c s="36" t="s">
        <v>160</v>
      </c>
      <c>
        <f>(M893*21)/100</f>
      </c>
      <c t="s">
        <v>26</v>
      </c>
    </row>
    <row r="894" spans="1:5" ht="12.75">
      <c r="A894" s="35" t="s">
        <v>54</v>
      </c>
      <c r="E894" s="39" t="s">
        <v>5</v>
      </c>
    </row>
    <row r="895" spans="1:5" ht="63.75">
      <c r="A895" s="35" t="s">
        <v>55</v>
      </c>
      <c r="E895" s="40" t="s">
        <v>1694</v>
      </c>
    </row>
    <row r="896" spans="1:5" ht="12.75">
      <c r="A896" t="s">
        <v>57</v>
      </c>
      <c r="E896" s="39" t="s">
        <v>5</v>
      </c>
    </row>
    <row r="897" spans="1:16" ht="12.75">
      <c r="A897" t="s">
        <v>48</v>
      </c>
      <c s="34" t="s">
        <v>2211</v>
      </c>
      <c s="34" t="s">
        <v>2212</v>
      </c>
      <c s="35" t="s">
        <v>5</v>
      </c>
      <c s="6" t="s">
        <v>2213</v>
      </c>
      <c s="36" t="s">
        <v>959</v>
      </c>
      <c s="37">
        <v>0.874</v>
      </c>
      <c s="36">
        <v>0.55</v>
      </c>
      <c s="36">
        <f>ROUND(G897*H897,6)</f>
      </c>
      <c r="L897" s="38">
        <v>0</v>
      </c>
      <c s="32">
        <f>ROUND(ROUND(L897,2)*ROUND(G897,3),2)</f>
      </c>
      <c s="36" t="s">
        <v>160</v>
      </c>
      <c>
        <f>(M897*21)/100</f>
      </c>
      <c t="s">
        <v>26</v>
      </c>
    </row>
    <row r="898" spans="1:5" ht="12.75">
      <c r="A898" s="35" t="s">
        <v>54</v>
      </c>
      <c r="E898" s="39" t="s">
        <v>5</v>
      </c>
    </row>
    <row r="899" spans="1:5" ht="76.5">
      <c r="A899" s="35" t="s">
        <v>55</v>
      </c>
      <c r="E899" s="40" t="s">
        <v>2214</v>
      </c>
    </row>
    <row r="900" spans="1:5" ht="12.75">
      <c r="A900" t="s">
        <v>57</v>
      </c>
      <c r="E900" s="39" t="s">
        <v>5</v>
      </c>
    </row>
    <row r="901" spans="1:16" ht="12.75">
      <c r="A901" t="s">
        <v>48</v>
      </c>
      <c s="34" t="s">
        <v>2215</v>
      </c>
      <c s="34" t="s">
        <v>2216</v>
      </c>
      <c s="35" t="s">
        <v>5</v>
      </c>
      <c s="6" t="s">
        <v>2217</v>
      </c>
      <c s="36" t="s">
        <v>226</v>
      </c>
      <c s="37">
        <v>143</v>
      </c>
      <c s="36">
        <v>0</v>
      </c>
      <c s="36">
        <f>ROUND(G901*H901,6)</f>
      </c>
      <c r="L901" s="38">
        <v>0</v>
      </c>
      <c s="32">
        <f>ROUND(ROUND(L901,2)*ROUND(G901,3),2)</f>
      </c>
      <c s="36" t="s">
        <v>160</v>
      </c>
      <c>
        <f>(M901*21)/100</f>
      </c>
      <c t="s">
        <v>26</v>
      </c>
    </row>
    <row r="902" spans="1:5" ht="12.75">
      <c r="A902" s="35" t="s">
        <v>54</v>
      </c>
      <c r="E902" s="39" t="s">
        <v>5</v>
      </c>
    </row>
    <row r="903" spans="1:5" ht="76.5">
      <c r="A903" s="35" t="s">
        <v>55</v>
      </c>
      <c r="E903" s="40" t="s">
        <v>2218</v>
      </c>
    </row>
    <row r="904" spans="1:5" ht="12.75">
      <c r="A904" t="s">
        <v>57</v>
      </c>
      <c r="E904" s="39" t="s">
        <v>5</v>
      </c>
    </row>
    <row r="905" spans="1:16" ht="12.75">
      <c r="A905" t="s">
        <v>48</v>
      </c>
      <c s="34" t="s">
        <v>2219</v>
      </c>
      <c s="34" t="s">
        <v>1902</v>
      </c>
      <c s="35" t="s">
        <v>5</v>
      </c>
      <c s="6" t="s">
        <v>1903</v>
      </c>
      <c s="36" t="s">
        <v>959</v>
      </c>
      <c s="37">
        <v>0.24</v>
      </c>
      <c s="36">
        <v>0.55</v>
      </c>
      <c s="36">
        <f>ROUND(G905*H905,6)</f>
      </c>
      <c r="L905" s="38">
        <v>0</v>
      </c>
      <c s="32">
        <f>ROUND(ROUND(L905,2)*ROUND(G905,3),2)</f>
      </c>
      <c s="36" t="s">
        <v>160</v>
      </c>
      <c>
        <f>(M905*21)/100</f>
      </c>
      <c t="s">
        <v>26</v>
      </c>
    </row>
    <row r="906" spans="1:5" ht="12.75">
      <c r="A906" s="35" t="s">
        <v>54</v>
      </c>
      <c r="E906" s="39" t="s">
        <v>5</v>
      </c>
    </row>
    <row r="907" spans="1:5" ht="89.25">
      <c r="A907" s="35" t="s">
        <v>55</v>
      </c>
      <c r="E907" s="40" t="s">
        <v>2220</v>
      </c>
    </row>
    <row r="908" spans="1:5" ht="12.75">
      <c r="A908" t="s">
        <v>57</v>
      </c>
      <c r="E908" s="39" t="s">
        <v>5</v>
      </c>
    </row>
    <row r="909" spans="1:16" ht="25.5">
      <c r="A909" t="s">
        <v>48</v>
      </c>
      <c s="34" t="s">
        <v>2221</v>
      </c>
      <c s="34" t="s">
        <v>2222</v>
      </c>
      <c s="35" t="s">
        <v>5</v>
      </c>
      <c s="6" t="s">
        <v>2223</v>
      </c>
      <c s="36" t="s">
        <v>1089</v>
      </c>
      <c s="37">
        <v>79.433</v>
      </c>
      <c s="36">
        <v>0.00026</v>
      </c>
      <c s="36">
        <f>ROUND(G909*H909,6)</f>
      </c>
      <c r="L909" s="38">
        <v>0</v>
      </c>
      <c s="32">
        <f>ROUND(ROUND(L909,2)*ROUND(G909,3),2)</f>
      </c>
      <c s="36" t="s">
        <v>160</v>
      </c>
      <c>
        <f>(M909*21)/100</f>
      </c>
      <c t="s">
        <v>26</v>
      </c>
    </row>
    <row r="910" spans="1:5" ht="12.75">
      <c r="A910" s="35" t="s">
        <v>54</v>
      </c>
      <c r="E910" s="39" t="s">
        <v>5</v>
      </c>
    </row>
    <row r="911" spans="1:5" ht="140.25">
      <c r="A911" s="35" t="s">
        <v>55</v>
      </c>
      <c r="E911" s="40" t="s">
        <v>2224</v>
      </c>
    </row>
    <row r="912" spans="1:5" ht="12.75">
      <c r="A912" t="s">
        <v>57</v>
      </c>
      <c r="E912" s="39" t="s">
        <v>5</v>
      </c>
    </row>
    <row r="913" spans="1:16" ht="12.75">
      <c r="A913" t="s">
        <v>48</v>
      </c>
      <c s="34" t="s">
        <v>2225</v>
      </c>
      <c s="34" t="s">
        <v>2226</v>
      </c>
      <c s="35" t="s">
        <v>5</v>
      </c>
      <c s="6" t="s">
        <v>2227</v>
      </c>
      <c s="36" t="s">
        <v>159</v>
      </c>
      <c s="37">
        <v>8</v>
      </c>
      <c s="36">
        <v>0.08431</v>
      </c>
      <c s="36">
        <f>ROUND(G913*H913,6)</f>
      </c>
      <c r="L913" s="38">
        <v>0</v>
      </c>
      <c s="32">
        <f>ROUND(ROUND(L913,2)*ROUND(G913,3),2)</f>
      </c>
      <c s="36" t="s">
        <v>53</v>
      </c>
      <c>
        <f>(M913*21)/100</f>
      </c>
      <c t="s">
        <v>26</v>
      </c>
    </row>
    <row r="914" spans="1:5" ht="12.75">
      <c r="A914" s="35" t="s">
        <v>54</v>
      </c>
      <c r="E914" s="39" t="s">
        <v>5</v>
      </c>
    </row>
    <row r="915" spans="1:5" ht="12.75">
      <c r="A915" s="35" t="s">
        <v>55</v>
      </c>
      <c r="E915" s="40" t="s">
        <v>2228</v>
      </c>
    </row>
    <row r="916" spans="1:5" ht="38.25">
      <c r="A916" t="s">
        <v>57</v>
      </c>
      <c r="E916" s="39" t="s">
        <v>2229</v>
      </c>
    </row>
    <row r="917" spans="1:16" ht="12.75">
      <c r="A917" t="s">
        <v>48</v>
      </c>
      <c s="34" t="s">
        <v>2230</v>
      </c>
      <c s="34" t="s">
        <v>2231</v>
      </c>
      <c s="35" t="s">
        <v>5</v>
      </c>
      <c s="6" t="s">
        <v>2232</v>
      </c>
      <c s="36" t="s">
        <v>159</v>
      </c>
      <c s="37">
        <v>4</v>
      </c>
      <c s="36">
        <v>0.09328</v>
      </c>
      <c s="36">
        <f>ROUND(G917*H917,6)</f>
      </c>
      <c r="L917" s="38">
        <v>0</v>
      </c>
      <c s="32">
        <f>ROUND(ROUND(L917,2)*ROUND(G917,3),2)</f>
      </c>
      <c s="36" t="s">
        <v>53</v>
      </c>
      <c>
        <f>(M917*21)/100</f>
      </c>
      <c t="s">
        <v>26</v>
      </c>
    </row>
    <row r="918" spans="1:5" ht="12.75">
      <c r="A918" s="35" t="s">
        <v>54</v>
      </c>
      <c r="E918" s="39" t="s">
        <v>5</v>
      </c>
    </row>
    <row r="919" spans="1:5" ht="12.75">
      <c r="A919" s="35" t="s">
        <v>55</v>
      </c>
      <c r="E919" s="40" t="s">
        <v>2233</v>
      </c>
    </row>
    <row r="920" spans="1:5" ht="38.25">
      <c r="A920" t="s">
        <v>57</v>
      </c>
      <c r="E920" s="39" t="s">
        <v>2234</v>
      </c>
    </row>
    <row r="921" spans="1:16" ht="12.75">
      <c r="A921" t="s">
        <v>48</v>
      </c>
      <c s="34" t="s">
        <v>2235</v>
      </c>
      <c s="34" t="s">
        <v>2236</v>
      </c>
      <c s="35" t="s">
        <v>5</v>
      </c>
      <c s="6" t="s">
        <v>2237</v>
      </c>
      <c s="36" t="s">
        <v>159</v>
      </c>
      <c s="37">
        <v>1</v>
      </c>
      <c s="36">
        <v>0.04783</v>
      </c>
      <c s="36">
        <f>ROUND(G921*H921,6)</f>
      </c>
      <c r="L921" s="38">
        <v>0</v>
      </c>
      <c s="32">
        <f>ROUND(ROUND(L921,2)*ROUND(G921,3),2)</f>
      </c>
      <c s="36" t="s">
        <v>53</v>
      </c>
      <c>
        <f>(M921*21)/100</f>
      </c>
      <c t="s">
        <v>26</v>
      </c>
    </row>
    <row r="922" spans="1:5" ht="12.75">
      <c r="A922" s="35" t="s">
        <v>54</v>
      </c>
      <c r="E922" s="39" t="s">
        <v>5</v>
      </c>
    </row>
    <row r="923" spans="1:5" ht="12.75">
      <c r="A923" s="35" t="s">
        <v>55</v>
      </c>
      <c r="E923" s="40" t="s">
        <v>2238</v>
      </c>
    </row>
    <row r="924" spans="1:5" ht="38.25">
      <c r="A924" t="s">
        <v>57</v>
      </c>
      <c r="E924" s="39" t="s">
        <v>2239</v>
      </c>
    </row>
    <row r="925" spans="1:16" ht="12.75">
      <c r="A925" t="s">
        <v>48</v>
      </c>
      <c s="34" t="s">
        <v>2240</v>
      </c>
      <c s="34" t="s">
        <v>2241</v>
      </c>
      <c s="35" t="s">
        <v>5</v>
      </c>
      <c s="6" t="s">
        <v>2242</v>
      </c>
      <c s="36" t="s">
        <v>159</v>
      </c>
      <c s="37">
        <v>1</v>
      </c>
      <c s="36">
        <v>0.118</v>
      </c>
      <c s="36">
        <f>ROUND(G925*H925,6)</f>
      </c>
      <c r="L925" s="38">
        <v>0</v>
      </c>
      <c s="32">
        <f>ROUND(ROUND(L925,2)*ROUND(G925,3),2)</f>
      </c>
      <c s="36" t="s">
        <v>53</v>
      </c>
      <c>
        <f>(M925*21)/100</f>
      </c>
      <c t="s">
        <v>26</v>
      </c>
    </row>
    <row r="926" spans="1:5" ht="12.75">
      <c r="A926" s="35" t="s">
        <v>54</v>
      </c>
      <c r="E926" s="39" t="s">
        <v>5</v>
      </c>
    </row>
    <row r="927" spans="1:5" ht="12.75">
      <c r="A927" s="35" t="s">
        <v>55</v>
      </c>
      <c r="E927" s="40" t="s">
        <v>2238</v>
      </c>
    </row>
    <row r="928" spans="1:5" ht="38.25">
      <c r="A928" t="s">
        <v>57</v>
      </c>
      <c r="E928" s="39" t="s">
        <v>2243</v>
      </c>
    </row>
    <row r="929" spans="1:16" ht="12.75">
      <c r="A929" t="s">
        <v>48</v>
      </c>
      <c s="34" t="s">
        <v>2244</v>
      </c>
      <c s="34" t="s">
        <v>2245</v>
      </c>
      <c s="35" t="s">
        <v>5</v>
      </c>
      <c s="6" t="s">
        <v>2246</v>
      </c>
      <c s="36" t="s">
        <v>159</v>
      </c>
      <c s="37">
        <v>1</v>
      </c>
      <c s="36">
        <v>0.12449</v>
      </c>
      <c s="36">
        <f>ROUND(G929*H929,6)</f>
      </c>
      <c r="L929" s="38">
        <v>0</v>
      </c>
      <c s="32">
        <f>ROUND(ROUND(L929,2)*ROUND(G929,3),2)</f>
      </c>
      <c s="36" t="s">
        <v>53</v>
      </c>
      <c>
        <f>(M929*21)/100</f>
      </c>
      <c t="s">
        <v>26</v>
      </c>
    </row>
    <row r="930" spans="1:5" ht="12.75">
      <c r="A930" s="35" t="s">
        <v>54</v>
      </c>
      <c r="E930" s="39" t="s">
        <v>5</v>
      </c>
    </row>
    <row r="931" spans="1:5" ht="12.75">
      <c r="A931" s="35" t="s">
        <v>55</v>
      </c>
      <c r="E931" s="40" t="s">
        <v>2238</v>
      </c>
    </row>
    <row r="932" spans="1:5" ht="38.25">
      <c r="A932" t="s">
        <v>57</v>
      </c>
      <c r="E932" s="39" t="s">
        <v>2247</v>
      </c>
    </row>
    <row r="933" spans="1:16" ht="12.75">
      <c r="A933" t="s">
        <v>48</v>
      </c>
      <c s="34" t="s">
        <v>2248</v>
      </c>
      <c s="34" t="s">
        <v>2249</v>
      </c>
      <c s="35" t="s">
        <v>5</v>
      </c>
      <c s="6" t="s">
        <v>2250</v>
      </c>
      <c s="36" t="s">
        <v>159</v>
      </c>
      <c s="37">
        <v>1</v>
      </c>
      <c s="36">
        <v>0.12556</v>
      </c>
      <c s="36">
        <f>ROUND(G933*H933,6)</f>
      </c>
      <c r="L933" s="38">
        <v>0</v>
      </c>
      <c s="32">
        <f>ROUND(ROUND(L933,2)*ROUND(G933,3),2)</f>
      </c>
      <c s="36" t="s">
        <v>53</v>
      </c>
      <c>
        <f>(M933*21)/100</f>
      </c>
      <c t="s">
        <v>26</v>
      </c>
    </row>
    <row r="934" spans="1:5" ht="12.75">
      <c r="A934" s="35" t="s">
        <v>54</v>
      </c>
      <c r="E934" s="39" t="s">
        <v>5</v>
      </c>
    </row>
    <row r="935" spans="1:5" ht="12.75">
      <c r="A935" s="35" t="s">
        <v>55</v>
      </c>
      <c r="E935" s="40" t="s">
        <v>2238</v>
      </c>
    </row>
    <row r="936" spans="1:5" ht="38.25">
      <c r="A936" t="s">
        <v>57</v>
      </c>
      <c r="E936" s="39" t="s">
        <v>2251</v>
      </c>
    </row>
    <row r="937" spans="1:16" ht="12.75">
      <c r="A937" t="s">
        <v>48</v>
      </c>
      <c s="34" t="s">
        <v>2252</v>
      </c>
      <c s="34" t="s">
        <v>2253</v>
      </c>
      <c s="35" t="s">
        <v>5</v>
      </c>
      <c s="6" t="s">
        <v>2254</v>
      </c>
      <c s="36" t="s">
        <v>159</v>
      </c>
      <c s="37">
        <v>11</v>
      </c>
      <c s="36">
        <v>0.05367</v>
      </c>
      <c s="36">
        <f>ROUND(G937*H937,6)</f>
      </c>
      <c r="L937" s="38">
        <v>0</v>
      </c>
      <c s="32">
        <f>ROUND(ROUND(L937,2)*ROUND(G937,3),2)</f>
      </c>
      <c s="36" t="s">
        <v>53</v>
      </c>
      <c>
        <f>(M937*21)/100</f>
      </c>
      <c t="s">
        <v>26</v>
      </c>
    </row>
    <row r="938" spans="1:5" ht="12.75">
      <c r="A938" s="35" t="s">
        <v>54</v>
      </c>
      <c r="E938" s="39" t="s">
        <v>5</v>
      </c>
    </row>
    <row r="939" spans="1:5" ht="12.75">
      <c r="A939" s="35" t="s">
        <v>55</v>
      </c>
      <c r="E939" s="40" t="s">
        <v>2255</v>
      </c>
    </row>
    <row r="940" spans="1:5" ht="38.25">
      <c r="A940" t="s">
        <v>57</v>
      </c>
      <c r="E940" s="39" t="s">
        <v>2256</v>
      </c>
    </row>
    <row r="941" spans="1:16" ht="12.75">
      <c r="A941" t="s">
        <v>48</v>
      </c>
      <c s="34" t="s">
        <v>2257</v>
      </c>
      <c s="34" t="s">
        <v>2258</v>
      </c>
      <c s="35" t="s">
        <v>5</v>
      </c>
      <c s="6" t="s">
        <v>2259</v>
      </c>
      <c s="36" t="s">
        <v>159</v>
      </c>
      <c s="37">
        <v>1</v>
      </c>
      <c s="36">
        <v>0.05367</v>
      </c>
      <c s="36">
        <f>ROUND(G941*H941,6)</f>
      </c>
      <c r="L941" s="38">
        <v>0</v>
      </c>
      <c s="32">
        <f>ROUND(ROUND(L941,2)*ROUND(G941,3),2)</f>
      </c>
      <c s="36" t="s">
        <v>53</v>
      </c>
      <c>
        <f>(M941*21)/100</f>
      </c>
      <c t="s">
        <v>26</v>
      </c>
    </row>
    <row r="942" spans="1:5" ht="12.75">
      <c r="A942" s="35" t="s">
        <v>54</v>
      </c>
      <c r="E942" s="39" t="s">
        <v>5</v>
      </c>
    </row>
    <row r="943" spans="1:5" ht="12.75">
      <c r="A943" s="35" t="s">
        <v>55</v>
      </c>
      <c r="E943" s="40" t="s">
        <v>2260</v>
      </c>
    </row>
    <row r="944" spans="1:5" ht="38.25">
      <c r="A944" t="s">
        <v>57</v>
      </c>
      <c r="E944" s="39" t="s">
        <v>2261</v>
      </c>
    </row>
    <row r="945" spans="1:16" ht="12.75">
      <c r="A945" t="s">
        <v>48</v>
      </c>
      <c s="34" t="s">
        <v>2262</v>
      </c>
      <c s="34" t="s">
        <v>2263</v>
      </c>
      <c s="35" t="s">
        <v>5</v>
      </c>
      <c s="6" t="s">
        <v>2264</v>
      </c>
      <c s="36" t="s">
        <v>159</v>
      </c>
      <c s="37">
        <v>2</v>
      </c>
      <c s="36">
        <v>0</v>
      </c>
      <c s="36">
        <f>ROUND(G945*H945,6)</f>
      </c>
      <c r="L945" s="38">
        <v>0</v>
      </c>
      <c s="32">
        <f>ROUND(ROUND(L945,2)*ROUND(G945,3),2)</f>
      </c>
      <c s="36" t="s">
        <v>53</v>
      </c>
      <c>
        <f>(M945*21)/100</f>
      </c>
      <c t="s">
        <v>26</v>
      </c>
    </row>
    <row r="946" spans="1:5" ht="12.75">
      <c r="A946" s="35" t="s">
        <v>54</v>
      </c>
      <c r="E946" s="39" t="s">
        <v>5</v>
      </c>
    </row>
    <row r="947" spans="1:5" ht="12.75">
      <c r="A947" s="35" t="s">
        <v>55</v>
      </c>
      <c r="E947" s="40" t="s">
        <v>2265</v>
      </c>
    </row>
    <row r="948" spans="1:5" ht="38.25">
      <c r="A948" t="s">
        <v>57</v>
      </c>
      <c r="E948" s="39" t="s">
        <v>2266</v>
      </c>
    </row>
    <row r="949" spans="1:16" ht="12.75">
      <c r="A949" t="s">
        <v>48</v>
      </c>
      <c s="34" t="s">
        <v>2267</v>
      </c>
      <c s="34" t="s">
        <v>2268</v>
      </c>
      <c s="35" t="s">
        <v>5</v>
      </c>
      <c s="6" t="s">
        <v>2269</v>
      </c>
      <c s="36" t="s">
        <v>159</v>
      </c>
      <c s="37">
        <v>1</v>
      </c>
      <c s="36">
        <v>0.04133</v>
      </c>
      <c s="36">
        <f>ROUND(G949*H949,6)</f>
      </c>
      <c r="L949" s="38">
        <v>0</v>
      </c>
      <c s="32">
        <f>ROUND(ROUND(L949,2)*ROUND(G949,3),2)</f>
      </c>
      <c s="36" t="s">
        <v>53</v>
      </c>
      <c>
        <f>(M949*21)/100</f>
      </c>
      <c t="s">
        <v>26</v>
      </c>
    </row>
    <row r="950" spans="1:5" ht="12.75">
      <c r="A950" s="35" t="s">
        <v>54</v>
      </c>
      <c r="E950" s="39" t="s">
        <v>5</v>
      </c>
    </row>
    <row r="951" spans="1:5" ht="12.75">
      <c r="A951" s="35" t="s">
        <v>55</v>
      </c>
      <c r="E951" s="40" t="s">
        <v>2260</v>
      </c>
    </row>
    <row r="952" spans="1:5" ht="38.25">
      <c r="A952" t="s">
        <v>57</v>
      </c>
      <c r="E952" s="39" t="s">
        <v>2270</v>
      </c>
    </row>
    <row r="953" spans="1:16" ht="25.5">
      <c r="A953" t="s">
        <v>48</v>
      </c>
      <c s="34" t="s">
        <v>2271</v>
      </c>
      <c s="34" t="s">
        <v>2272</v>
      </c>
      <c s="35" t="s">
        <v>5</v>
      </c>
      <c s="6" t="s">
        <v>2273</v>
      </c>
      <c s="36" t="s">
        <v>1089</v>
      </c>
      <c s="37">
        <v>4.68</v>
      </c>
      <c s="36">
        <v>0.00027</v>
      </c>
      <c s="36">
        <f>ROUND(G953*H953,6)</f>
      </c>
      <c r="L953" s="38">
        <v>0</v>
      </c>
      <c s="32">
        <f>ROUND(ROUND(L953,2)*ROUND(G953,3),2)</f>
      </c>
      <c s="36" t="s">
        <v>160</v>
      </c>
      <c>
        <f>(M953*21)/100</f>
      </c>
      <c t="s">
        <v>26</v>
      </c>
    </row>
    <row r="954" spans="1:5" ht="12.75">
      <c r="A954" s="35" t="s">
        <v>54</v>
      </c>
      <c r="E954" s="39" t="s">
        <v>5</v>
      </c>
    </row>
    <row r="955" spans="1:5" ht="12.75">
      <c r="A955" s="35" t="s">
        <v>55</v>
      </c>
      <c r="E955" s="40" t="s">
        <v>2274</v>
      </c>
    </row>
    <row r="956" spans="1:5" ht="12.75">
      <c r="A956" t="s">
        <v>57</v>
      </c>
      <c r="E956" s="39" t="s">
        <v>5</v>
      </c>
    </row>
    <row r="957" spans="1:16" ht="12.75">
      <c r="A957" t="s">
        <v>48</v>
      </c>
      <c s="34" t="s">
        <v>2275</v>
      </c>
      <c s="34" t="s">
        <v>2276</v>
      </c>
      <c s="35" t="s">
        <v>5</v>
      </c>
      <c s="6" t="s">
        <v>2277</v>
      </c>
      <c s="36" t="s">
        <v>159</v>
      </c>
      <c s="37">
        <v>2</v>
      </c>
      <c s="36">
        <v>0.07151</v>
      </c>
      <c s="36">
        <f>ROUND(G957*H957,6)</f>
      </c>
      <c r="L957" s="38">
        <v>0</v>
      </c>
      <c s="32">
        <f>ROUND(ROUND(L957,2)*ROUND(G957,3),2)</f>
      </c>
      <c s="36" t="s">
        <v>53</v>
      </c>
      <c>
        <f>(M957*21)/100</f>
      </c>
      <c t="s">
        <v>26</v>
      </c>
    </row>
    <row r="958" spans="1:5" ht="12.75">
      <c r="A958" s="35" t="s">
        <v>54</v>
      </c>
      <c r="E958" s="39" t="s">
        <v>5</v>
      </c>
    </row>
    <row r="959" spans="1:5" ht="12.75">
      <c r="A959" s="35" t="s">
        <v>55</v>
      </c>
      <c r="E959" s="40" t="s">
        <v>2278</v>
      </c>
    </row>
    <row r="960" spans="1:5" ht="38.25">
      <c r="A960" t="s">
        <v>57</v>
      </c>
      <c r="E960" s="39" t="s">
        <v>2279</v>
      </c>
    </row>
    <row r="961" spans="1:16" ht="12.75">
      <c r="A961" t="s">
        <v>48</v>
      </c>
      <c s="34" t="s">
        <v>2280</v>
      </c>
      <c s="34" t="s">
        <v>2281</v>
      </c>
      <c s="35" t="s">
        <v>5</v>
      </c>
      <c s="6" t="s">
        <v>2282</v>
      </c>
      <c s="36" t="s">
        <v>159</v>
      </c>
      <c s="37">
        <v>4</v>
      </c>
      <c s="36">
        <v>0.00027</v>
      </c>
      <c s="36">
        <f>ROUND(G961*H961,6)</f>
      </c>
      <c r="L961" s="38">
        <v>0</v>
      </c>
      <c s="32">
        <f>ROUND(ROUND(L961,2)*ROUND(G961,3),2)</f>
      </c>
      <c s="36" t="s">
        <v>160</v>
      </c>
      <c>
        <f>(M961*21)/100</f>
      </c>
      <c t="s">
        <v>26</v>
      </c>
    </row>
    <row r="962" spans="1:5" ht="12.75">
      <c r="A962" s="35" t="s">
        <v>54</v>
      </c>
      <c r="E962" s="39" t="s">
        <v>5</v>
      </c>
    </row>
    <row r="963" spans="1:5" ht="12.75">
      <c r="A963" s="35" t="s">
        <v>55</v>
      </c>
      <c r="E963" s="40" t="s">
        <v>2283</v>
      </c>
    </row>
    <row r="964" spans="1:5" ht="12.75">
      <c r="A964" t="s">
        <v>57</v>
      </c>
      <c r="E964" s="39" t="s">
        <v>5</v>
      </c>
    </row>
    <row r="965" spans="1:16" ht="12.75">
      <c r="A965" t="s">
        <v>48</v>
      </c>
      <c s="34" t="s">
        <v>2284</v>
      </c>
      <c s="34" t="s">
        <v>2285</v>
      </c>
      <c s="35" t="s">
        <v>5</v>
      </c>
      <c s="6" t="s">
        <v>2286</v>
      </c>
      <c s="36" t="s">
        <v>159</v>
      </c>
      <c s="37">
        <v>4</v>
      </c>
      <c s="36">
        <v>0.01623</v>
      </c>
      <c s="36">
        <f>ROUND(G965*H965,6)</f>
      </c>
      <c r="L965" s="38">
        <v>0</v>
      </c>
      <c s="32">
        <f>ROUND(ROUND(L965,2)*ROUND(G965,3),2)</f>
      </c>
      <c s="36" t="s">
        <v>53</v>
      </c>
      <c>
        <f>(M965*21)/100</f>
      </c>
      <c t="s">
        <v>26</v>
      </c>
    </row>
    <row r="966" spans="1:5" ht="12.75">
      <c r="A966" s="35" t="s">
        <v>54</v>
      </c>
      <c r="E966" s="39" t="s">
        <v>5</v>
      </c>
    </row>
    <row r="967" spans="1:5" ht="38.25">
      <c r="A967" s="35" t="s">
        <v>55</v>
      </c>
      <c r="E967" s="40" t="s">
        <v>2287</v>
      </c>
    </row>
    <row r="968" spans="1:5" ht="38.25">
      <c r="A968" t="s">
        <v>57</v>
      </c>
      <c r="E968" s="39" t="s">
        <v>2288</v>
      </c>
    </row>
    <row r="969" spans="1:16" ht="12.75">
      <c r="A969" t="s">
        <v>48</v>
      </c>
      <c s="34" t="s">
        <v>2289</v>
      </c>
      <c s="34" t="s">
        <v>2290</v>
      </c>
      <c s="35" t="s">
        <v>5</v>
      </c>
      <c s="6" t="s">
        <v>2291</v>
      </c>
      <c s="36" t="s">
        <v>159</v>
      </c>
      <c s="37">
        <v>1</v>
      </c>
      <c s="36">
        <v>0</v>
      </c>
      <c s="36">
        <f>ROUND(G969*H969,6)</f>
      </c>
      <c r="L969" s="38">
        <v>0</v>
      </c>
      <c s="32">
        <f>ROUND(ROUND(L969,2)*ROUND(G969,3),2)</f>
      </c>
      <c s="36" t="s">
        <v>53</v>
      </c>
      <c>
        <f>(M969*21)/100</f>
      </c>
      <c t="s">
        <v>26</v>
      </c>
    </row>
    <row r="970" spans="1:5" ht="12.75">
      <c r="A970" s="35" t="s">
        <v>54</v>
      </c>
      <c r="E970" s="39" t="s">
        <v>5</v>
      </c>
    </row>
    <row r="971" spans="1:5" ht="38.25">
      <c r="A971" s="35" t="s">
        <v>55</v>
      </c>
      <c r="E971" s="40" t="s">
        <v>2292</v>
      </c>
    </row>
    <row r="972" spans="1:5" ht="38.25">
      <c r="A972" t="s">
        <v>57</v>
      </c>
      <c r="E972" s="39" t="s">
        <v>2293</v>
      </c>
    </row>
    <row r="973" spans="1:16" ht="25.5">
      <c r="A973" t="s">
        <v>48</v>
      </c>
      <c s="34" t="s">
        <v>2294</v>
      </c>
      <c s="34" t="s">
        <v>2295</v>
      </c>
      <c s="35" t="s">
        <v>5</v>
      </c>
      <c s="6" t="s">
        <v>2296</v>
      </c>
      <c s="36" t="s">
        <v>159</v>
      </c>
      <c s="37">
        <v>3</v>
      </c>
      <c s="36">
        <v>0</v>
      </c>
      <c s="36">
        <f>ROUND(G973*H973,6)</f>
      </c>
      <c r="L973" s="38">
        <v>0</v>
      </c>
      <c s="32">
        <f>ROUND(ROUND(L973,2)*ROUND(G973,3),2)</f>
      </c>
      <c s="36" t="s">
        <v>160</v>
      </c>
      <c>
        <f>(M973*21)/100</f>
      </c>
      <c t="s">
        <v>26</v>
      </c>
    </row>
    <row r="974" spans="1:5" ht="12.75">
      <c r="A974" s="35" t="s">
        <v>54</v>
      </c>
      <c r="E974" s="39" t="s">
        <v>5</v>
      </c>
    </row>
    <row r="975" spans="1:5" ht="12.75">
      <c r="A975" s="35" t="s">
        <v>55</v>
      </c>
      <c r="E975" s="40" t="s">
        <v>1735</v>
      </c>
    </row>
    <row r="976" spans="1:5" ht="12.75">
      <c r="A976" t="s">
        <v>57</v>
      </c>
      <c r="E976" s="39" t="s">
        <v>5</v>
      </c>
    </row>
    <row r="977" spans="1:16" ht="12.75">
      <c r="A977" t="s">
        <v>48</v>
      </c>
      <c s="34" t="s">
        <v>2297</v>
      </c>
      <c s="34" t="s">
        <v>2298</v>
      </c>
      <c s="35" t="s">
        <v>5</v>
      </c>
      <c s="6" t="s">
        <v>2299</v>
      </c>
      <c s="36" t="s">
        <v>159</v>
      </c>
      <c s="37">
        <v>3</v>
      </c>
      <c s="36">
        <v>0.0205</v>
      </c>
      <c s="36">
        <f>ROUND(G977*H977,6)</f>
      </c>
      <c r="L977" s="38">
        <v>0</v>
      </c>
      <c s="32">
        <f>ROUND(ROUND(L977,2)*ROUND(G977,3),2)</f>
      </c>
      <c s="36" t="s">
        <v>53</v>
      </c>
      <c>
        <f>(M977*21)/100</f>
      </c>
      <c t="s">
        <v>26</v>
      </c>
    </row>
    <row r="978" spans="1:5" ht="12.75">
      <c r="A978" s="35" t="s">
        <v>54</v>
      </c>
      <c r="E978" s="39" t="s">
        <v>5</v>
      </c>
    </row>
    <row r="979" spans="1:5" ht="12.75">
      <c r="A979" s="35" t="s">
        <v>55</v>
      </c>
      <c r="E979" s="40" t="s">
        <v>1735</v>
      </c>
    </row>
    <row r="980" spans="1:5" ht="38.25">
      <c r="A980" t="s">
        <v>57</v>
      </c>
      <c r="E980" s="39" t="s">
        <v>1736</v>
      </c>
    </row>
    <row r="981" spans="1:16" ht="25.5">
      <c r="A981" t="s">
        <v>48</v>
      </c>
      <c s="34" t="s">
        <v>2300</v>
      </c>
      <c s="34" t="s">
        <v>2301</v>
      </c>
      <c s="35" t="s">
        <v>5</v>
      </c>
      <c s="6" t="s">
        <v>2302</v>
      </c>
      <c s="36" t="s">
        <v>159</v>
      </c>
      <c s="37">
        <v>1</v>
      </c>
      <c s="36">
        <v>0</v>
      </c>
      <c s="36">
        <f>ROUND(G981*H981,6)</f>
      </c>
      <c r="L981" s="38">
        <v>0</v>
      </c>
      <c s="32">
        <f>ROUND(ROUND(L981,2)*ROUND(G981,3),2)</f>
      </c>
      <c s="36" t="s">
        <v>160</v>
      </c>
      <c>
        <f>(M981*21)/100</f>
      </c>
      <c t="s">
        <v>26</v>
      </c>
    </row>
    <row r="982" spans="1:5" ht="12.75">
      <c r="A982" s="35" t="s">
        <v>54</v>
      </c>
      <c r="E982" s="39" t="s">
        <v>5</v>
      </c>
    </row>
    <row r="983" spans="1:5" ht="12.75">
      <c r="A983" s="35" t="s">
        <v>55</v>
      </c>
      <c r="E983" s="40" t="s">
        <v>2303</v>
      </c>
    </row>
    <row r="984" spans="1:5" ht="12.75">
      <c r="A984" t="s">
        <v>57</v>
      </c>
      <c r="E984" s="39" t="s">
        <v>5</v>
      </c>
    </row>
    <row r="985" spans="1:16" ht="12.75">
      <c r="A985" t="s">
        <v>48</v>
      </c>
      <c s="34" t="s">
        <v>2304</v>
      </c>
      <c s="34" t="s">
        <v>2305</v>
      </c>
      <c s="35" t="s">
        <v>5</v>
      </c>
      <c s="6" t="s">
        <v>2306</v>
      </c>
      <c s="36" t="s">
        <v>159</v>
      </c>
      <c s="37">
        <v>1</v>
      </c>
      <c s="36">
        <v>0.043</v>
      </c>
      <c s="36">
        <f>ROUND(G985*H985,6)</f>
      </c>
      <c r="L985" s="38">
        <v>0</v>
      </c>
      <c s="32">
        <f>ROUND(ROUND(L985,2)*ROUND(G985,3),2)</f>
      </c>
      <c s="36" t="s">
        <v>53</v>
      </c>
      <c>
        <f>(M985*21)/100</f>
      </c>
      <c t="s">
        <v>26</v>
      </c>
    </row>
    <row r="986" spans="1:5" ht="12.75">
      <c r="A986" s="35" t="s">
        <v>54</v>
      </c>
      <c r="E986" s="39" t="s">
        <v>5</v>
      </c>
    </row>
    <row r="987" spans="1:5" ht="12.75">
      <c r="A987" s="35" t="s">
        <v>55</v>
      </c>
      <c r="E987" s="40" t="s">
        <v>5</v>
      </c>
    </row>
    <row r="988" spans="1:5" ht="38.25">
      <c r="A988" t="s">
        <v>57</v>
      </c>
      <c r="E988" s="39" t="s">
        <v>1742</v>
      </c>
    </row>
    <row r="989" spans="1:16" ht="25.5">
      <c r="A989" t="s">
        <v>48</v>
      </c>
      <c s="34" t="s">
        <v>2307</v>
      </c>
      <c s="34" t="s">
        <v>2308</v>
      </c>
      <c s="35" t="s">
        <v>5</v>
      </c>
      <c s="6" t="s">
        <v>2309</v>
      </c>
      <c s="36" t="s">
        <v>159</v>
      </c>
      <c s="37">
        <v>1</v>
      </c>
      <c s="36">
        <v>0</v>
      </c>
      <c s="36">
        <f>ROUND(G989*H989,6)</f>
      </c>
      <c r="L989" s="38">
        <v>0</v>
      </c>
      <c s="32">
        <f>ROUND(ROUND(L989,2)*ROUND(G989,3),2)</f>
      </c>
      <c s="36" t="s">
        <v>160</v>
      </c>
      <c>
        <f>(M989*21)/100</f>
      </c>
      <c t="s">
        <v>26</v>
      </c>
    </row>
    <row r="990" spans="1:5" ht="12.75">
      <c r="A990" s="35" t="s">
        <v>54</v>
      </c>
      <c r="E990" s="39" t="s">
        <v>5</v>
      </c>
    </row>
    <row r="991" spans="1:5" ht="12.75">
      <c r="A991" s="35" t="s">
        <v>55</v>
      </c>
      <c r="E991" s="40" t="s">
        <v>2310</v>
      </c>
    </row>
    <row r="992" spans="1:5" ht="12.75">
      <c r="A992" t="s">
        <v>57</v>
      </c>
      <c r="E992" s="39" t="s">
        <v>5</v>
      </c>
    </row>
    <row r="993" spans="1:16" ht="12.75">
      <c r="A993" t="s">
        <v>48</v>
      </c>
      <c s="34" t="s">
        <v>2311</v>
      </c>
      <c s="34" t="s">
        <v>2312</v>
      </c>
      <c s="35" t="s">
        <v>5</v>
      </c>
      <c s="6" t="s">
        <v>2313</v>
      </c>
      <c s="36" t="s">
        <v>159</v>
      </c>
      <c s="37">
        <v>1</v>
      </c>
      <c s="36">
        <v>0.0195</v>
      </c>
      <c s="36">
        <f>ROUND(G993*H993,6)</f>
      </c>
      <c r="L993" s="38">
        <v>0</v>
      </c>
      <c s="32">
        <f>ROUND(ROUND(L993,2)*ROUND(G993,3),2)</f>
      </c>
      <c s="36" t="s">
        <v>53</v>
      </c>
      <c>
        <f>(M993*21)/100</f>
      </c>
      <c t="s">
        <v>26</v>
      </c>
    </row>
    <row r="994" spans="1:5" ht="12.75">
      <c r="A994" s="35" t="s">
        <v>54</v>
      </c>
      <c r="E994" s="39" t="s">
        <v>5</v>
      </c>
    </row>
    <row r="995" spans="1:5" ht="12.75">
      <c r="A995" s="35" t="s">
        <v>55</v>
      </c>
      <c r="E995" s="40" t="s">
        <v>2314</v>
      </c>
    </row>
    <row r="996" spans="1:5" ht="38.25">
      <c r="A996" t="s">
        <v>57</v>
      </c>
      <c r="E996" s="39" t="s">
        <v>2315</v>
      </c>
    </row>
    <row r="997" spans="1:16" ht="25.5">
      <c r="A997" t="s">
        <v>48</v>
      </c>
      <c s="34" t="s">
        <v>2316</v>
      </c>
      <c s="34" t="s">
        <v>2317</v>
      </c>
      <c s="35" t="s">
        <v>5</v>
      </c>
      <c s="6" t="s">
        <v>2318</v>
      </c>
      <c s="36" t="s">
        <v>159</v>
      </c>
      <c s="37">
        <v>1</v>
      </c>
      <c s="36">
        <v>0</v>
      </c>
      <c s="36">
        <f>ROUND(G997*H997,6)</f>
      </c>
      <c r="L997" s="38">
        <v>0</v>
      </c>
      <c s="32">
        <f>ROUND(ROUND(L997,2)*ROUND(G997,3),2)</f>
      </c>
      <c s="36" t="s">
        <v>160</v>
      </c>
      <c>
        <f>(M997*21)/100</f>
      </c>
      <c t="s">
        <v>26</v>
      </c>
    </row>
    <row r="998" spans="1:5" ht="12.75">
      <c r="A998" s="35" t="s">
        <v>54</v>
      </c>
      <c r="E998" s="39" t="s">
        <v>5</v>
      </c>
    </row>
    <row r="999" spans="1:5" ht="12.75">
      <c r="A999" s="35" t="s">
        <v>55</v>
      </c>
      <c r="E999" s="40" t="s">
        <v>2319</v>
      </c>
    </row>
    <row r="1000" spans="1:5" ht="12.75">
      <c r="A1000" t="s">
        <v>57</v>
      </c>
      <c r="E1000" s="39" t="s">
        <v>5</v>
      </c>
    </row>
    <row r="1001" spans="1:16" ht="12.75">
      <c r="A1001" t="s">
        <v>48</v>
      </c>
      <c s="34" t="s">
        <v>2320</v>
      </c>
      <c s="34" t="s">
        <v>2321</v>
      </c>
      <c s="35" t="s">
        <v>5</v>
      </c>
      <c s="6" t="s">
        <v>2322</v>
      </c>
      <c s="36" t="s">
        <v>159</v>
      </c>
      <c s="37">
        <v>1</v>
      </c>
      <c s="36">
        <v>0.036</v>
      </c>
      <c s="36">
        <f>ROUND(G1001*H1001,6)</f>
      </c>
      <c r="L1001" s="38">
        <v>0</v>
      </c>
      <c s="32">
        <f>ROUND(ROUND(L1001,2)*ROUND(G1001,3),2)</f>
      </c>
      <c s="36" t="s">
        <v>53</v>
      </c>
      <c>
        <f>(M1001*21)/100</f>
      </c>
      <c t="s">
        <v>26</v>
      </c>
    </row>
    <row r="1002" spans="1:5" ht="12.75">
      <c r="A1002" s="35" t="s">
        <v>54</v>
      </c>
      <c r="E1002" s="39" t="s">
        <v>5</v>
      </c>
    </row>
    <row r="1003" spans="1:5" ht="12.75">
      <c r="A1003" s="35" t="s">
        <v>55</v>
      </c>
      <c r="E1003" s="40" t="s">
        <v>5</v>
      </c>
    </row>
    <row r="1004" spans="1:5" ht="38.25">
      <c r="A1004" t="s">
        <v>57</v>
      </c>
      <c r="E1004" s="39" t="s">
        <v>2323</v>
      </c>
    </row>
    <row r="1005" spans="1:16" ht="25.5">
      <c r="A1005" t="s">
        <v>48</v>
      </c>
      <c s="34" t="s">
        <v>2324</v>
      </c>
      <c s="34" t="s">
        <v>2325</v>
      </c>
      <c s="35" t="s">
        <v>5</v>
      </c>
      <c s="6" t="s">
        <v>2326</v>
      </c>
      <c s="36" t="s">
        <v>159</v>
      </c>
      <c s="37">
        <v>22</v>
      </c>
      <c s="36">
        <v>0</v>
      </c>
      <c s="36">
        <f>ROUND(G1005*H1005,6)</f>
      </c>
      <c r="L1005" s="38">
        <v>0</v>
      </c>
      <c s="32">
        <f>ROUND(ROUND(L1005,2)*ROUND(G1005,3),2)</f>
      </c>
      <c s="36" t="s">
        <v>160</v>
      </c>
      <c>
        <f>(M1005*21)/100</f>
      </c>
      <c t="s">
        <v>26</v>
      </c>
    </row>
    <row r="1006" spans="1:5" ht="12.75">
      <c r="A1006" s="35" t="s">
        <v>54</v>
      </c>
      <c r="E1006" s="39" t="s">
        <v>5</v>
      </c>
    </row>
    <row r="1007" spans="1:5" ht="76.5">
      <c r="A1007" s="35" t="s">
        <v>55</v>
      </c>
      <c r="E1007" s="40" t="s">
        <v>2327</v>
      </c>
    </row>
    <row r="1008" spans="1:5" ht="12.75">
      <c r="A1008" t="s">
        <v>57</v>
      </c>
      <c r="E1008" s="39" t="s">
        <v>5</v>
      </c>
    </row>
    <row r="1009" spans="1:16" ht="12.75">
      <c r="A1009" t="s">
        <v>48</v>
      </c>
      <c s="34" t="s">
        <v>2328</v>
      </c>
      <c s="34" t="s">
        <v>2329</v>
      </c>
      <c s="35" t="s">
        <v>5</v>
      </c>
      <c s="6" t="s">
        <v>2330</v>
      </c>
      <c s="36" t="s">
        <v>159</v>
      </c>
      <c s="37">
        <v>5</v>
      </c>
      <c s="36">
        <v>0.0175</v>
      </c>
      <c s="36">
        <f>ROUND(G1009*H1009,6)</f>
      </c>
      <c r="L1009" s="38">
        <v>0</v>
      </c>
      <c s="32">
        <f>ROUND(ROUND(L1009,2)*ROUND(G1009,3),2)</f>
      </c>
      <c s="36" t="s">
        <v>53</v>
      </c>
      <c>
        <f>(M1009*21)/100</f>
      </c>
      <c t="s">
        <v>26</v>
      </c>
    </row>
    <row r="1010" spans="1:5" ht="12.75">
      <c r="A1010" s="35" t="s">
        <v>54</v>
      </c>
      <c r="E1010" s="39" t="s">
        <v>5</v>
      </c>
    </row>
    <row r="1011" spans="1:5" ht="12.75">
      <c r="A1011" s="35" t="s">
        <v>55</v>
      </c>
      <c r="E1011" s="40" t="s">
        <v>2331</v>
      </c>
    </row>
    <row r="1012" spans="1:5" ht="38.25">
      <c r="A1012" t="s">
        <v>57</v>
      </c>
      <c r="E1012" s="39" t="s">
        <v>2332</v>
      </c>
    </row>
    <row r="1013" spans="1:16" ht="12.75">
      <c r="A1013" t="s">
        <v>48</v>
      </c>
      <c s="34" t="s">
        <v>2333</v>
      </c>
      <c s="34" t="s">
        <v>2334</v>
      </c>
      <c s="35" t="s">
        <v>5</v>
      </c>
      <c s="6" t="s">
        <v>2335</v>
      </c>
      <c s="36" t="s">
        <v>159</v>
      </c>
      <c s="37">
        <v>11</v>
      </c>
      <c s="36">
        <v>0.0175</v>
      </c>
      <c s="36">
        <f>ROUND(G1013*H1013,6)</f>
      </c>
      <c r="L1013" s="38">
        <v>0</v>
      </c>
      <c s="32">
        <f>ROUND(ROUND(L1013,2)*ROUND(G1013,3),2)</f>
      </c>
      <c s="36" t="s">
        <v>53</v>
      </c>
      <c>
        <f>(M1013*21)/100</f>
      </c>
      <c t="s">
        <v>26</v>
      </c>
    </row>
    <row r="1014" spans="1:5" ht="12.75">
      <c r="A1014" s="35" t="s">
        <v>54</v>
      </c>
      <c r="E1014" s="39" t="s">
        <v>5</v>
      </c>
    </row>
    <row r="1015" spans="1:5" ht="25.5">
      <c r="A1015" s="35" t="s">
        <v>55</v>
      </c>
      <c r="E1015" s="40" t="s">
        <v>2336</v>
      </c>
    </row>
    <row r="1016" spans="1:5" ht="38.25">
      <c r="A1016" t="s">
        <v>57</v>
      </c>
      <c r="E1016" s="39" t="s">
        <v>2337</v>
      </c>
    </row>
    <row r="1017" spans="1:16" ht="12.75">
      <c r="A1017" t="s">
        <v>48</v>
      </c>
      <c s="34" t="s">
        <v>2338</v>
      </c>
      <c s="34" t="s">
        <v>2339</v>
      </c>
      <c s="35" t="s">
        <v>5</v>
      </c>
      <c s="6" t="s">
        <v>2340</v>
      </c>
      <c s="36" t="s">
        <v>159</v>
      </c>
      <c s="37">
        <v>3</v>
      </c>
      <c s="36">
        <v>0.0205</v>
      </c>
      <c s="36">
        <f>ROUND(G1017*H1017,6)</f>
      </c>
      <c r="L1017" s="38">
        <v>0</v>
      </c>
      <c s="32">
        <f>ROUND(ROUND(L1017,2)*ROUND(G1017,3),2)</f>
      </c>
      <c s="36" t="s">
        <v>53</v>
      </c>
      <c>
        <f>(M1017*21)/100</f>
      </c>
      <c t="s">
        <v>26</v>
      </c>
    </row>
    <row r="1018" spans="1:5" ht="12.75">
      <c r="A1018" s="35" t="s">
        <v>54</v>
      </c>
      <c r="E1018" s="39" t="s">
        <v>5</v>
      </c>
    </row>
    <row r="1019" spans="1:5" ht="12.75">
      <c r="A1019" s="35" t="s">
        <v>55</v>
      </c>
      <c r="E1019" s="40" t="s">
        <v>2341</v>
      </c>
    </row>
    <row r="1020" spans="1:5" ht="38.25">
      <c r="A1020" t="s">
        <v>57</v>
      </c>
      <c r="E1020" s="39" t="s">
        <v>2342</v>
      </c>
    </row>
    <row r="1021" spans="1:16" ht="12.75">
      <c r="A1021" t="s">
        <v>48</v>
      </c>
      <c s="34" t="s">
        <v>2343</v>
      </c>
      <c s="34" t="s">
        <v>2344</v>
      </c>
      <c s="35" t="s">
        <v>5</v>
      </c>
      <c s="6" t="s">
        <v>2345</v>
      </c>
      <c s="36" t="s">
        <v>159</v>
      </c>
      <c s="37">
        <v>2</v>
      </c>
      <c s="36">
        <v>0.016</v>
      </c>
      <c s="36">
        <f>ROUND(G1021*H1021,6)</f>
      </c>
      <c r="L1021" s="38">
        <v>0</v>
      </c>
      <c s="32">
        <f>ROUND(ROUND(L1021,2)*ROUND(G1021,3),2)</f>
      </c>
      <c s="36" t="s">
        <v>53</v>
      </c>
      <c>
        <f>(M1021*21)/100</f>
      </c>
      <c t="s">
        <v>26</v>
      </c>
    </row>
    <row r="1022" spans="1:5" ht="12.75">
      <c r="A1022" s="35" t="s">
        <v>54</v>
      </c>
      <c r="E1022" s="39" t="s">
        <v>5</v>
      </c>
    </row>
    <row r="1023" spans="1:5" ht="12.75">
      <c r="A1023" s="35" t="s">
        <v>55</v>
      </c>
      <c r="E1023" s="40" t="s">
        <v>2346</v>
      </c>
    </row>
    <row r="1024" spans="1:5" ht="38.25">
      <c r="A1024" t="s">
        <v>57</v>
      </c>
      <c r="E1024" s="39" t="s">
        <v>2347</v>
      </c>
    </row>
    <row r="1025" spans="1:16" ht="12.75">
      <c r="A1025" t="s">
        <v>48</v>
      </c>
      <c s="34" t="s">
        <v>2348</v>
      </c>
      <c s="34" t="s">
        <v>2349</v>
      </c>
      <c s="35" t="s">
        <v>5</v>
      </c>
      <c s="6" t="s">
        <v>2350</v>
      </c>
      <c s="36" t="s">
        <v>159</v>
      </c>
      <c s="37">
        <v>1</v>
      </c>
      <c s="36">
        <v>0.013</v>
      </c>
      <c s="36">
        <f>ROUND(G1025*H1025,6)</f>
      </c>
      <c r="L1025" s="38">
        <v>0</v>
      </c>
      <c s="32">
        <f>ROUND(ROUND(L1025,2)*ROUND(G1025,3),2)</f>
      </c>
      <c s="36" t="s">
        <v>53</v>
      </c>
      <c>
        <f>(M1025*21)/100</f>
      </c>
      <c t="s">
        <v>26</v>
      </c>
    </row>
    <row r="1026" spans="1:5" ht="12.75">
      <c r="A1026" s="35" t="s">
        <v>54</v>
      </c>
      <c r="E1026" s="39" t="s">
        <v>5</v>
      </c>
    </row>
    <row r="1027" spans="1:5" ht="12.75">
      <c r="A1027" s="35" t="s">
        <v>55</v>
      </c>
      <c r="E1027" s="40" t="s">
        <v>2351</v>
      </c>
    </row>
    <row r="1028" spans="1:5" ht="38.25">
      <c r="A1028" t="s">
        <v>57</v>
      </c>
      <c r="E1028" s="39" t="s">
        <v>2352</v>
      </c>
    </row>
    <row r="1029" spans="1:16" ht="25.5">
      <c r="A1029" t="s">
        <v>48</v>
      </c>
      <c s="34" t="s">
        <v>2353</v>
      </c>
      <c s="34" t="s">
        <v>2354</v>
      </c>
      <c s="35" t="s">
        <v>5</v>
      </c>
      <c s="6" t="s">
        <v>2355</v>
      </c>
      <c s="36" t="s">
        <v>159</v>
      </c>
      <c s="37">
        <v>4</v>
      </c>
      <c s="36">
        <v>0</v>
      </c>
      <c s="36">
        <f>ROUND(G1029*H1029,6)</f>
      </c>
      <c r="L1029" s="38">
        <v>0</v>
      </c>
      <c s="32">
        <f>ROUND(ROUND(L1029,2)*ROUND(G1029,3),2)</f>
      </c>
      <c s="36" t="s">
        <v>160</v>
      </c>
      <c>
        <f>(M1029*21)/100</f>
      </c>
      <c t="s">
        <v>26</v>
      </c>
    </row>
    <row r="1030" spans="1:5" ht="12.75">
      <c r="A1030" s="35" t="s">
        <v>54</v>
      </c>
      <c r="E1030" s="39" t="s">
        <v>5</v>
      </c>
    </row>
    <row r="1031" spans="1:5" ht="63.75">
      <c r="A1031" s="35" t="s">
        <v>55</v>
      </c>
      <c r="E1031" s="40" t="s">
        <v>2356</v>
      </c>
    </row>
    <row r="1032" spans="1:5" ht="12.75">
      <c r="A1032" t="s">
        <v>57</v>
      </c>
      <c r="E1032" s="39" t="s">
        <v>5</v>
      </c>
    </row>
    <row r="1033" spans="1:16" ht="12.75">
      <c r="A1033" t="s">
        <v>48</v>
      </c>
      <c s="34" t="s">
        <v>2357</v>
      </c>
      <c s="34" t="s">
        <v>2358</v>
      </c>
      <c s="35" t="s">
        <v>5</v>
      </c>
      <c s="6" t="s">
        <v>2359</v>
      </c>
      <c s="36" t="s">
        <v>159</v>
      </c>
      <c s="37">
        <v>1</v>
      </c>
      <c s="36">
        <v>0.0205</v>
      </c>
      <c s="36">
        <f>ROUND(G1033*H1033,6)</f>
      </c>
      <c r="L1033" s="38">
        <v>0</v>
      </c>
      <c s="32">
        <f>ROUND(ROUND(L1033,2)*ROUND(G1033,3),2)</f>
      </c>
      <c s="36" t="s">
        <v>53</v>
      </c>
      <c>
        <f>(M1033*21)/100</f>
      </c>
      <c t="s">
        <v>26</v>
      </c>
    </row>
    <row r="1034" spans="1:5" ht="12.75">
      <c r="A1034" s="35" t="s">
        <v>54</v>
      </c>
      <c r="E1034" s="39" t="s">
        <v>5</v>
      </c>
    </row>
    <row r="1035" spans="1:5" ht="12.75">
      <c r="A1035" s="35" t="s">
        <v>55</v>
      </c>
      <c r="E1035" s="40" t="s">
        <v>2360</v>
      </c>
    </row>
    <row r="1036" spans="1:5" ht="38.25">
      <c r="A1036" t="s">
        <v>57</v>
      </c>
      <c r="E1036" s="39" t="s">
        <v>2361</v>
      </c>
    </row>
    <row r="1037" spans="1:16" ht="12.75">
      <c r="A1037" t="s">
        <v>48</v>
      </c>
      <c s="34" t="s">
        <v>2362</v>
      </c>
      <c s="34" t="s">
        <v>2363</v>
      </c>
      <c s="35" t="s">
        <v>5</v>
      </c>
      <c s="6" t="s">
        <v>2364</v>
      </c>
      <c s="36" t="s">
        <v>159</v>
      </c>
      <c s="37">
        <v>1</v>
      </c>
      <c s="36">
        <v>0.0215</v>
      </c>
      <c s="36">
        <f>ROUND(G1037*H1037,6)</f>
      </c>
      <c r="L1037" s="38">
        <v>0</v>
      </c>
      <c s="32">
        <f>ROUND(ROUND(L1037,2)*ROUND(G1037,3),2)</f>
      </c>
      <c s="36" t="s">
        <v>53</v>
      </c>
      <c>
        <f>(M1037*21)/100</f>
      </c>
      <c t="s">
        <v>26</v>
      </c>
    </row>
    <row r="1038" spans="1:5" ht="12.75">
      <c r="A1038" s="35" t="s">
        <v>54</v>
      </c>
      <c r="E1038" s="39" t="s">
        <v>5</v>
      </c>
    </row>
    <row r="1039" spans="1:5" ht="12.75">
      <c r="A1039" s="35" t="s">
        <v>55</v>
      </c>
      <c r="E1039" s="40" t="s">
        <v>2365</v>
      </c>
    </row>
    <row r="1040" spans="1:5" ht="38.25">
      <c r="A1040" t="s">
        <v>57</v>
      </c>
      <c r="E1040" s="39" t="s">
        <v>2366</v>
      </c>
    </row>
    <row r="1041" spans="1:16" ht="12.75">
      <c r="A1041" t="s">
        <v>48</v>
      </c>
      <c s="34" t="s">
        <v>2367</v>
      </c>
      <c s="34" t="s">
        <v>2368</v>
      </c>
      <c s="35" t="s">
        <v>5</v>
      </c>
      <c s="6" t="s">
        <v>2369</v>
      </c>
      <c s="36" t="s">
        <v>159</v>
      </c>
      <c s="37">
        <v>1</v>
      </c>
      <c s="36">
        <v>0.0215</v>
      </c>
      <c s="36">
        <f>ROUND(G1041*H1041,6)</f>
      </c>
      <c r="L1041" s="38">
        <v>0</v>
      </c>
      <c s="32">
        <f>ROUND(ROUND(L1041,2)*ROUND(G1041,3),2)</f>
      </c>
      <c s="36" t="s">
        <v>53</v>
      </c>
      <c>
        <f>(M1041*21)/100</f>
      </c>
      <c t="s">
        <v>26</v>
      </c>
    </row>
    <row r="1042" spans="1:5" ht="12.75">
      <c r="A1042" s="35" t="s">
        <v>54</v>
      </c>
      <c r="E1042" s="39" t="s">
        <v>5</v>
      </c>
    </row>
    <row r="1043" spans="1:5" ht="12.75">
      <c r="A1043" s="35" t="s">
        <v>55</v>
      </c>
      <c r="E1043" s="40" t="s">
        <v>2370</v>
      </c>
    </row>
    <row r="1044" spans="1:5" ht="38.25">
      <c r="A1044" t="s">
        <v>57</v>
      </c>
      <c r="E1044" s="39" t="s">
        <v>2371</v>
      </c>
    </row>
    <row r="1045" spans="1:16" ht="12.75">
      <c r="A1045" t="s">
        <v>48</v>
      </c>
      <c s="34" t="s">
        <v>2372</v>
      </c>
      <c s="34" t="s">
        <v>2373</v>
      </c>
      <c s="35" t="s">
        <v>5</v>
      </c>
      <c s="6" t="s">
        <v>2374</v>
      </c>
      <c s="36" t="s">
        <v>159</v>
      </c>
      <c s="37">
        <v>1</v>
      </c>
      <c s="36">
        <v>0.0223</v>
      </c>
      <c s="36">
        <f>ROUND(G1045*H1045,6)</f>
      </c>
      <c r="L1045" s="38">
        <v>0</v>
      </c>
      <c s="32">
        <f>ROUND(ROUND(L1045,2)*ROUND(G1045,3),2)</f>
      </c>
      <c s="36" t="s">
        <v>53</v>
      </c>
      <c>
        <f>(M1045*21)/100</f>
      </c>
      <c t="s">
        <v>26</v>
      </c>
    </row>
    <row r="1046" spans="1:5" ht="12.75">
      <c r="A1046" s="35" t="s">
        <v>54</v>
      </c>
      <c r="E1046" s="39" t="s">
        <v>5</v>
      </c>
    </row>
    <row r="1047" spans="1:5" ht="12.75">
      <c r="A1047" s="35" t="s">
        <v>55</v>
      </c>
      <c r="E1047" s="40" t="s">
        <v>2375</v>
      </c>
    </row>
    <row r="1048" spans="1:5" ht="38.25">
      <c r="A1048" t="s">
        <v>57</v>
      </c>
      <c r="E1048" s="39" t="s">
        <v>2376</v>
      </c>
    </row>
    <row r="1049" spans="1:16" ht="25.5">
      <c r="A1049" t="s">
        <v>48</v>
      </c>
      <c s="34" t="s">
        <v>2377</v>
      </c>
      <c s="34" t="s">
        <v>2378</v>
      </c>
      <c s="35" t="s">
        <v>5</v>
      </c>
      <c s="6" t="s">
        <v>2379</v>
      </c>
      <c s="36" t="s">
        <v>159</v>
      </c>
      <c s="37">
        <v>7</v>
      </c>
      <c s="36">
        <v>0</v>
      </c>
      <c s="36">
        <f>ROUND(G1049*H1049,6)</f>
      </c>
      <c r="L1049" s="38">
        <v>0</v>
      </c>
      <c s="32">
        <f>ROUND(ROUND(L1049,2)*ROUND(G1049,3),2)</f>
      </c>
      <c s="36" t="s">
        <v>160</v>
      </c>
      <c>
        <f>(M1049*21)/100</f>
      </c>
      <c t="s">
        <v>26</v>
      </c>
    </row>
    <row r="1050" spans="1:5" ht="12.75">
      <c r="A1050" s="35" t="s">
        <v>54</v>
      </c>
      <c r="E1050" s="39" t="s">
        <v>5</v>
      </c>
    </row>
    <row r="1051" spans="1:5" ht="51">
      <c r="A1051" s="35" t="s">
        <v>55</v>
      </c>
      <c r="E1051" s="40" t="s">
        <v>2380</v>
      </c>
    </row>
    <row r="1052" spans="1:5" ht="12.75">
      <c r="A1052" t="s">
        <v>57</v>
      </c>
      <c r="E1052" s="39" t="s">
        <v>5</v>
      </c>
    </row>
    <row r="1053" spans="1:16" ht="12.75">
      <c r="A1053" t="s">
        <v>48</v>
      </c>
      <c s="34" t="s">
        <v>2381</v>
      </c>
      <c s="34" t="s">
        <v>2382</v>
      </c>
      <c s="35" t="s">
        <v>5</v>
      </c>
      <c s="6" t="s">
        <v>2330</v>
      </c>
      <c s="36" t="s">
        <v>159</v>
      </c>
      <c s="37">
        <v>1</v>
      </c>
      <c s="36">
        <v>0.0175</v>
      </c>
      <c s="36">
        <f>ROUND(G1053*H1053,6)</f>
      </c>
      <c r="L1053" s="38">
        <v>0</v>
      </c>
      <c s="32">
        <f>ROUND(ROUND(L1053,2)*ROUND(G1053,3),2)</f>
      </c>
      <c s="36" t="s">
        <v>53</v>
      </c>
      <c>
        <f>(M1053*21)/100</f>
      </c>
      <c t="s">
        <v>26</v>
      </c>
    </row>
    <row r="1054" spans="1:5" ht="12.75">
      <c r="A1054" s="35" t="s">
        <v>54</v>
      </c>
      <c r="E1054" s="39" t="s">
        <v>5</v>
      </c>
    </row>
    <row r="1055" spans="1:5" ht="12.75">
      <c r="A1055" s="35" t="s">
        <v>55</v>
      </c>
      <c r="E1055" s="40" t="s">
        <v>2383</v>
      </c>
    </row>
    <row r="1056" spans="1:5" ht="38.25">
      <c r="A1056" t="s">
        <v>57</v>
      </c>
      <c r="E1056" s="39" t="s">
        <v>2332</v>
      </c>
    </row>
    <row r="1057" spans="1:16" ht="12.75">
      <c r="A1057" t="s">
        <v>48</v>
      </c>
      <c s="34" t="s">
        <v>2384</v>
      </c>
      <c s="34" t="s">
        <v>2385</v>
      </c>
      <c s="35" t="s">
        <v>5</v>
      </c>
      <c s="6" t="s">
        <v>2340</v>
      </c>
      <c s="36" t="s">
        <v>159</v>
      </c>
      <c s="37">
        <v>5</v>
      </c>
      <c s="36">
        <v>0.043</v>
      </c>
      <c s="36">
        <f>ROUND(G1057*H1057,6)</f>
      </c>
      <c r="L1057" s="38">
        <v>0</v>
      </c>
      <c s="32">
        <f>ROUND(ROUND(L1057,2)*ROUND(G1057,3),2)</f>
      </c>
      <c s="36" t="s">
        <v>53</v>
      </c>
      <c>
        <f>(M1057*21)/100</f>
      </c>
      <c t="s">
        <v>26</v>
      </c>
    </row>
    <row r="1058" spans="1:5" ht="12.75">
      <c r="A1058" s="35" t="s">
        <v>54</v>
      </c>
      <c r="E1058" s="39" t="s">
        <v>5</v>
      </c>
    </row>
    <row r="1059" spans="1:5" ht="12.75">
      <c r="A1059" s="35" t="s">
        <v>55</v>
      </c>
      <c r="E1059" s="40" t="s">
        <v>2386</v>
      </c>
    </row>
    <row r="1060" spans="1:5" ht="38.25">
      <c r="A1060" t="s">
        <v>57</v>
      </c>
      <c r="E1060" s="39" t="s">
        <v>2342</v>
      </c>
    </row>
    <row r="1061" spans="1:16" ht="12.75">
      <c r="A1061" t="s">
        <v>48</v>
      </c>
      <c s="34" t="s">
        <v>2387</v>
      </c>
      <c s="34" t="s">
        <v>2388</v>
      </c>
      <c s="35" t="s">
        <v>5</v>
      </c>
      <c s="6" t="s">
        <v>2389</v>
      </c>
      <c s="36" t="s">
        <v>159</v>
      </c>
      <c s="37">
        <v>1</v>
      </c>
      <c s="36">
        <v>0.038</v>
      </c>
      <c s="36">
        <f>ROUND(G1061*H1061,6)</f>
      </c>
      <c r="L1061" s="38">
        <v>0</v>
      </c>
      <c s="32">
        <f>ROUND(ROUND(L1061,2)*ROUND(G1061,3),2)</f>
      </c>
      <c s="36" t="s">
        <v>53</v>
      </c>
      <c>
        <f>(M1061*21)/100</f>
      </c>
      <c t="s">
        <v>26</v>
      </c>
    </row>
    <row r="1062" spans="1:5" ht="12.75">
      <c r="A1062" s="35" t="s">
        <v>54</v>
      </c>
      <c r="E1062" s="39" t="s">
        <v>5</v>
      </c>
    </row>
    <row r="1063" spans="1:5" ht="12.75">
      <c r="A1063" s="35" t="s">
        <v>55</v>
      </c>
      <c r="E1063" s="40" t="s">
        <v>2390</v>
      </c>
    </row>
    <row r="1064" spans="1:5" ht="38.25">
      <c r="A1064" t="s">
        <v>57</v>
      </c>
      <c r="E1064" s="39" t="s">
        <v>2391</v>
      </c>
    </row>
    <row r="1065" spans="1:16" ht="25.5">
      <c r="A1065" t="s">
        <v>48</v>
      </c>
      <c s="34" t="s">
        <v>2392</v>
      </c>
      <c s="34" t="s">
        <v>2393</v>
      </c>
      <c s="35" t="s">
        <v>5</v>
      </c>
      <c s="6" t="s">
        <v>2394</v>
      </c>
      <c s="36" t="s">
        <v>159</v>
      </c>
      <c s="37">
        <v>5</v>
      </c>
      <c s="36">
        <v>0</v>
      </c>
      <c s="36">
        <f>ROUND(G1065*H1065,6)</f>
      </c>
      <c r="L1065" s="38">
        <v>0</v>
      </c>
      <c s="32">
        <f>ROUND(ROUND(L1065,2)*ROUND(G1065,3),2)</f>
      </c>
      <c s="36" t="s">
        <v>160</v>
      </c>
      <c>
        <f>(M1065*21)/100</f>
      </c>
      <c t="s">
        <v>26</v>
      </c>
    </row>
    <row r="1066" spans="1:5" ht="12.75">
      <c r="A1066" s="35" t="s">
        <v>54</v>
      </c>
      <c r="E1066" s="39" t="s">
        <v>5</v>
      </c>
    </row>
    <row r="1067" spans="1:5" ht="51">
      <c r="A1067" s="35" t="s">
        <v>55</v>
      </c>
      <c r="E1067" s="40" t="s">
        <v>2395</v>
      </c>
    </row>
    <row r="1068" spans="1:5" ht="12.75">
      <c r="A1068" t="s">
        <v>57</v>
      </c>
      <c r="E1068" s="39" t="s">
        <v>5</v>
      </c>
    </row>
    <row r="1069" spans="1:16" ht="12.75">
      <c r="A1069" t="s">
        <v>48</v>
      </c>
      <c s="34" t="s">
        <v>2396</v>
      </c>
      <c s="34" t="s">
        <v>2397</v>
      </c>
      <c s="35" t="s">
        <v>5</v>
      </c>
      <c s="6" t="s">
        <v>2364</v>
      </c>
      <c s="36" t="s">
        <v>159</v>
      </c>
      <c s="37">
        <v>1</v>
      </c>
      <c s="36">
        <v>0.0215</v>
      </c>
      <c s="36">
        <f>ROUND(G1069*H1069,6)</f>
      </c>
      <c r="L1069" s="38">
        <v>0</v>
      </c>
      <c s="32">
        <f>ROUND(ROUND(L1069,2)*ROUND(G1069,3),2)</f>
      </c>
      <c s="36" t="s">
        <v>53</v>
      </c>
      <c>
        <f>(M1069*21)/100</f>
      </c>
      <c t="s">
        <v>26</v>
      </c>
    </row>
    <row r="1070" spans="1:5" ht="12.75">
      <c r="A1070" s="35" t="s">
        <v>54</v>
      </c>
      <c r="E1070" s="39" t="s">
        <v>5</v>
      </c>
    </row>
    <row r="1071" spans="1:5" ht="12.75">
      <c r="A1071" s="35" t="s">
        <v>55</v>
      </c>
      <c r="E1071" s="40" t="s">
        <v>2398</v>
      </c>
    </row>
    <row r="1072" spans="1:5" ht="38.25">
      <c r="A1072" t="s">
        <v>57</v>
      </c>
      <c r="E1072" s="39" t="s">
        <v>2366</v>
      </c>
    </row>
    <row r="1073" spans="1:16" ht="12.75">
      <c r="A1073" t="s">
        <v>48</v>
      </c>
      <c s="34" t="s">
        <v>2399</v>
      </c>
      <c s="34" t="s">
        <v>2400</v>
      </c>
      <c s="35" t="s">
        <v>5</v>
      </c>
      <c s="6" t="s">
        <v>2401</v>
      </c>
      <c s="36" t="s">
        <v>159</v>
      </c>
      <c s="37">
        <v>2</v>
      </c>
      <c s="36">
        <v>0.043</v>
      </c>
      <c s="36">
        <f>ROUND(G1073*H1073,6)</f>
      </c>
      <c r="L1073" s="38">
        <v>0</v>
      </c>
      <c s="32">
        <f>ROUND(ROUND(L1073,2)*ROUND(G1073,3),2)</f>
      </c>
      <c s="36" t="s">
        <v>53</v>
      </c>
      <c>
        <f>(M1073*21)/100</f>
      </c>
      <c t="s">
        <v>26</v>
      </c>
    </row>
    <row r="1074" spans="1:5" ht="12.75">
      <c r="A1074" s="35" t="s">
        <v>54</v>
      </c>
      <c r="E1074" s="39" t="s">
        <v>5</v>
      </c>
    </row>
    <row r="1075" spans="1:5" ht="12.75">
      <c r="A1075" s="35" t="s">
        <v>55</v>
      </c>
      <c r="E1075" s="40" t="s">
        <v>2402</v>
      </c>
    </row>
    <row r="1076" spans="1:5" ht="38.25">
      <c r="A1076" t="s">
        <v>57</v>
      </c>
      <c r="E1076" s="39" t="s">
        <v>2403</v>
      </c>
    </row>
    <row r="1077" spans="1:16" ht="12.75">
      <c r="A1077" t="s">
        <v>48</v>
      </c>
      <c s="34" t="s">
        <v>2404</v>
      </c>
      <c s="34" t="s">
        <v>2405</v>
      </c>
      <c s="35" t="s">
        <v>5</v>
      </c>
      <c s="6" t="s">
        <v>2374</v>
      </c>
      <c s="36" t="s">
        <v>159</v>
      </c>
      <c s="37">
        <v>2</v>
      </c>
      <c s="36">
        <v>0.043</v>
      </c>
      <c s="36">
        <f>ROUND(G1077*H1077,6)</f>
      </c>
      <c r="L1077" s="38">
        <v>0</v>
      </c>
      <c s="32">
        <f>ROUND(ROUND(L1077,2)*ROUND(G1077,3),2)</f>
      </c>
      <c s="36" t="s">
        <v>53</v>
      </c>
      <c>
        <f>(M1077*21)/100</f>
      </c>
      <c t="s">
        <v>26</v>
      </c>
    </row>
    <row r="1078" spans="1:5" ht="12.75">
      <c r="A1078" s="35" t="s">
        <v>54</v>
      </c>
      <c r="E1078" s="39" t="s">
        <v>5</v>
      </c>
    </row>
    <row r="1079" spans="1:5" ht="12.75">
      <c r="A1079" s="35" t="s">
        <v>55</v>
      </c>
      <c r="E1079" s="40" t="s">
        <v>2406</v>
      </c>
    </row>
    <row r="1080" spans="1:5" ht="38.25">
      <c r="A1080" t="s">
        <v>57</v>
      </c>
      <c r="E1080" s="39" t="s">
        <v>2407</v>
      </c>
    </row>
    <row r="1081" spans="1:16" ht="25.5">
      <c r="A1081" t="s">
        <v>48</v>
      </c>
      <c s="34" t="s">
        <v>2408</v>
      </c>
      <c s="34" t="s">
        <v>2409</v>
      </c>
      <c s="35" t="s">
        <v>5</v>
      </c>
      <c s="6" t="s">
        <v>2410</v>
      </c>
      <c s="36" t="s">
        <v>159</v>
      </c>
      <c s="37">
        <v>1</v>
      </c>
      <c s="36">
        <v>0</v>
      </c>
      <c s="36">
        <f>ROUND(G1081*H1081,6)</f>
      </c>
      <c r="L1081" s="38">
        <v>0</v>
      </c>
      <c s="32">
        <f>ROUND(ROUND(L1081,2)*ROUND(G1081,3),2)</f>
      </c>
      <c s="36" t="s">
        <v>160</v>
      </c>
      <c>
        <f>(M1081*21)/100</f>
      </c>
      <c t="s">
        <v>26</v>
      </c>
    </row>
    <row r="1082" spans="1:5" ht="12.75">
      <c r="A1082" s="35" t="s">
        <v>54</v>
      </c>
      <c r="E1082" s="39" t="s">
        <v>5</v>
      </c>
    </row>
    <row r="1083" spans="1:5" ht="12.75">
      <c r="A1083" s="35" t="s">
        <v>55</v>
      </c>
      <c r="E1083" s="40" t="s">
        <v>2411</v>
      </c>
    </row>
    <row r="1084" spans="1:5" ht="12.75">
      <c r="A1084" t="s">
        <v>57</v>
      </c>
      <c r="E1084" s="39" t="s">
        <v>5</v>
      </c>
    </row>
    <row r="1085" spans="1:16" ht="12.75">
      <c r="A1085" t="s">
        <v>48</v>
      </c>
      <c s="34" t="s">
        <v>2412</v>
      </c>
      <c s="34" t="s">
        <v>2413</v>
      </c>
      <c s="35" t="s">
        <v>5</v>
      </c>
      <c s="6" t="s">
        <v>2414</v>
      </c>
      <c s="36" t="s">
        <v>159</v>
      </c>
      <c s="37">
        <v>1</v>
      </c>
      <c s="36">
        <v>0.06</v>
      </c>
      <c s="36">
        <f>ROUND(G1085*H1085,6)</f>
      </c>
      <c r="L1085" s="38">
        <v>0</v>
      </c>
      <c s="32">
        <f>ROUND(ROUND(L1085,2)*ROUND(G1085,3),2)</f>
      </c>
      <c s="36" t="s">
        <v>53</v>
      </c>
      <c>
        <f>(M1085*21)/100</f>
      </c>
      <c t="s">
        <v>26</v>
      </c>
    </row>
    <row r="1086" spans="1:5" ht="12.75">
      <c r="A1086" s="35" t="s">
        <v>54</v>
      </c>
      <c r="E1086" s="39" t="s">
        <v>5</v>
      </c>
    </row>
    <row r="1087" spans="1:5" ht="12.75">
      <c r="A1087" s="35" t="s">
        <v>55</v>
      </c>
      <c r="E1087" s="40" t="s">
        <v>2411</v>
      </c>
    </row>
    <row r="1088" spans="1:5" ht="38.25">
      <c r="A1088" t="s">
        <v>57</v>
      </c>
      <c r="E1088" s="39" t="s">
        <v>2415</v>
      </c>
    </row>
    <row r="1089" spans="1:16" ht="25.5">
      <c r="A1089" t="s">
        <v>48</v>
      </c>
      <c s="34" t="s">
        <v>2416</v>
      </c>
      <c s="34" t="s">
        <v>2417</v>
      </c>
      <c s="35" t="s">
        <v>5</v>
      </c>
      <c s="6" t="s">
        <v>2418</v>
      </c>
      <c s="36" t="s">
        <v>159</v>
      </c>
      <c s="37">
        <v>2</v>
      </c>
      <c s="36">
        <v>0</v>
      </c>
      <c s="36">
        <f>ROUND(G1089*H1089,6)</f>
      </c>
      <c r="L1089" s="38">
        <v>0</v>
      </c>
      <c s="32">
        <f>ROUND(ROUND(L1089,2)*ROUND(G1089,3),2)</f>
      </c>
      <c s="36" t="s">
        <v>160</v>
      </c>
      <c>
        <f>(M1089*21)/100</f>
      </c>
      <c t="s">
        <v>26</v>
      </c>
    </row>
    <row r="1090" spans="1:5" ht="12.75">
      <c r="A1090" s="35" t="s">
        <v>54</v>
      </c>
      <c r="E1090" s="39" t="s">
        <v>5</v>
      </c>
    </row>
    <row r="1091" spans="1:5" ht="12.75">
      <c r="A1091" s="35" t="s">
        <v>55</v>
      </c>
      <c r="E1091" s="40" t="s">
        <v>1745</v>
      </c>
    </row>
    <row r="1092" spans="1:5" ht="12.75">
      <c r="A1092" t="s">
        <v>57</v>
      </c>
      <c r="E1092" s="39" t="s">
        <v>5</v>
      </c>
    </row>
    <row r="1093" spans="1:16" ht="12.75">
      <c r="A1093" t="s">
        <v>48</v>
      </c>
      <c s="34" t="s">
        <v>2419</v>
      </c>
      <c s="34" t="s">
        <v>2420</v>
      </c>
      <c s="35" t="s">
        <v>5</v>
      </c>
      <c s="6" t="s">
        <v>2421</v>
      </c>
      <c s="36" t="s">
        <v>159</v>
      </c>
      <c s="37">
        <v>2</v>
      </c>
      <c s="36">
        <v>0.016</v>
      </c>
      <c s="36">
        <f>ROUND(G1093*H1093,6)</f>
      </c>
      <c r="L1093" s="38">
        <v>0</v>
      </c>
      <c s="32">
        <f>ROUND(ROUND(L1093,2)*ROUND(G1093,3),2)</f>
      </c>
      <c s="36" t="s">
        <v>53</v>
      </c>
      <c>
        <f>(M1093*21)/100</f>
      </c>
      <c t="s">
        <v>26</v>
      </c>
    </row>
    <row r="1094" spans="1:5" ht="12.75">
      <c r="A1094" s="35" t="s">
        <v>54</v>
      </c>
      <c r="E1094" s="39" t="s">
        <v>5</v>
      </c>
    </row>
    <row r="1095" spans="1:5" ht="12.75">
      <c r="A1095" s="35" t="s">
        <v>55</v>
      </c>
      <c r="E1095" s="40" t="s">
        <v>5</v>
      </c>
    </row>
    <row r="1096" spans="1:5" ht="38.25">
      <c r="A1096" t="s">
        <v>57</v>
      </c>
      <c r="E1096" s="39" t="s">
        <v>1748</v>
      </c>
    </row>
    <row r="1097" spans="1:16" ht="25.5">
      <c r="A1097" t="s">
        <v>48</v>
      </c>
      <c s="34" t="s">
        <v>2422</v>
      </c>
      <c s="34" t="s">
        <v>2423</v>
      </c>
      <c s="35" t="s">
        <v>5</v>
      </c>
      <c s="6" t="s">
        <v>2424</v>
      </c>
      <c s="36" t="s">
        <v>159</v>
      </c>
      <c s="37">
        <v>1</v>
      </c>
      <c s="36">
        <v>0</v>
      </c>
      <c s="36">
        <f>ROUND(G1097*H1097,6)</f>
      </c>
      <c r="L1097" s="38">
        <v>0</v>
      </c>
      <c s="32">
        <f>ROUND(ROUND(L1097,2)*ROUND(G1097,3),2)</f>
      </c>
      <c s="36" t="s">
        <v>160</v>
      </c>
      <c>
        <f>(M1097*21)/100</f>
      </c>
      <c t="s">
        <v>26</v>
      </c>
    </row>
    <row r="1098" spans="1:5" ht="12.75">
      <c r="A1098" s="35" t="s">
        <v>54</v>
      </c>
      <c r="E1098" s="39" t="s">
        <v>5</v>
      </c>
    </row>
    <row r="1099" spans="1:5" ht="12.75">
      <c r="A1099" s="35" t="s">
        <v>55</v>
      </c>
      <c r="E1099" s="40" t="s">
        <v>1751</v>
      </c>
    </row>
    <row r="1100" spans="1:5" ht="12.75">
      <c r="A1100" t="s">
        <v>57</v>
      </c>
      <c r="E1100" s="39" t="s">
        <v>5</v>
      </c>
    </row>
    <row r="1101" spans="1:16" ht="12.75">
      <c r="A1101" t="s">
        <v>48</v>
      </c>
      <c s="34" t="s">
        <v>2425</v>
      </c>
      <c s="34" t="s">
        <v>2426</v>
      </c>
      <c s="35" t="s">
        <v>5</v>
      </c>
      <c s="6" t="s">
        <v>2427</v>
      </c>
      <c s="36" t="s">
        <v>159</v>
      </c>
      <c s="37">
        <v>1</v>
      </c>
      <c s="36">
        <v>0.05</v>
      </c>
      <c s="36">
        <f>ROUND(G1101*H1101,6)</f>
      </c>
      <c r="L1101" s="38">
        <v>0</v>
      </c>
      <c s="32">
        <f>ROUND(ROUND(L1101,2)*ROUND(G1101,3),2)</f>
      </c>
      <c s="36" t="s">
        <v>53</v>
      </c>
      <c>
        <f>(M1101*21)/100</f>
      </c>
      <c t="s">
        <v>26</v>
      </c>
    </row>
    <row r="1102" spans="1:5" ht="12.75">
      <c r="A1102" s="35" t="s">
        <v>54</v>
      </c>
      <c r="E1102" s="39" t="s">
        <v>5</v>
      </c>
    </row>
    <row r="1103" spans="1:5" ht="12.75">
      <c r="A1103" s="35" t="s">
        <v>55</v>
      </c>
      <c r="E1103" s="40" t="s">
        <v>5</v>
      </c>
    </row>
    <row r="1104" spans="1:5" ht="38.25">
      <c r="A1104" t="s">
        <v>57</v>
      </c>
      <c r="E1104" s="39" t="s">
        <v>1754</v>
      </c>
    </row>
    <row r="1105" spans="1:16" ht="38.25">
      <c r="A1105" t="s">
        <v>48</v>
      </c>
      <c s="34" t="s">
        <v>2428</v>
      </c>
      <c s="34" t="s">
        <v>2429</v>
      </c>
      <c s="35" t="s">
        <v>5</v>
      </c>
      <c s="6" t="s">
        <v>2430</v>
      </c>
      <c s="36" t="s">
        <v>159</v>
      </c>
      <c s="37">
        <v>25</v>
      </c>
      <c s="36">
        <v>0.00027</v>
      </c>
      <c s="36">
        <f>ROUND(G1105*H1105,6)</f>
      </c>
      <c r="L1105" s="38">
        <v>0</v>
      </c>
      <c s="32">
        <f>ROUND(ROUND(L1105,2)*ROUND(G1105,3),2)</f>
      </c>
      <c s="36" t="s">
        <v>160</v>
      </c>
      <c>
        <f>(M1105*21)/100</f>
      </c>
      <c t="s">
        <v>26</v>
      </c>
    </row>
    <row r="1106" spans="1:5" ht="12.75">
      <c r="A1106" s="35" t="s">
        <v>54</v>
      </c>
      <c r="E1106" s="39" t="s">
        <v>5</v>
      </c>
    </row>
    <row r="1107" spans="1:5" ht="38.25">
      <c r="A1107" s="35" t="s">
        <v>55</v>
      </c>
      <c r="E1107" s="40" t="s">
        <v>2431</v>
      </c>
    </row>
    <row r="1108" spans="1:5" ht="12.75">
      <c r="A1108" t="s">
        <v>57</v>
      </c>
      <c r="E1108" s="39" t="s">
        <v>5</v>
      </c>
    </row>
    <row r="1109" spans="1:16" ht="12.75">
      <c r="A1109" t="s">
        <v>48</v>
      </c>
      <c s="34" t="s">
        <v>2432</v>
      </c>
      <c s="34" t="s">
        <v>2433</v>
      </c>
      <c s="35" t="s">
        <v>5</v>
      </c>
      <c s="6" t="s">
        <v>2434</v>
      </c>
      <c s="36" t="s">
        <v>159</v>
      </c>
      <c s="37">
        <v>4</v>
      </c>
      <c s="36">
        <v>0</v>
      </c>
      <c s="36">
        <f>ROUND(G1109*H1109,6)</f>
      </c>
      <c r="L1109" s="38">
        <v>0</v>
      </c>
      <c s="32">
        <f>ROUND(ROUND(L1109,2)*ROUND(G1109,3),2)</f>
      </c>
      <c s="36" t="s">
        <v>53</v>
      </c>
      <c>
        <f>(M1109*21)/100</f>
      </c>
      <c t="s">
        <v>26</v>
      </c>
    </row>
    <row r="1110" spans="1:5" ht="12.75">
      <c r="A1110" s="35" t="s">
        <v>54</v>
      </c>
      <c r="E1110" s="39" t="s">
        <v>5</v>
      </c>
    </row>
    <row r="1111" spans="1:5" ht="25.5">
      <c r="A1111" s="35" t="s">
        <v>55</v>
      </c>
      <c r="E1111" s="40" t="s">
        <v>2435</v>
      </c>
    </row>
    <row r="1112" spans="1:5" ht="38.25">
      <c r="A1112" t="s">
        <v>57</v>
      </c>
      <c r="E1112" s="39" t="s">
        <v>2436</v>
      </c>
    </row>
    <row r="1113" spans="1:16" ht="12.75">
      <c r="A1113" t="s">
        <v>48</v>
      </c>
      <c s="34" t="s">
        <v>2437</v>
      </c>
      <c s="34" t="s">
        <v>2438</v>
      </c>
      <c s="35" t="s">
        <v>5</v>
      </c>
      <c s="6" t="s">
        <v>2439</v>
      </c>
      <c s="36" t="s">
        <v>159</v>
      </c>
      <c s="37">
        <v>21</v>
      </c>
      <c s="36">
        <v>0</v>
      </c>
      <c s="36">
        <f>ROUND(G1113*H1113,6)</f>
      </c>
      <c r="L1113" s="38">
        <v>0</v>
      </c>
      <c s="32">
        <f>ROUND(ROUND(L1113,2)*ROUND(G1113,3),2)</f>
      </c>
      <c s="36" t="s">
        <v>53</v>
      </c>
      <c>
        <f>(M1113*21)/100</f>
      </c>
      <c t="s">
        <v>26</v>
      </c>
    </row>
    <row r="1114" spans="1:5" ht="12.75">
      <c r="A1114" s="35" t="s">
        <v>54</v>
      </c>
      <c r="E1114" s="39" t="s">
        <v>5</v>
      </c>
    </row>
    <row r="1115" spans="1:5" ht="25.5">
      <c r="A1115" s="35" t="s">
        <v>55</v>
      </c>
      <c r="E1115" s="40" t="s">
        <v>2440</v>
      </c>
    </row>
    <row r="1116" spans="1:5" ht="38.25">
      <c r="A1116" t="s">
        <v>57</v>
      </c>
      <c r="E1116" s="39" t="s">
        <v>2441</v>
      </c>
    </row>
    <row r="1117" spans="1:16" ht="38.25">
      <c r="A1117" t="s">
        <v>48</v>
      </c>
      <c s="34" t="s">
        <v>2442</v>
      </c>
      <c s="34" t="s">
        <v>2443</v>
      </c>
      <c s="35" t="s">
        <v>5</v>
      </c>
      <c s="6" t="s">
        <v>2444</v>
      </c>
      <c s="36" t="s">
        <v>159</v>
      </c>
      <c s="37">
        <v>7</v>
      </c>
      <c s="36">
        <v>0.00026</v>
      </c>
      <c s="36">
        <f>ROUND(G1117*H1117,6)</f>
      </c>
      <c r="L1117" s="38">
        <v>0</v>
      </c>
      <c s="32">
        <f>ROUND(ROUND(L1117,2)*ROUND(G1117,3),2)</f>
      </c>
      <c s="36" t="s">
        <v>160</v>
      </c>
      <c>
        <f>(M1117*21)/100</f>
      </c>
      <c t="s">
        <v>26</v>
      </c>
    </row>
    <row r="1118" spans="1:5" ht="12.75">
      <c r="A1118" s="35" t="s">
        <v>54</v>
      </c>
      <c r="E1118" s="39" t="s">
        <v>5</v>
      </c>
    </row>
    <row r="1119" spans="1:5" ht="12.75">
      <c r="A1119" s="35" t="s">
        <v>55</v>
      </c>
      <c r="E1119" s="40" t="s">
        <v>2445</v>
      </c>
    </row>
    <row r="1120" spans="1:5" ht="12.75">
      <c r="A1120" t="s">
        <v>57</v>
      </c>
      <c r="E1120" s="39" t="s">
        <v>5</v>
      </c>
    </row>
    <row r="1121" spans="1:16" ht="12.75">
      <c r="A1121" t="s">
        <v>48</v>
      </c>
      <c s="34" t="s">
        <v>2446</v>
      </c>
      <c s="34" t="s">
        <v>2447</v>
      </c>
      <c s="35" t="s">
        <v>5</v>
      </c>
      <c s="6" t="s">
        <v>2448</v>
      </c>
      <c s="36" t="s">
        <v>159</v>
      </c>
      <c s="37">
        <v>7</v>
      </c>
      <c s="36">
        <v>0</v>
      </c>
      <c s="36">
        <f>ROUND(G1121*H1121,6)</f>
      </c>
      <c r="L1121" s="38">
        <v>0</v>
      </c>
      <c s="32">
        <f>ROUND(ROUND(L1121,2)*ROUND(G1121,3),2)</f>
      </c>
      <c s="36" t="s">
        <v>53</v>
      </c>
      <c>
        <f>(M1121*21)/100</f>
      </c>
      <c t="s">
        <v>26</v>
      </c>
    </row>
    <row r="1122" spans="1:5" ht="12.75">
      <c r="A1122" s="35" t="s">
        <v>54</v>
      </c>
      <c r="E1122" s="39" t="s">
        <v>5</v>
      </c>
    </row>
    <row r="1123" spans="1:5" ht="25.5">
      <c r="A1123" s="35" t="s">
        <v>55</v>
      </c>
      <c r="E1123" s="40" t="s">
        <v>2449</v>
      </c>
    </row>
    <row r="1124" spans="1:5" ht="38.25">
      <c r="A1124" t="s">
        <v>57</v>
      </c>
      <c r="E1124" s="39" t="s">
        <v>2450</v>
      </c>
    </row>
    <row r="1125" spans="1:16" ht="25.5">
      <c r="A1125" t="s">
        <v>48</v>
      </c>
      <c s="34" t="s">
        <v>2451</v>
      </c>
      <c s="34" t="s">
        <v>2452</v>
      </c>
      <c s="35" t="s">
        <v>5</v>
      </c>
      <c s="6" t="s">
        <v>2453</v>
      </c>
      <c s="36" t="s">
        <v>159</v>
      </c>
      <c s="37">
        <v>1</v>
      </c>
      <c s="36">
        <v>0.00047</v>
      </c>
      <c s="36">
        <f>ROUND(G1125*H1125,6)</f>
      </c>
      <c r="L1125" s="38">
        <v>0</v>
      </c>
      <c s="32">
        <f>ROUND(ROUND(L1125,2)*ROUND(G1125,3),2)</f>
      </c>
      <c s="36" t="s">
        <v>160</v>
      </c>
      <c>
        <f>(M1125*21)/100</f>
      </c>
      <c t="s">
        <v>26</v>
      </c>
    </row>
    <row r="1126" spans="1:5" ht="12.75">
      <c r="A1126" s="35" t="s">
        <v>54</v>
      </c>
      <c r="E1126" s="39" t="s">
        <v>5</v>
      </c>
    </row>
    <row r="1127" spans="1:5" ht="12.75">
      <c r="A1127" s="35" t="s">
        <v>55</v>
      </c>
      <c r="E1127" s="40" t="s">
        <v>2310</v>
      </c>
    </row>
    <row r="1128" spans="1:5" ht="12.75">
      <c r="A1128" t="s">
        <v>57</v>
      </c>
      <c r="E1128" s="39" t="s">
        <v>5</v>
      </c>
    </row>
    <row r="1129" spans="1:16" ht="12.75">
      <c r="A1129" t="s">
        <v>48</v>
      </c>
      <c s="34" t="s">
        <v>2454</v>
      </c>
      <c s="34" t="s">
        <v>2455</v>
      </c>
      <c s="35" t="s">
        <v>5</v>
      </c>
      <c s="6" t="s">
        <v>2456</v>
      </c>
      <c s="36" t="s">
        <v>159</v>
      </c>
      <c s="37">
        <v>1</v>
      </c>
      <c s="36">
        <v>0.01</v>
      </c>
      <c s="36">
        <f>ROUND(G1129*H1129,6)</f>
      </c>
      <c r="L1129" s="38">
        <v>0</v>
      </c>
      <c s="32">
        <f>ROUND(ROUND(L1129,2)*ROUND(G1129,3),2)</f>
      </c>
      <c s="36" t="s">
        <v>53</v>
      </c>
      <c>
        <f>(M1129*21)/100</f>
      </c>
      <c t="s">
        <v>26</v>
      </c>
    </row>
    <row r="1130" spans="1:5" ht="12.75">
      <c r="A1130" s="35" t="s">
        <v>54</v>
      </c>
      <c r="E1130" s="39" t="s">
        <v>5</v>
      </c>
    </row>
    <row r="1131" spans="1:5" ht="12.75">
      <c r="A1131" s="35" t="s">
        <v>55</v>
      </c>
      <c r="E1131" s="40" t="s">
        <v>2314</v>
      </c>
    </row>
    <row r="1132" spans="1:5" ht="38.25">
      <c r="A1132" t="s">
        <v>57</v>
      </c>
      <c r="E1132" s="39" t="s">
        <v>2457</v>
      </c>
    </row>
    <row r="1133" spans="1:16" ht="25.5">
      <c r="A1133" t="s">
        <v>48</v>
      </c>
      <c s="34" t="s">
        <v>2458</v>
      </c>
      <c s="34" t="s">
        <v>2459</v>
      </c>
      <c s="35" t="s">
        <v>5</v>
      </c>
      <c s="6" t="s">
        <v>2460</v>
      </c>
      <c s="36" t="s">
        <v>159</v>
      </c>
      <c s="37">
        <v>1</v>
      </c>
      <c s="36">
        <v>0.00048</v>
      </c>
      <c s="36">
        <f>ROUND(G1133*H1133,6)</f>
      </c>
      <c r="L1133" s="38">
        <v>0</v>
      </c>
      <c s="32">
        <f>ROUND(ROUND(L1133,2)*ROUND(G1133,3),2)</f>
      </c>
      <c s="36" t="s">
        <v>53</v>
      </c>
      <c>
        <f>(M1133*21)/100</f>
      </c>
      <c t="s">
        <v>26</v>
      </c>
    </row>
    <row r="1134" spans="1:5" ht="12.75">
      <c r="A1134" s="35" t="s">
        <v>54</v>
      </c>
      <c r="E1134" s="39" t="s">
        <v>5</v>
      </c>
    </row>
    <row r="1135" spans="1:5" ht="12.75">
      <c r="A1135" s="35" t="s">
        <v>55</v>
      </c>
      <c r="E1135" s="40" t="s">
        <v>2461</v>
      </c>
    </row>
    <row r="1136" spans="1:5" ht="12.75">
      <c r="A1136" t="s">
        <v>57</v>
      </c>
      <c r="E1136" s="39" t="s">
        <v>5</v>
      </c>
    </row>
    <row r="1137" spans="1:16" ht="12.75">
      <c r="A1137" t="s">
        <v>48</v>
      </c>
      <c s="34" t="s">
        <v>2462</v>
      </c>
      <c s="34" t="s">
        <v>2463</v>
      </c>
      <c s="35" t="s">
        <v>5</v>
      </c>
      <c s="6" t="s">
        <v>2464</v>
      </c>
      <c s="36" t="s">
        <v>159</v>
      </c>
      <c s="37">
        <v>1</v>
      </c>
      <c s="36">
        <v>0.0125</v>
      </c>
      <c s="36">
        <f>ROUND(G1137*H1137,6)</f>
      </c>
      <c r="L1137" s="38">
        <v>0</v>
      </c>
      <c s="32">
        <f>ROUND(ROUND(L1137,2)*ROUND(G1137,3),2)</f>
      </c>
      <c s="36" t="s">
        <v>53</v>
      </c>
      <c>
        <f>(M1137*21)/100</f>
      </c>
      <c t="s">
        <v>26</v>
      </c>
    </row>
    <row r="1138" spans="1:5" ht="12.75">
      <c r="A1138" s="35" t="s">
        <v>54</v>
      </c>
      <c r="E1138" s="39" t="s">
        <v>5</v>
      </c>
    </row>
    <row r="1139" spans="1:5" ht="12.75">
      <c r="A1139" s="35" t="s">
        <v>55</v>
      </c>
      <c r="E1139" s="40" t="s">
        <v>5</v>
      </c>
    </row>
    <row r="1140" spans="1:5" ht="38.25">
      <c r="A1140" t="s">
        <v>57</v>
      </c>
      <c r="E1140" s="39" t="s">
        <v>2465</v>
      </c>
    </row>
    <row r="1141" spans="1:16" ht="25.5">
      <c r="A1141" t="s">
        <v>48</v>
      </c>
      <c s="34" t="s">
        <v>2466</v>
      </c>
      <c s="34" t="s">
        <v>2467</v>
      </c>
      <c s="35" t="s">
        <v>5</v>
      </c>
      <c s="6" t="s">
        <v>2468</v>
      </c>
      <c s="36" t="s">
        <v>159</v>
      </c>
      <c s="37">
        <v>22</v>
      </c>
      <c s="36">
        <v>0.00047</v>
      </c>
      <c s="36">
        <f>ROUND(G1141*H1141,6)</f>
      </c>
      <c r="L1141" s="38">
        <v>0</v>
      </c>
      <c s="32">
        <f>ROUND(ROUND(L1141,2)*ROUND(G1141,3),2)</f>
      </c>
      <c s="36" t="s">
        <v>160</v>
      </c>
      <c>
        <f>(M1141*21)/100</f>
      </c>
      <c t="s">
        <v>26</v>
      </c>
    </row>
    <row r="1142" spans="1:5" ht="12.75">
      <c r="A1142" s="35" t="s">
        <v>54</v>
      </c>
      <c r="E1142" s="39" t="s">
        <v>5</v>
      </c>
    </row>
    <row r="1143" spans="1:5" ht="89.25">
      <c r="A1143" s="35" t="s">
        <v>55</v>
      </c>
      <c r="E1143" s="40" t="s">
        <v>2469</v>
      </c>
    </row>
    <row r="1144" spans="1:5" ht="12.75">
      <c r="A1144" t="s">
        <v>57</v>
      </c>
      <c r="E1144" s="39" t="s">
        <v>5</v>
      </c>
    </row>
    <row r="1145" spans="1:16" ht="12.75">
      <c r="A1145" t="s">
        <v>48</v>
      </c>
      <c s="34" t="s">
        <v>918</v>
      </c>
      <c s="34" t="s">
        <v>2470</v>
      </c>
      <c s="35" t="s">
        <v>5</v>
      </c>
      <c s="6" t="s">
        <v>2471</v>
      </c>
      <c s="36" t="s">
        <v>159</v>
      </c>
      <c s="37">
        <v>4</v>
      </c>
      <c s="36">
        <v>0.016</v>
      </c>
      <c s="36">
        <f>ROUND(G1145*H1145,6)</f>
      </c>
      <c r="L1145" s="38">
        <v>0</v>
      </c>
      <c s="32">
        <f>ROUND(ROUND(L1145,2)*ROUND(G1145,3),2)</f>
      </c>
      <c s="36" t="s">
        <v>53</v>
      </c>
      <c>
        <f>(M1145*21)/100</f>
      </c>
      <c t="s">
        <v>26</v>
      </c>
    </row>
    <row r="1146" spans="1:5" ht="12.75">
      <c r="A1146" s="35" t="s">
        <v>54</v>
      </c>
      <c r="E1146" s="39" t="s">
        <v>5</v>
      </c>
    </row>
    <row r="1147" spans="1:5" ht="12.75">
      <c r="A1147" s="35" t="s">
        <v>55</v>
      </c>
      <c r="E1147" s="40" t="s">
        <v>2472</v>
      </c>
    </row>
    <row r="1148" spans="1:5" ht="38.25">
      <c r="A1148" t="s">
        <v>57</v>
      </c>
      <c r="E1148" s="39" t="s">
        <v>2473</v>
      </c>
    </row>
    <row r="1149" spans="1:16" ht="12.75">
      <c r="A1149" t="s">
        <v>48</v>
      </c>
      <c s="34" t="s">
        <v>2474</v>
      </c>
      <c s="34" t="s">
        <v>2475</v>
      </c>
      <c s="35" t="s">
        <v>5</v>
      </c>
      <c s="6" t="s">
        <v>2476</v>
      </c>
      <c s="36" t="s">
        <v>159</v>
      </c>
      <c s="37">
        <v>11</v>
      </c>
      <c s="36">
        <v>0.016</v>
      </c>
      <c s="36">
        <f>ROUND(G1149*H1149,6)</f>
      </c>
      <c r="L1149" s="38">
        <v>0</v>
      </c>
      <c s="32">
        <f>ROUND(ROUND(L1149,2)*ROUND(G1149,3),2)</f>
      </c>
      <c s="36" t="s">
        <v>53</v>
      </c>
      <c>
        <f>(M1149*21)/100</f>
      </c>
      <c t="s">
        <v>26</v>
      </c>
    </row>
    <row r="1150" spans="1:5" ht="12.75">
      <c r="A1150" s="35" t="s">
        <v>54</v>
      </c>
      <c r="E1150" s="39" t="s">
        <v>5</v>
      </c>
    </row>
    <row r="1151" spans="1:5" ht="25.5">
      <c r="A1151" s="35" t="s">
        <v>55</v>
      </c>
      <c r="E1151" s="40" t="s">
        <v>2477</v>
      </c>
    </row>
    <row r="1152" spans="1:5" ht="38.25">
      <c r="A1152" t="s">
        <v>57</v>
      </c>
      <c r="E1152" s="39" t="s">
        <v>2478</v>
      </c>
    </row>
    <row r="1153" spans="1:16" ht="12.75">
      <c r="A1153" t="s">
        <v>48</v>
      </c>
      <c s="34" t="s">
        <v>2479</v>
      </c>
      <c s="34" t="s">
        <v>2480</v>
      </c>
      <c s="35" t="s">
        <v>5</v>
      </c>
      <c s="6" t="s">
        <v>2481</v>
      </c>
      <c s="36" t="s">
        <v>159</v>
      </c>
      <c s="37">
        <v>3</v>
      </c>
      <c s="36">
        <v>0.016</v>
      </c>
      <c s="36">
        <f>ROUND(G1153*H1153,6)</f>
      </c>
      <c r="L1153" s="38">
        <v>0</v>
      </c>
      <c s="32">
        <f>ROUND(ROUND(L1153,2)*ROUND(G1153,3),2)</f>
      </c>
      <c s="36" t="s">
        <v>53</v>
      </c>
      <c>
        <f>(M1153*21)/100</f>
      </c>
      <c t="s">
        <v>26</v>
      </c>
    </row>
    <row r="1154" spans="1:5" ht="12.75">
      <c r="A1154" s="35" t="s">
        <v>54</v>
      </c>
      <c r="E1154" s="39" t="s">
        <v>5</v>
      </c>
    </row>
    <row r="1155" spans="1:5" ht="12.75">
      <c r="A1155" s="35" t="s">
        <v>55</v>
      </c>
      <c r="E1155" s="40" t="s">
        <v>2341</v>
      </c>
    </row>
    <row r="1156" spans="1:5" ht="38.25">
      <c r="A1156" t="s">
        <v>57</v>
      </c>
      <c r="E1156" s="39" t="s">
        <v>2482</v>
      </c>
    </row>
    <row r="1157" spans="1:16" ht="12.75">
      <c r="A1157" t="s">
        <v>48</v>
      </c>
      <c s="34" t="s">
        <v>2483</v>
      </c>
      <c s="34" t="s">
        <v>2484</v>
      </c>
      <c s="35" t="s">
        <v>5</v>
      </c>
      <c s="6" t="s">
        <v>2485</v>
      </c>
      <c s="36" t="s">
        <v>159</v>
      </c>
      <c s="37">
        <v>1</v>
      </c>
      <c s="36">
        <v>0.016</v>
      </c>
      <c s="36">
        <f>ROUND(G1157*H1157,6)</f>
      </c>
      <c r="L1157" s="38">
        <v>0</v>
      </c>
      <c s="32">
        <f>ROUND(ROUND(L1157,2)*ROUND(G1157,3),2)</f>
      </c>
      <c s="36" t="s">
        <v>53</v>
      </c>
      <c>
        <f>(M1157*21)/100</f>
      </c>
      <c t="s">
        <v>26</v>
      </c>
    </row>
    <row r="1158" spans="1:5" ht="12.75">
      <c r="A1158" s="35" t="s">
        <v>54</v>
      </c>
      <c r="E1158" s="39" t="s">
        <v>5</v>
      </c>
    </row>
    <row r="1159" spans="1:5" ht="12.75">
      <c r="A1159" s="35" t="s">
        <v>55</v>
      </c>
      <c r="E1159" s="40" t="s">
        <v>2486</v>
      </c>
    </row>
    <row r="1160" spans="1:5" ht="38.25">
      <c r="A1160" t="s">
        <v>57</v>
      </c>
      <c r="E1160" s="39" t="s">
        <v>2487</v>
      </c>
    </row>
    <row r="1161" spans="1:16" ht="12.75">
      <c r="A1161" t="s">
        <v>48</v>
      </c>
      <c s="34" t="s">
        <v>2488</v>
      </c>
      <c s="34" t="s">
        <v>2489</v>
      </c>
      <c s="35" t="s">
        <v>5</v>
      </c>
      <c s="6" t="s">
        <v>2490</v>
      </c>
      <c s="36" t="s">
        <v>159</v>
      </c>
      <c s="37">
        <v>1</v>
      </c>
      <c s="36">
        <v>0.018</v>
      </c>
      <c s="36">
        <f>ROUND(G1161*H1161,6)</f>
      </c>
      <c r="L1161" s="38">
        <v>0</v>
      </c>
      <c s="32">
        <f>ROUND(ROUND(L1161,2)*ROUND(G1161,3),2)</f>
      </c>
      <c s="36" t="s">
        <v>53</v>
      </c>
      <c>
        <f>(M1161*21)/100</f>
      </c>
      <c t="s">
        <v>26</v>
      </c>
    </row>
    <row r="1162" spans="1:5" ht="12.75">
      <c r="A1162" s="35" t="s">
        <v>54</v>
      </c>
      <c r="E1162" s="39" t="s">
        <v>5</v>
      </c>
    </row>
    <row r="1163" spans="1:5" ht="12.75">
      <c r="A1163" s="35" t="s">
        <v>55</v>
      </c>
      <c r="E1163" s="40" t="s">
        <v>2491</v>
      </c>
    </row>
    <row r="1164" spans="1:5" ht="38.25">
      <c r="A1164" t="s">
        <v>57</v>
      </c>
      <c r="E1164" s="39" t="s">
        <v>2492</v>
      </c>
    </row>
    <row r="1165" spans="1:16" ht="12.75">
      <c r="A1165" t="s">
        <v>48</v>
      </c>
      <c s="34" t="s">
        <v>2493</v>
      </c>
      <c s="34" t="s">
        <v>2494</v>
      </c>
      <c s="35" t="s">
        <v>5</v>
      </c>
      <c s="6" t="s">
        <v>2495</v>
      </c>
      <c s="36" t="s">
        <v>159</v>
      </c>
      <c s="37">
        <v>2</v>
      </c>
      <c s="36">
        <v>0.026</v>
      </c>
      <c s="36">
        <f>ROUND(G1165*H1165,6)</f>
      </c>
      <c r="L1165" s="38">
        <v>0</v>
      </c>
      <c s="32">
        <f>ROUND(ROUND(L1165,2)*ROUND(G1165,3),2)</f>
      </c>
      <c s="36" t="s">
        <v>53</v>
      </c>
      <c>
        <f>(M1165*21)/100</f>
      </c>
      <c t="s">
        <v>26</v>
      </c>
    </row>
    <row r="1166" spans="1:5" ht="12.75">
      <c r="A1166" s="35" t="s">
        <v>54</v>
      </c>
      <c r="E1166" s="39" t="s">
        <v>5</v>
      </c>
    </row>
    <row r="1167" spans="1:5" ht="12.75">
      <c r="A1167" s="35" t="s">
        <v>55</v>
      </c>
      <c r="E1167" s="40" t="s">
        <v>2496</v>
      </c>
    </row>
    <row r="1168" spans="1:5" ht="38.25">
      <c r="A1168" t="s">
        <v>57</v>
      </c>
      <c r="E1168" s="39" t="s">
        <v>2497</v>
      </c>
    </row>
    <row r="1169" spans="1:16" ht="25.5">
      <c r="A1169" t="s">
        <v>48</v>
      </c>
      <c s="34" t="s">
        <v>2498</v>
      </c>
      <c s="34" t="s">
        <v>2499</v>
      </c>
      <c s="35" t="s">
        <v>5</v>
      </c>
      <c s="6" t="s">
        <v>2500</v>
      </c>
      <c s="36" t="s">
        <v>159</v>
      </c>
      <c s="37">
        <v>4</v>
      </c>
      <c s="36">
        <v>0.00048</v>
      </c>
      <c s="36">
        <f>ROUND(G1169*H1169,6)</f>
      </c>
      <c r="L1169" s="38">
        <v>0</v>
      </c>
      <c s="32">
        <f>ROUND(ROUND(L1169,2)*ROUND(G1169,3),2)</f>
      </c>
      <c s="36" t="s">
        <v>160</v>
      </c>
      <c>
        <f>(M1169*21)/100</f>
      </c>
      <c t="s">
        <v>26</v>
      </c>
    </row>
    <row r="1170" spans="1:5" ht="12.75">
      <c r="A1170" s="35" t="s">
        <v>54</v>
      </c>
      <c r="E1170" s="39" t="s">
        <v>5</v>
      </c>
    </row>
    <row r="1171" spans="1:5" ht="63.75">
      <c r="A1171" s="35" t="s">
        <v>55</v>
      </c>
      <c r="E1171" s="40" t="s">
        <v>2501</v>
      </c>
    </row>
    <row r="1172" spans="1:5" ht="12.75">
      <c r="A1172" t="s">
        <v>57</v>
      </c>
      <c r="E1172" s="39" t="s">
        <v>5</v>
      </c>
    </row>
    <row r="1173" spans="1:16" ht="12.75">
      <c r="A1173" t="s">
        <v>48</v>
      </c>
      <c s="34" t="s">
        <v>2502</v>
      </c>
      <c s="34" t="s">
        <v>2503</v>
      </c>
      <c s="35" t="s">
        <v>5</v>
      </c>
      <c s="6" t="s">
        <v>2471</v>
      </c>
      <c s="36" t="s">
        <v>159</v>
      </c>
      <c s="37">
        <v>1</v>
      </c>
      <c s="36">
        <v>0.026</v>
      </c>
      <c s="36">
        <f>ROUND(G1173*H1173,6)</f>
      </c>
      <c r="L1173" s="38">
        <v>0</v>
      </c>
      <c s="32">
        <f>ROUND(ROUND(L1173,2)*ROUND(G1173,3),2)</f>
      </c>
      <c s="36" t="s">
        <v>53</v>
      </c>
      <c>
        <f>(M1173*21)/100</f>
      </c>
      <c t="s">
        <v>26</v>
      </c>
    </row>
    <row r="1174" spans="1:5" ht="12.75">
      <c r="A1174" s="35" t="s">
        <v>54</v>
      </c>
      <c r="E1174" s="39" t="s">
        <v>5</v>
      </c>
    </row>
    <row r="1175" spans="1:5" ht="12.75">
      <c r="A1175" s="35" t="s">
        <v>55</v>
      </c>
      <c r="E1175" s="40" t="s">
        <v>2504</v>
      </c>
    </row>
    <row r="1176" spans="1:5" ht="38.25">
      <c r="A1176" t="s">
        <v>57</v>
      </c>
      <c r="E1176" s="39" t="s">
        <v>2473</v>
      </c>
    </row>
    <row r="1177" spans="1:16" ht="12.75">
      <c r="A1177" t="s">
        <v>48</v>
      </c>
      <c s="34" t="s">
        <v>2505</v>
      </c>
      <c s="34" t="s">
        <v>2506</v>
      </c>
      <c s="35" t="s">
        <v>5</v>
      </c>
      <c s="6" t="s">
        <v>2507</v>
      </c>
      <c s="36" t="s">
        <v>159</v>
      </c>
      <c s="37">
        <v>1</v>
      </c>
      <c s="36">
        <v>0.026</v>
      </c>
      <c s="36">
        <f>ROUND(G1177*H1177,6)</f>
      </c>
      <c r="L1177" s="38">
        <v>0</v>
      </c>
      <c s="32">
        <f>ROUND(ROUND(L1177,2)*ROUND(G1177,3),2)</f>
      </c>
      <c s="36" t="s">
        <v>53</v>
      </c>
      <c>
        <f>(M1177*21)/100</f>
      </c>
      <c t="s">
        <v>26</v>
      </c>
    </row>
    <row r="1178" spans="1:5" ht="12.75">
      <c r="A1178" s="35" t="s">
        <v>54</v>
      </c>
      <c r="E1178" s="39" t="s">
        <v>5</v>
      </c>
    </row>
    <row r="1179" spans="1:5" ht="12.75">
      <c r="A1179" s="35" t="s">
        <v>55</v>
      </c>
      <c r="E1179" s="40" t="s">
        <v>2508</v>
      </c>
    </row>
    <row r="1180" spans="1:5" ht="38.25">
      <c r="A1180" t="s">
        <v>57</v>
      </c>
      <c r="E1180" s="39" t="s">
        <v>2509</v>
      </c>
    </row>
    <row r="1181" spans="1:16" ht="12.75">
      <c r="A1181" t="s">
        <v>48</v>
      </c>
      <c s="34" t="s">
        <v>2510</v>
      </c>
      <c s="34" t="s">
        <v>2511</v>
      </c>
      <c s="35" t="s">
        <v>5</v>
      </c>
      <c s="6" t="s">
        <v>2512</v>
      </c>
      <c s="36" t="s">
        <v>159</v>
      </c>
      <c s="37">
        <v>1</v>
      </c>
      <c s="36">
        <v>0.026</v>
      </c>
      <c s="36">
        <f>ROUND(G1181*H1181,6)</f>
      </c>
      <c r="L1181" s="38">
        <v>0</v>
      </c>
      <c s="32">
        <f>ROUND(ROUND(L1181,2)*ROUND(G1181,3),2)</f>
      </c>
      <c s="36" t="s">
        <v>53</v>
      </c>
      <c>
        <f>(M1181*21)/100</f>
      </c>
      <c t="s">
        <v>26</v>
      </c>
    </row>
    <row r="1182" spans="1:5" ht="12.75">
      <c r="A1182" s="35" t="s">
        <v>54</v>
      </c>
      <c r="E1182" s="39" t="s">
        <v>5</v>
      </c>
    </row>
    <row r="1183" spans="1:5" ht="12.75">
      <c r="A1183" s="35" t="s">
        <v>55</v>
      </c>
      <c r="E1183" s="40" t="s">
        <v>2375</v>
      </c>
    </row>
    <row r="1184" spans="1:5" ht="38.25">
      <c r="A1184" t="s">
        <v>57</v>
      </c>
      <c r="E1184" s="39" t="s">
        <v>2376</v>
      </c>
    </row>
    <row r="1185" spans="1:16" ht="12.75">
      <c r="A1185" t="s">
        <v>48</v>
      </c>
      <c s="34" t="s">
        <v>2513</v>
      </c>
      <c s="34" t="s">
        <v>2514</v>
      </c>
      <c s="35" t="s">
        <v>5</v>
      </c>
      <c s="6" t="s">
        <v>2515</v>
      </c>
      <c s="36" t="s">
        <v>159</v>
      </c>
      <c s="37">
        <v>1</v>
      </c>
      <c s="36">
        <v>0.026</v>
      </c>
      <c s="36">
        <f>ROUND(G1185*H1185,6)</f>
      </c>
      <c r="L1185" s="38">
        <v>0</v>
      </c>
      <c s="32">
        <f>ROUND(ROUND(L1185,2)*ROUND(G1185,3),2)</f>
      </c>
      <c s="36" t="s">
        <v>53</v>
      </c>
      <c>
        <f>(M1185*21)/100</f>
      </c>
      <c t="s">
        <v>26</v>
      </c>
    </row>
    <row r="1186" spans="1:5" ht="12.75">
      <c r="A1186" s="35" t="s">
        <v>54</v>
      </c>
      <c r="E1186" s="39" t="s">
        <v>5</v>
      </c>
    </row>
    <row r="1187" spans="1:5" ht="12.75">
      <c r="A1187" s="35" t="s">
        <v>55</v>
      </c>
      <c r="E1187" s="40" t="s">
        <v>2351</v>
      </c>
    </row>
    <row r="1188" spans="1:5" ht="38.25">
      <c r="A1188" t="s">
        <v>57</v>
      </c>
      <c r="E1188" s="39" t="s">
        <v>2516</v>
      </c>
    </row>
    <row r="1189" spans="1:16" ht="25.5">
      <c r="A1189" t="s">
        <v>48</v>
      </c>
      <c s="34" t="s">
        <v>2517</v>
      </c>
      <c s="34" t="s">
        <v>2518</v>
      </c>
      <c s="35" t="s">
        <v>5</v>
      </c>
      <c s="6" t="s">
        <v>2519</v>
      </c>
      <c s="36" t="s">
        <v>159</v>
      </c>
      <c s="37">
        <v>5</v>
      </c>
      <c s="36">
        <v>0.0004</v>
      </c>
      <c s="36">
        <f>ROUND(G1189*H1189,6)</f>
      </c>
      <c r="L1189" s="38">
        <v>0</v>
      </c>
      <c s="32">
        <f>ROUND(ROUND(L1189,2)*ROUND(G1189,3),2)</f>
      </c>
      <c s="36" t="s">
        <v>160</v>
      </c>
      <c>
        <f>(M1189*21)/100</f>
      </c>
      <c t="s">
        <v>26</v>
      </c>
    </row>
    <row r="1190" spans="1:5" ht="12.75">
      <c r="A1190" s="35" t="s">
        <v>54</v>
      </c>
      <c r="E1190" s="39" t="s">
        <v>5</v>
      </c>
    </row>
    <row r="1191" spans="1:5" ht="63.75">
      <c r="A1191" s="35" t="s">
        <v>55</v>
      </c>
      <c r="E1191" s="40" t="s">
        <v>2520</v>
      </c>
    </row>
    <row r="1192" spans="1:5" ht="12.75">
      <c r="A1192" t="s">
        <v>57</v>
      </c>
      <c r="E1192" s="39" t="s">
        <v>5</v>
      </c>
    </row>
    <row r="1193" spans="1:16" ht="12.75">
      <c r="A1193" t="s">
        <v>48</v>
      </c>
      <c s="34" t="s">
        <v>2521</v>
      </c>
      <c s="34" t="s">
        <v>2522</v>
      </c>
      <c s="35" t="s">
        <v>5</v>
      </c>
      <c s="6" t="s">
        <v>2481</v>
      </c>
      <c s="36" t="s">
        <v>159</v>
      </c>
      <c s="37">
        <v>1</v>
      </c>
      <c s="36">
        <v>0.016</v>
      </c>
      <c s="36">
        <f>ROUND(G1193*H1193,6)</f>
      </c>
      <c r="L1193" s="38">
        <v>0</v>
      </c>
      <c s="32">
        <f>ROUND(ROUND(L1193,2)*ROUND(G1193,3),2)</f>
      </c>
      <c s="36" t="s">
        <v>53</v>
      </c>
      <c>
        <f>(M1193*21)/100</f>
      </c>
      <c t="s">
        <v>26</v>
      </c>
    </row>
    <row r="1194" spans="1:5" ht="12.75">
      <c r="A1194" s="35" t="s">
        <v>54</v>
      </c>
      <c r="E1194" s="39" t="s">
        <v>5</v>
      </c>
    </row>
    <row r="1195" spans="1:5" ht="12.75">
      <c r="A1195" s="35" t="s">
        <v>55</v>
      </c>
      <c r="E1195" s="40" t="s">
        <v>2523</v>
      </c>
    </row>
    <row r="1196" spans="1:5" ht="38.25">
      <c r="A1196" t="s">
        <v>57</v>
      </c>
      <c r="E1196" s="39" t="s">
        <v>2482</v>
      </c>
    </row>
    <row r="1197" spans="1:16" ht="12.75">
      <c r="A1197" t="s">
        <v>48</v>
      </c>
      <c s="34" t="s">
        <v>2524</v>
      </c>
      <c s="34" t="s">
        <v>2525</v>
      </c>
      <c s="35" t="s">
        <v>5</v>
      </c>
      <c s="6" t="s">
        <v>2490</v>
      </c>
      <c s="36" t="s">
        <v>159</v>
      </c>
      <c s="37">
        <v>1</v>
      </c>
      <c s="36">
        <v>0.016</v>
      </c>
      <c s="36">
        <f>ROUND(G1197*H1197,6)</f>
      </c>
      <c r="L1197" s="38">
        <v>0</v>
      </c>
      <c s="32">
        <f>ROUND(ROUND(L1197,2)*ROUND(G1197,3),2)</f>
      </c>
      <c s="36" t="s">
        <v>53</v>
      </c>
      <c>
        <f>(M1197*21)/100</f>
      </c>
      <c t="s">
        <v>26</v>
      </c>
    </row>
    <row r="1198" spans="1:5" ht="12.75">
      <c r="A1198" s="35" t="s">
        <v>54</v>
      </c>
      <c r="E1198" s="39" t="s">
        <v>5</v>
      </c>
    </row>
    <row r="1199" spans="1:5" ht="12.75">
      <c r="A1199" s="35" t="s">
        <v>55</v>
      </c>
      <c r="E1199" s="40" t="s">
        <v>2398</v>
      </c>
    </row>
    <row r="1200" spans="1:5" ht="38.25">
      <c r="A1200" t="s">
        <v>57</v>
      </c>
      <c r="E1200" s="39" t="s">
        <v>2492</v>
      </c>
    </row>
    <row r="1201" spans="1:16" ht="12.75">
      <c r="A1201" t="s">
        <v>48</v>
      </c>
      <c s="34" t="s">
        <v>2526</v>
      </c>
      <c s="34" t="s">
        <v>2527</v>
      </c>
      <c s="35" t="s">
        <v>5</v>
      </c>
      <c s="6" t="s">
        <v>2528</v>
      </c>
      <c s="36" t="s">
        <v>159</v>
      </c>
      <c s="37">
        <v>2</v>
      </c>
      <c s="36">
        <v>0.016</v>
      </c>
      <c s="36">
        <f>ROUND(G1201*H1201,6)</f>
      </c>
      <c r="L1201" s="38">
        <v>0</v>
      </c>
      <c s="32">
        <f>ROUND(ROUND(L1201,2)*ROUND(G1201,3),2)</f>
      </c>
      <c s="36" t="s">
        <v>53</v>
      </c>
      <c>
        <f>(M1201*21)/100</f>
      </c>
      <c t="s">
        <v>26</v>
      </c>
    </row>
    <row r="1202" spans="1:5" ht="12.75">
      <c r="A1202" s="35" t="s">
        <v>54</v>
      </c>
      <c r="E1202" s="39" t="s">
        <v>5</v>
      </c>
    </row>
    <row r="1203" spans="1:5" ht="12.75">
      <c r="A1203" s="35" t="s">
        <v>55</v>
      </c>
      <c r="E1203" s="40" t="s">
        <v>2402</v>
      </c>
    </row>
    <row r="1204" spans="1:5" ht="38.25">
      <c r="A1204" t="s">
        <v>57</v>
      </c>
      <c r="E1204" s="39" t="s">
        <v>2529</v>
      </c>
    </row>
    <row r="1205" spans="1:16" ht="12.75">
      <c r="A1205" t="s">
        <v>48</v>
      </c>
      <c s="34" t="s">
        <v>2530</v>
      </c>
      <c s="34" t="s">
        <v>2531</v>
      </c>
      <c s="35" t="s">
        <v>5</v>
      </c>
      <c s="6" t="s">
        <v>2512</v>
      </c>
      <c s="36" t="s">
        <v>159</v>
      </c>
      <c s="37">
        <v>1</v>
      </c>
      <c s="36">
        <v>0.016</v>
      </c>
      <c s="36">
        <f>ROUND(G1205*H1205,6)</f>
      </c>
      <c r="L1205" s="38">
        <v>0</v>
      </c>
      <c s="32">
        <f>ROUND(ROUND(L1205,2)*ROUND(G1205,3),2)</f>
      </c>
      <c s="36" t="s">
        <v>53</v>
      </c>
      <c>
        <f>(M1205*21)/100</f>
      </c>
      <c t="s">
        <v>26</v>
      </c>
    </row>
    <row r="1206" spans="1:5" ht="12.75">
      <c r="A1206" s="35" t="s">
        <v>54</v>
      </c>
      <c r="E1206" s="39" t="s">
        <v>5</v>
      </c>
    </row>
    <row r="1207" spans="1:5" ht="12.75">
      <c r="A1207" s="35" t="s">
        <v>55</v>
      </c>
      <c r="E1207" s="40" t="s">
        <v>2375</v>
      </c>
    </row>
    <row r="1208" spans="1:5" ht="38.25">
      <c r="A1208" t="s">
        <v>57</v>
      </c>
      <c r="E1208" s="39" t="s">
        <v>2376</v>
      </c>
    </row>
    <row r="1209" spans="1:16" ht="25.5">
      <c r="A1209" t="s">
        <v>48</v>
      </c>
      <c s="34" t="s">
        <v>2532</v>
      </c>
      <c s="34" t="s">
        <v>2533</v>
      </c>
      <c s="35" t="s">
        <v>5</v>
      </c>
      <c s="6" t="s">
        <v>2534</v>
      </c>
      <c s="36" t="s">
        <v>159</v>
      </c>
      <c s="37">
        <v>7</v>
      </c>
      <c s="36">
        <v>0.00041</v>
      </c>
      <c s="36">
        <f>ROUND(G1209*H1209,6)</f>
      </c>
      <c r="L1209" s="38">
        <v>0</v>
      </c>
      <c s="32">
        <f>ROUND(ROUND(L1209,2)*ROUND(G1209,3),2)</f>
      </c>
      <c s="36" t="s">
        <v>160</v>
      </c>
      <c>
        <f>(M1209*21)/100</f>
      </c>
      <c t="s">
        <v>26</v>
      </c>
    </row>
    <row r="1210" spans="1:5" ht="12.75">
      <c r="A1210" s="35" t="s">
        <v>54</v>
      </c>
      <c r="E1210" s="39" t="s">
        <v>5</v>
      </c>
    </row>
    <row r="1211" spans="1:5" ht="63.75">
      <c r="A1211" s="35" t="s">
        <v>55</v>
      </c>
      <c r="E1211" s="40" t="s">
        <v>2535</v>
      </c>
    </row>
    <row r="1212" spans="1:5" ht="12.75">
      <c r="A1212" t="s">
        <v>57</v>
      </c>
      <c r="E1212" s="39" t="s">
        <v>5</v>
      </c>
    </row>
    <row r="1213" spans="1:16" ht="12.75">
      <c r="A1213" t="s">
        <v>48</v>
      </c>
      <c s="34" t="s">
        <v>2536</v>
      </c>
      <c s="34" t="s">
        <v>2537</v>
      </c>
      <c s="35" t="s">
        <v>5</v>
      </c>
      <c s="6" t="s">
        <v>2471</v>
      </c>
      <c s="36" t="s">
        <v>159</v>
      </c>
      <c s="37">
        <v>1</v>
      </c>
      <c s="36">
        <v>0.026</v>
      </c>
      <c s="36">
        <f>ROUND(G1213*H1213,6)</f>
      </c>
      <c r="L1213" s="38">
        <v>0</v>
      </c>
      <c s="32">
        <f>ROUND(ROUND(L1213,2)*ROUND(G1213,3),2)</f>
      </c>
      <c s="36" t="s">
        <v>53</v>
      </c>
      <c>
        <f>(M1213*21)/100</f>
      </c>
      <c t="s">
        <v>26</v>
      </c>
    </row>
    <row r="1214" spans="1:5" ht="12.75">
      <c r="A1214" s="35" t="s">
        <v>54</v>
      </c>
      <c r="E1214" s="39" t="s">
        <v>5</v>
      </c>
    </row>
    <row r="1215" spans="1:5" ht="12.75">
      <c r="A1215" s="35" t="s">
        <v>55</v>
      </c>
      <c r="E1215" s="40" t="s">
        <v>2383</v>
      </c>
    </row>
    <row r="1216" spans="1:5" ht="38.25">
      <c r="A1216" t="s">
        <v>57</v>
      </c>
      <c r="E1216" s="39" t="s">
        <v>2473</v>
      </c>
    </row>
    <row r="1217" spans="1:16" ht="12.75">
      <c r="A1217" t="s">
        <v>48</v>
      </c>
      <c s="34" t="s">
        <v>2538</v>
      </c>
      <c s="34" t="s">
        <v>2539</v>
      </c>
      <c s="35" t="s">
        <v>5</v>
      </c>
      <c s="6" t="s">
        <v>2481</v>
      </c>
      <c s="36" t="s">
        <v>159</v>
      </c>
      <c s="37">
        <v>4</v>
      </c>
      <c s="36">
        <v>0.026</v>
      </c>
      <c s="36">
        <f>ROUND(G1217*H1217,6)</f>
      </c>
      <c r="L1217" s="38">
        <v>0</v>
      </c>
      <c s="32">
        <f>ROUND(ROUND(L1217,2)*ROUND(G1217,3),2)</f>
      </c>
      <c s="36" t="s">
        <v>53</v>
      </c>
      <c>
        <f>(M1217*21)/100</f>
      </c>
      <c t="s">
        <v>26</v>
      </c>
    </row>
    <row r="1218" spans="1:5" ht="12.75">
      <c r="A1218" s="35" t="s">
        <v>54</v>
      </c>
      <c r="E1218" s="39" t="s">
        <v>5</v>
      </c>
    </row>
    <row r="1219" spans="1:5" ht="12.75">
      <c r="A1219" s="35" t="s">
        <v>55</v>
      </c>
      <c r="E1219" s="40" t="s">
        <v>2540</v>
      </c>
    </row>
    <row r="1220" spans="1:5" ht="38.25">
      <c r="A1220" t="s">
        <v>57</v>
      </c>
      <c r="E1220" s="39" t="s">
        <v>2482</v>
      </c>
    </row>
    <row r="1221" spans="1:16" ht="12.75">
      <c r="A1221" t="s">
        <v>48</v>
      </c>
      <c s="34" t="s">
        <v>2541</v>
      </c>
      <c s="34" t="s">
        <v>2542</v>
      </c>
      <c s="35" t="s">
        <v>5</v>
      </c>
      <c s="6" t="s">
        <v>2512</v>
      </c>
      <c s="36" t="s">
        <v>159</v>
      </c>
      <c s="37">
        <v>1</v>
      </c>
      <c s="36">
        <v>0.026</v>
      </c>
      <c s="36">
        <f>ROUND(G1221*H1221,6)</f>
      </c>
      <c r="L1221" s="38">
        <v>0</v>
      </c>
      <c s="32">
        <f>ROUND(ROUND(L1221,2)*ROUND(G1221,3),2)</f>
      </c>
      <c s="36" t="s">
        <v>53</v>
      </c>
      <c>
        <f>(M1221*21)/100</f>
      </c>
      <c t="s">
        <v>26</v>
      </c>
    </row>
    <row r="1222" spans="1:5" ht="12.75">
      <c r="A1222" s="35" t="s">
        <v>54</v>
      </c>
      <c r="E1222" s="39" t="s">
        <v>5</v>
      </c>
    </row>
    <row r="1223" spans="1:5" ht="12.75">
      <c r="A1223" s="35" t="s">
        <v>55</v>
      </c>
      <c r="E1223" s="40" t="s">
        <v>2543</v>
      </c>
    </row>
    <row r="1224" spans="1:5" ht="38.25">
      <c r="A1224" t="s">
        <v>57</v>
      </c>
      <c r="E1224" s="39" t="s">
        <v>2376</v>
      </c>
    </row>
    <row r="1225" spans="1:16" ht="12.75">
      <c r="A1225" t="s">
        <v>48</v>
      </c>
      <c s="34" t="s">
        <v>2544</v>
      </c>
      <c s="34" t="s">
        <v>2545</v>
      </c>
      <c s="35" t="s">
        <v>5</v>
      </c>
      <c s="6" t="s">
        <v>2546</v>
      </c>
      <c s="36" t="s">
        <v>159</v>
      </c>
      <c s="37">
        <v>1</v>
      </c>
      <c s="36">
        <v>0.026</v>
      </c>
      <c s="36">
        <f>ROUND(G1225*H1225,6)</f>
      </c>
      <c r="L1225" s="38">
        <v>0</v>
      </c>
      <c s="32">
        <f>ROUND(ROUND(L1225,2)*ROUND(G1225,3),2)</f>
      </c>
      <c s="36" t="s">
        <v>53</v>
      </c>
      <c>
        <f>(M1225*21)/100</f>
      </c>
      <c t="s">
        <v>26</v>
      </c>
    </row>
    <row r="1226" spans="1:5" ht="12.75">
      <c r="A1226" s="35" t="s">
        <v>54</v>
      </c>
      <c r="E1226" s="39" t="s">
        <v>5</v>
      </c>
    </row>
    <row r="1227" spans="1:5" ht="12.75">
      <c r="A1227" s="35" t="s">
        <v>55</v>
      </c>
      <c r="E1227" s="40" t="s">
        <v>2390</v>
      </c>
    </row>
    <row r="1228" spans="1:5" ht="38.25">
      <c r="A1228" t="s">
        <v>57</v>
      </c>
      <c r="E1228" s="39" t="s">
        <v>2547</v>
      </c>
    </row>
    <row r="1229" spans="1:16" ht="25.5">
      <c r="A1229" t="s">
        <v>48</v>
      </c>
      <c s="34" t="s">
        <v>2548</v>
      </c>
      <c s="34" t="s">
        <v>2549</v>
      </c>
      <c s="35" t="s">
        <v>5</v>
      </c>
      <c s="6" t="s">
        <v>2550</v>
      </c>
      <c s="36" t="s">
        <v>159</v>
      </c>
      <c s="37">
        <v>1</v>
      </c>
      <c s="36">
        <v>0.00041</v>
      </c>
      <c s="36">
        <f>ROUND(G1229*H1229,6)</f>
      </c>
      <c r="L1229" s="38">
        <v>0</v>
      </c>
      <c s="32">
        <f>ROUND(ROUND(L1229,2)*ROUND(G1229,3),2)</f>
      </c>
      <c s="36" t="s">
        <v>160</v>
      </c>
      <c>
        <f>(M1229*21)/100</f>
      </c>
      <c t="s">
        <v>26</v>
      </c>
    </row>
    <row r="1230" spans="1:5" ht="12.75">
      <c r="A1230" s="35" t="s">
        <v>54</v>
      </c>
      <c r="E1230" s="39" t="s">
        <v>5</v>
      </c>
    </row>
    <row r="1231" spans="1:5" ht="12.75">
      <c r="A1231" s="35" t="s">
        <v>55</v>
      </c>
      <c r="E1231" s="40" t="s">
        <v>2411</v>
      </c>
    </row>
    <row r="1232" spans="1:5" ht="12.75">
      <c r="A1232" t="s">
        <v>57</v>
      </c>
      <c r="E1232" s="39" t="s">
        <v>5</v>
      </c>
    </row>
    <row r="1233" spans="1:16" ht="12.75">
      <c r="A1233" t="s">
        <v>48</v>
      </c>
      <c s="34" t="s">
        <v>2551</v>
      </c>
      <c s="34" t="s">
        <v>2552</v>
      </c>
      <c s="35" t="s">
        <v>5</v>
      </c>
      <c s="6" t="s">
        <v>2553</v>
      </c>
      <c s="36" t="s">
        <v>159</v>
      </c>
      <c s="37">
        <v>1</v>
      </c>
      <c s="36">
        <v>0.018</v>
      </c>
      <c s="36">
        <f>ROUND(G1233*H1233,6)</f>
      </c>
      <c r="L1233" s="38">
        <v>0</v>
      </c>
      <c s="32">
        <f>ROUND(ROUND(L1233,2)*ROUND(G1233,3),2)</f>
      </c>
      <c s="36" t="s">
        <v>53</v>
      </c>
      <c>
        <f>(M1233*21)/100</f>
      </c>
      <c t="s">
        <v>26</v>
      </c>
    </row>
    <row r="1234" spans="1:5" ht="12.75">
      <c r="A1234" s="35" t="s">
        <v>54</v>
      </c>
      <c r="E1234" s="39" t="s">
        <v>5</v>
      </c>
    </row>
    <row r="1235" spans="1:5" ht="12.75">
      <c r="A1235" s="35" t="s">
        <v>55</v>
      </c>
      <c r="E1235" s="40" t="s">
        <v>5</v>
      </c>
    </row>
    <row r="1236" spans="1:5" ht="38.25">
      <c r="A1236" t="s">
        <v>57</v>
      </c>
      <c r="E1236" s="39" t="s">
        <v>2554</v>
      </c>
    </row>
    <row r="1237" spans="1:16" ht="25.5">
      <c r="A1237" t="s">
        <v>48</v>
      </c>
      <c s="34" t="s">
        <v>2555</v>
      </c>
      <c s="34" t="s">
        <v>2556</v>
      </c>
      <c s="35" t="s">
        <v>5</v>
      </c>
      <c s="6" t="s">
        <v>2557</v>
      </c>
      <c s="36" t="s">
        <v>159</v>
      </c>
      <c s="37">
        <v>3</v>
      </c>
      <c s="36">
        <v>0.00047</v>
      </c>
      <c s="36">
        <f>ROUND(G1237*H1237,6)</f>
      </c>
      <c r="L1237" s="38">
        <v>0</v>
      </c>
      <c s="32">
        <f>ROUND(ROUND(L1237,2)*ROUND(G1237,3),2)</f>
      </c>
      <c s="36" t="s">
        <v>53</v>
      </c>
      <c>
        <f>(M1237*21)/100</f>
      </c>
      <c t="s">
        <v>26</v>
      </c>
    </row>
    <row r="1238" spans="1:5" ht="12.75">
      <c r="A1238" s="35" t="s">
        <v>54</v>
      </c>
      <c r="E1238" s="39" t="s">
        <v>5</v>
      </c>
    </row>
    <row r="1239" spans="1:5" ht="38.25">
      <c r="A1239" s="35" t="s">
        <v>55</v>
      </c>
      <c r="E1239" s="40" t="s">
        <v>2558</v>
      </c>
    </row>
    <row r="1240" spans="1:5" ht="12.75">
      <c r="A1240" t="s">
        <v>57</v>
      </c>
      <c r="E1240" s="39" t="s">
        <v>5</v>
      </c>
    </row>
    <row r="1241" spans="1:16" ht="12.75">
      <c r="A1241" t="s">
        <v>48</v>
      </c>
      <c s="34" t="s">
        <v>2559</v>
      </c>
      <c s="34" t="s">
        <v>2560</v>
      </c>
      <c s="35" t="s">
        <v>5</v>
      </c>
      <c s="6" t="s">
        <v>2561</v>
      </c>
      <c s="36" t="s">
        <v>159</v>
      </c>
      <c s="37">
        <v>1</v>
      </c>
      <c s="36">
        <v>0.026</v>
      </c>
      <c s="36">
        <f>ROUND(G1241*H1241,6)</f>
      </c>
      <c r="L1241" s="38">
        <v>0</v>
      </c>
      <c s="32">
        <f>ROUND(ROUND(L1241,2)*ROUND(G1241,3),2)</f>
      </c>
      <c s="36" t="s">
        <v>53</v>
      </c>
      <c>
        <f>(M1241*21)/100</f>
      </c>
      <c t="s">
        <v>26</v>
      </c>
    </row>
    <row r="1242" spans="1:5" ht="12.75">
      <c r="A1242" s="35" t="s">
        <v>54</v>
      </c>
      <c r="E1242" s="39" t="s">
        <v>5</v>
      </c>
    </row>
    <row r="1243" spans="1:5" ht="12.75">
      <c r="A1243" s="35" t="s">
        <v>55</v>
      </c>
      <c r="E1243" s="40" t="s">
        <v>5</v>
      </c>
    </row>
    <row r="1244" spans="1:5" ht="38.25">
      <c r="A1244" t="s">
        <v>57</v>
      </c>
      <c r="E1244" s="39" t="s">
        <v>1754</v>
      </c>
    </row>
    <row r="1245" spans="1:16" ht="12.75">
      <c r="A1245" t="s">
        <v>48</v>
      </c>
      <c s="34" t="s">
        <v>2562</v>
      </c>
      <c s="34" t="s">
        <v>2563</v>
      </c>
      <c s="35" t="s">
        <v>5</v>
      </c>
      <c s="6" t="s">
        <v>2564</v>
      </c>
      <c s="36" t="s">
        <v>159</v>
      </c>
      <c s="37">
        <v>2</v>
      </c>
      <c s="36">
        <v>0.018</v>
      </c>
      <c s="36">
        <f>ROUND(G1245*H1245,6)</f>
      </c>
      <c r="L1245" s="38">
        <v>0</v>
      </c>
      <c s="32">
        <f>ROUND(ROUND(L1245,2)*ROUND(G1245,3),2)</f>
      </c>
      <c s="36" t="s">
        <v>53</v>
      </c>
      <c>
        <f>(M1245*21)/100</f>
      </c>
      <c t="s">
        <v>26</v>
      </c>
    </row>
    <row r="1246" spans="1:5" ht="12.75">
      <c r="A1246" s="35" t="s">
        <v>54</v>
      </c>
      <c r="E1246" s="39" t="s">
        <v>5</v>
      </c>
    </row>
    <row r="1247" spans="1:5" ht="12.75">
      <c r="A1247" s="35" t="s">
        <v>55</v>
      </c>
      <c r="E1247" s="40" t="s">
        <v>1745</v>
      </c>
    </row>
    <row r="1248" spans="1:5" ht="38.25">
      <c r="A1248" t="s">
        <v>57</v>
      </c>
      <c r="E1248" s="39" t="s">
        <v>1748</v>
      </c>
    </row>
    <row r="1249" spans="1:16" ht="25.5">
      <c r="A1249" t="s">
        <v>48</v>
      </c>
      <c s="34" t="s">
        <v>2565</v>
      </c>
      <c s="34" t="s">
        <v>2566</v>
      </c>
      <c s="35" t="s">
        <v>5</v>
      </c>
      <c s="6" t="s">
        <v>2567</v>
      </c>
      <c s="36" t="s">
        <v>159</v>
      </c>
      <c s="37">
        <v>2</v>
      </c>
      <c s="36">
        <v>0</v>
      </c>
      <c s="36">
        <f>ROUND(G1249*H1249,6)</f>
      </c>
      <c r="L1249" s="38">
        <v>0</v>
      </c>
      <c s="32">
        <f>ROUND(ROUND(L1249,2)*ROUND(G1249,3),2)</f>
      </c>
      <c s="36" t="s">
        <v>160</v>
      </c>
      <c>
        <f>(M1249*21)/100</f>
      </c>
      <c t="s">
        <v>26</v>
      </c>
    </row>
    <row r="1250" spans="1:5" ht="12.75">
      <c r="A1250" s="35" t="s">
        <v>54</v>
      </c>
      <c r="E1250" s="39" t="s">
        <v>5</v>
      </c>
    </row>
    <row r="1251" spans="1:5" ht="38.25">
      <c r="A1251" s="35" t="s">
        <v>55</v>
      </c>
      <c r="E1251" s="40" t="s">
        <v>2568</v>
      </c>
    </row>
    <row r="1252" spans="1:5" ht="12.75">
      <c r="A1252" t="s">
        <v>57</v>
      </c>
      <c r="E1252" s="39" t="s">
        <v>5</v>
      </c>
    </row>
    <row r="1253" spans="1:16" ht="12.75">
      <c r="A1253" t="s">
        <v>48</v>
      </c>
      <c s="34" t="s">
        <v>2569</v>
      </c>
      <c s="34" t="s">
        <v>2570</v>
      </c>
      <c s="35" t="s">
        <v>5</v>
      </c>
      <c s="6" t="s">
        <v>2571</v>
      </c>
      <c s="36" t="s">
        <v>1089</v>
      </c>
      <c s="37">
        <v>0.987</v>
      </c>
      <c s="36">
        <v>0.02</v>
      </c>
      <c s="36">
        <f>ROUND(G1253*H1253,6)</f>
      </c>
      <c r="L1253" s="38">
        <v>0</v>
      </c>
      <c s="32">
        <f>ROUND(ROUND(L1253,2)*ROUND(G1253,3),2)</f>
      </c>
      <c s="36" t="s">
        <v>53</v>
      </c>
      <c>
        <f>(M1253*21)/100</f>
      </c>
      <c t="s">
        <v>26</v>
      </c>
    </row>
    <row r="1254" spans="1:5" ht="12.75">
      <c r="A1254" s="35" t="s">
        <v>54</v>
      </c>
      <c r="E1254" s="39" t="s">
        <v>5</v>
      </c>
    </row>
    <row r="1255" spans="1:5" ht="25.5">
      <c r="A1255" s="35" t="s">
        <v>55</v>
      </c>
      <c r="E1255" s="40" t="s">
        <v>2572</v>
      </c>
    </row>
    <row r="1256" spans="1:5" ht="38.25">
      <c r="A1256" t="s">
        <v>57</v>
      </c>
      <c r="E1256" s="39" t="s">
        <v>2573</v>
      </c>
    </row>
    <row r="1257" spans="1:16" ht="12.75">
      <c r="A1257" t="s">
        <v>48</v>
      </c>
      <c s="34" t="s">
        <v>2574</v>
      </c>
      <c s="34" t="s">
        <v>2575</v>
      </c>
      <c s="35" t="s">
        <v>5</v>
      </c>
      <c s="6" t="s">
        <v>2576</v>
      </c>
      <c s="36" t="s">
        <v>1089</v>
      </c>
      <c s="37">
        <v>0.63</v>
      </c>
      <c s="36">
        <v>0.02</v>
      </c>
      <c s="36">
        <f>ROUND(G1257*H1257,6)</f>
      </c>
      <c r="L1257" s="38">
        <v>0</v>
      </c>
      <c s="32">
        <f>ROUND(ROUND(L1257,2)*ROUND(G1257,3),2)</f>
      </c>
      <c s="36" t="s">
        <v>53</v>
      </c>
      <c>
        <f>(M1257*21)/100</f>
      </c>
      <c t="s">
        <v>26</v>
      </c>
    </row>
    <row r="1258" spans="1:5" ht="12.75">
      <c r="A1258" s="35" t="s">
        <v>54</v>
      </c>
      <c r="E1258" s="39" t="s">
        <v>5</v>
      </c>
    </row>
    <row r="1259" spans="1:5" ht="25.5">
      <c r="A1259" s="35" t="s">
        <v>55</v>
      </c>
      <c r="E1259" s="40" t="s">
        <v>2577</v>
      </c>
    </row>
    <row r="1260" spans="1:5" ht="38.25">
      <c r="A1260" t="s">
        <v>57</v>
      </c>
      <c r="E1260" s="39" t="s">
        <v>2578</v>
      </c>
    </row>
    <row r="1261" spans="1:16" ht="25.5">
      <c r="A1261" t="s">
        <v>48</v>
      </c>
      <c s="34" t="s">
        <v>2579</v>
      </c>
      <c s="34" t="s">
        <v>2580</v>
      </c>
      <c s="35" t="s">
        <v>5</v>
      </c>
      <c s="6" t="s">
        <v>2581</v>
      </c>
      <c s="36" t="s">
        <v>159</v>
      </c>
      <c s="37">
        <v>2</v>
      </c>
      <c s="36">
        <v>0</v>
      </c>
      <c s="36">
        <f>ROUND(G1261*H1261,6)</f>
      </c>
      <c r="L1261" s="38">
        <v>0</v>
      </c>
      <c s="32">
        <f>ROUND(ROUND(L1261,2)*ROUND(G1261,3),2)</f>
      </c>
      <c s="36" t="s">
        <v>160</v>
      </c>
      <c>
        <f>(M1261*21)/100</f>
      </c>
      <c t="s">
        <v>26</v>
      </c>
    </row>
    <row r="1262" spans="1:5" ht="12.75">
      <c r="A1262" s="35" t="s">
        <v>54</v>
      </c>
      <c r="E1262" s="39" t="s">
        <v>5</v>
      </c>
    </row>
    <row r="1263" spans="1:5" ht="38.25">
      <c r="A1263" s="35" t="s">
        <v>55</v>
      </c>
      <c r="E1263" s="40" t="s">
        <v>2568</v>
      </c>
    </row>
    <row r="1264" spans="1:5" ht="12.75">
      <c r="A1264" t="s">
        <v>57</v>
      </c>
      <c r="E1264" s="39" t="s">
        <v>5</v>
      </c>
    </row>
    <row r="1265" spans="1:16" ht="25.5">
      <c r="A1265" t="s">
        <v>48</v>
      </c>
      <c s="34" t="s">
        <v>2582</v>
      </c>
      <c s="34" t="s">
        <v>2583</v>
      </c>
      <c s="35" t="s">
        <v>5</v>
      </c>
      <c s="6" t="s">
        <v>2584</v>
      </c>
      <c s="36" t="s">
        <v>159</v>
      </c>
      <c s="37">
        <v>2</v>
      </c>
      <c s="36">
        <v>0</v>
      </c>
      <c s="36">
        <f>ROUND(G1265*H1265,6)</f>
      </c>
      <c r="L1265" s="38">
        <v>0</v>
      </c>
      <c s="32">
        <f>ROUND(ROUND(L1265,2)*ROUND(G1265,3),2)</f>
      </c>
      <c s="36" t="s">
        <v>160</v>
      </c>
      <c>
        <f>(M1265*21)/100</f>
      </c>
      <c t="s">
        <v>26</v>
      </c>
    </row>
    <row r="1266" spans="1:5" ht="12.75">
      <c r="A1266" s="35" t="s">
        <v>54</v>
      </c>
      <c r="E1266" s="39" t="s">
        <v>5</v>
      </c>
    </row>
    <row r="1267" spans="1:5" ht="38.25">
      <c r="A1267" s="35" t="s">
        <v>55</v>
      </c>
      <c r="E1267" s="40" t="s">
        <v>2568</v>
      </c>
    </row>
    <row r="1268" spans="1:5" ht="12.75">
      <c r="A1268" t="s">
        <v>57</v>
      </c>
      <c r="E1268" s="39" t="s">
        <v>5</v>
      </c>
    </row>
    <row r="1269" spans="1:16" ht="25.5">
      <c r="A1269" t="s">
        <v>48</v>
      </c>
      <c s="34" t="s">
        <v>2585</v>
      </c>
      <c s="34" t="s">
        <v>2586</v>
      </c>
      <c s="35" t="s">
        <v>5</v>
      </c>
      <c s="6" t="s">
        <v>2587</v>
      </c>
      <c s="36" t="s">
        <v>52</v>
      </c>
      <c s="37">
        <v>5.269</v>
      </c>
      <c s="36">
        <v>0</v>
      </c>
      <c s="36">
        <f>ROUND(G1269*H1269,6)</f>
      </c>
      <c r="L1269" s="38">
        <v>0</v>
      </c>
      <c s="32">
        <f>ROUND(ROUND(L1269,2)*ROUND(G1269,3),2)</f>
      </c>
      <c s="36" t="s">
        <v>160</v>
      </c>
      <c>
        <f>(M1269*21)/100</f>
      </c>
      <c t="s">
        <v>26</v>
      </c>
    </row>
    <row r="1270" spans="1:5" ht="12.75">
      <c r="A1270" s="35" t="s">
        <v>54</v>
      </c>
      <c r="E1270" s="39" t="s">
        <v>5</v>
      </c>
    </row>
    <row r="1271" spans="1:5" ht="12.75">
      <c r="A1271" s="35" t="s">
        <v>55</v>
      </c>
      <c r="E1271" s="40" t="s">
        <v>5</v>
      </c>
    </row>
    <row r="1272" spans="1:5" ht="12.75">
      <c r="A1272" t="s">
        <v>57</v>
      </c>
      <c r="E1272" s="39" t="s">
        <v>5</v>
      </c>
    </row>
    <row r="1273" spans="1:13" ht="12.75">
      <c r="A1273" t="s">
        <v>45</v>
      </c>
      <c r="C1273" s="31" t="s">
        <v>1085</v>
      </c>
      <c r="E1273" s="33" t="s">
        <v>1086</v>
      </c>
      <c r="J1273" s="32">
        <f>0</f>
      </c>
      <c s="32">
        <f>0</f>
      </c>
      <c s="32">
        <f>0+L1274+L1278+L1282+L1286+L1290+L1294+L1298+L1302+L1306+L1310+L1314+L1318+L1322+L1326+L1330+L1334+L1338+L1342+L1346+L1350</f>
      </c>
      <c s="32">
        <f>0+M1274+M1278+M1282+M1286+M1290+M1294+M1298+M1302+M1306+M1310+M1314+M1318+M1322+M1326+M1330+M1334+M1338+M1342+M1346+M1350</f>
      </c>
    </row>
    <row r="1274" spans="1:16" ht="12.75">
      <c r="A1274" t="s">
        <v>48</v>
      </c>
      <c s="34" t="s">
        <v>2588</v>
      </c>
      <c s="34" t="s">
        <v>2589</v>
      </c>
      <c s="35" t="s">
        <v>5</v>
      </c>
      <c s="6" t="s">
        <v>2590</v>
      </c>
      <c s="36" t="s">
        <v>1089</v>
      </c>
      <c s="37">
        <v>15.812</v>
      </c>
      <c s="36">
        <v>0</v>
      </c>
      <c s="36">
        <f>ROUND(G1274*H1274,6)</f>
      </c>
      <c r="L1274" s="38">
        <v>0</v>
      </c>
      <c s="32">
        <f>ROUND(ROUND(L1274,2)*ROUND(G1274,3),2)</f>
      </c>
      <c s="36" t="s">
        <v>160</v>
      </c>
      <c>
        <f>(M1274*21)/100</f>
      </c>
      <c t="s">
        <v>26</v>
      </c>
    </row>
    <row r="1275" spans="1:5" ht="12.75">
      <c r="A1275" s="35" t="s">
        <v>54</v>
      </c>
      <c r="E1275" s="39" t="s">
        <v>5</v>
      </c>
    </row>
    <row r="1276" spans="1:5" ht="89.25">
      <c r="A1276" s="35" t="s">
        <v>55</v>
      </c>
      <c r="E1276" s="40" t="s">
        <v>2591</v>
      </c>
    </row>
    <row r="1277" spans="1:5" ht="12.75">
      <c r="A1277" t="s">
        <v>57</v>
      </c>
      <c r="E1277" s="39" t="s">
        <v>5</v>
      </c>
    </row>
    <row r="1278" spans="1:16" ht="12.75">
      <c r="A1278" t="s">
        <v>48</v>
      </c>
      <c s="34" t="s">
        <v>2592</v>
      </c>
      <c s="34" t="s">
        <v>2593</v>
      </c>
      <c s="35" t="s">
        <v>5</v>
      </c>
      <c s="6" t="s">
        <v>2594</v>
      </c>
      <c s="36" t="s">
        <v>1089</v>
      </c>
      <c s="37">
        <v>4.56</v>
      </c>
      <c s="36">
        <v>0.01</v>
      </c>
      <c s="36">
        <f>ROUND(G1278*H1278,6)</f>
      </c>
      <c r="L1278" s="38">
        <v>0</v>
      </c>
      <c s="32">
        <f>ROUND(ROUND(L1278,2)*ROUND(G1278,3),2)</f>
      </c>
      <c s="36" t="s">
        <v>160</v>
      </c>
      <c>
        <f>(M1278*21)/100</f>
      </c>
      <c t="s">
        <v>26</v>
      </c>
    </row>
    <row r="1279" spans="1:5" ht="12.75">
      <c r="A1279" s="35" t="s">
        <v>54</v>
      </c>
      <c r="E1279" s="39" t="s">
        <v>5</v>
      </c>
    </row>
    <row r="1280" spans="1:5" ht="51">
      <c r="A1280" s="35" t="s">
        <v>55</v>
      </c>
      <c r="E1280" s="40" t="s">
        <v>2595</v>
      </c>
    </row>
    <row r="1281" spans="1:5" ht="25.5">
      <c r="A1281" t="s">
        <v>57</v>
      </c>
      <c r="E1281" s="39" t="s">
        <v>2596</v>
      </c>
    </row>
    <row r="1282" spans="1:16" ht="12.75">
      <c r="A1282" t="s">
        <v>48</v>
      </c>
      <c s="34" t="s">
        <v>2597</v>
      </c>
      <c s="34" t="s">
        <v>2598</v>
      </c>
      <c s="35" t="s">
        <v>5</v>
      </c>
      <c s="6" t="s">
        <v>2599</v>
      </c>
      <c s="36" t="s">
        <v>1089</v>
      </c>
      <c s="37">
        <v>11.252</v>
      </c>
      <c s="36">
        <v>0.018</v>
      </c>
      <c s="36">
        <f>ROUND(G1282*H1282,6)</f>
      </c>
      <c r="L1282" s="38">
        <v>0</v>
      </c>
      <c s="32">
        <f>ROUND(ROUND(L1282,2)*ROUND(G1282,3),2)</f>
      </c>
      <c s="36" t="s">
        <v>160</v>
      </c>
      <c>
        <f>(M1282*21)/100</f>
      </c>
      <c t="s">
        <v>26</v>
      </c>
    </row>
    <row r="1283" spans="1:5" ht="12.75">
      <c r="A1283" s="35" t="s">
        <v>54</v>
      </c>
      <c r="E1283" s="39" t="s">
        <v>5</v>
      </c>
    </row>
    <row r="1284" spans="1:5" ht="51">
      <c r="A1284" s="35" t="s">
        <v>55</v>
      </c>
      <c r="E1284" s="40" t="s">
        <v>2600</v>
      </c>
    </row>
    <row r="1285" spans="1:5" ht="25.5">
      <c r="A1285" t="s">
        <v>57</v>
      </c>
      <c r="E1285" s="39" t="s">
        <v>2601</v>
      </c>
    </row>
    <row r="1286" spans="1:16" ht="25.5">
      <c r="A1286" t="s">
        <v>48</v>
      </c>
      <c s="34" t="s">
        <v>2602</v>
      </c>
      <c s="34" t="s">
        <v>2603</v>
      </c>
      <c s="35" t="s">
        <v>5</v>
      </c>
      <c s="6" t="s">
        <v>2604</v>
      </c>
      <c s="36" t="s">
        <v>226</v>
      </c>
      <c s="37">
        <v>34.93</v>
      </c>
      <c s="36">
        <v>0</v>
      </c>
      <c s="36">
        <f>ROUND(G1286*H1286,6)</f>
      </c>
      <c r="L1286" s="38">
        <v>0</v>
      </c>
      <c s="32">
        <f>ROUND(ROUND(L1286,2)*ROUND(G1286,3),2)</f>
      </c>
      <c s="36" t="s">
        <v>160</v>
      </c>
      <c>
        <f>(M1286*21)/100</f>
      </c>
      <c t="s">
        <v>26</v>
      </c>
    </row>
    <row r="1287" spans="1:5" ht="12.75">
      <c r="A1287" s="35" t="s">
        <v>54</v>
      </c>
      <c r="E1287" s="39" t="s">
        <v>5</v>
      </c>
    </row>
    <row r="1288" spans="1:5" ht="63.75">
      <c r="A1288" s="35" t="s">
        <v>55</v>
      </c>
      <c r="E1288" s="40" t="s">
        <v>2605</v>
      </c>
    </row>
    <row r="1289" spans="1:5" ht="12.75">
      <c r="A1289" t="s">
        <v>57</v>
      </c>
      <c r="E1289" s="39" t="s">
        <v>5</v>
      </c>
    </row>
    <row r="1290" spans="1:16" ht="12.75">
      <c r="A1290" t="s">
        <v>48</v>
      </c>
      <c s="34" t="s">
        <v>2606</v>
      </c>
      <c s="34" t="s">
        <v>2607</v>
      </c>
      <c s="35" t="s">
        <v>5</v>
      </c>
      <c s="6" t="s">
        <v>2608</v>
      </c>
      <c s="36" t="s">
        <v>226</v>
      </c>
      <c s="37">
        <v>34.93</v>
      </c>
      <c s="36">
        <v>0.0002</v>
      </c>
      <c s="36">
        <f>ROUND(G1290*H1290,6)</f>
      </c>
      <c r="L1290" s="38">
        <v>0</v>
      </c>
      <c s="32">
        <f>ROUND(ROUND(L1290,2)*ROUND(G1290,3),2)</f>
      </c>
      <c s="36" t="s">
        <v>160</v>
      </c>
      <c>
        <f>(M1290*21)/100</f>
      </c>
      <c t="s">
        <v>26</v>
      </c>
    </row>
    <row r="1291" spans="1:5" ht="12.75">
      <c r="A1291" s="35" t="s">
        <v>54</v>
      </c>
      <c r="E1291" s="39" t="s">
        <v>5</v>
      </c>
    </row>
    <row r="1292" spans="1:5" ht="12.75">
      <c r="A1292" s="35" t="s">
        <v>55</v>
      </c>
      <c r="E1292" s="40" t="s">
        <v>5</v>
      </c>
    </row>
    <row r="1293" spans="1:5" ht="25.5">
      <c r="A1293" t="s">
        <v>57</v>
      </c>
      <c r="E1293" s="39" t="s">
        <v>2609</v>
      </c>
    </row>
    <row r="1294" spans="1:16" ht="25.5">
      <c r="A1294" t="s">
        <v>48</v>
      </c>
      <c s="34" t="s">
        <v>2610</v>
      </c>
      <c s="34" t="s">
        <v>2611</v>
      </c>
      <c s="35" t="s">
        <v>5</v>
      </c>
      <c s="6" t="s">
        <v>2612</v>
      </c>
      <c s="36" t="s">
        <v>1089</v>
      </c>
      <c s="37">
        <v>25.232</v>
      </c>
      <c s="36">
        <v>0.00026</v>
      </c>
      <c s="36">
        <f>ROUND(G1294*H1294,6)</f>
      </c>
      <c r="L1294" s="38">
        <v>0</v>
      </c>
      <c s="32">
        <f>ROUND(ROUND(L1294,2)*ROUND(G1294,3),2)</f>
      </c>
      <c s="36" t="s">
        <v>160</v>
      </c>
      <c>
        <f>(M1294*21)/100</f>
      </c>
      <c t="s">
        <v>26</v>
      </c>
    </row>
    <row r="1295" spans="1:5" ht="12.75">
      <c r="A1295" s="35" t="s">
        <v>54</v>
      </c>
      <c r="E1295" s="39" t="s">
        <v>5</v>
      </c>
    </row>
    <row r="1296" spans="1:5" ht="51">
      <c r="A1296" s="35" t="s">
        <v>55</v>
      </c>
      <c r="E1296" s="40" t="s">
        <v>2613</v>
      </c>
    </row>
    <row r="1297" spans="1:5" ht="12.75">
      <c r="A1297" t="s">
        <v>57</v>
      </c>
      <c r="E1297" s="39" t="s">
        <v>5</v>
      </c>
    </row>
    <row r="1298" spans="1:16" ht="12.75">
      <c r="A1298" t="s">
        <v>48</v>
      </c>
      <c s="34" t="s">
        <v>2614</v>
      </c>
      <c s="34" t="s">
        <v>2615</v>
      </c>
      <c s="35" t="s">
        <v>5</v>
      </c>
      <c s="6" t="s">
        <v>2616</v>
      </c>
      <c s="36" t="s">
        <v>159</v>
      </c>
      <c s="37">
        <v>1</v>
      </c>
      <c s="36">
        <v>0</v>
      </c>
      <c s="36">
        <f>ROUND(G1298*H1298,6)</f>
      </c>
      <c r="L1298" s="38">
        <v>0</v>
      </c>
      <c s="32">
        <f>ROUND(ROUND(L1298,2)*ROUND(G1298,3),2)</f>
      </c>
      <c s="36" t="s">
        <v>53</v>
      </c>
      <c>
        <f>(M1298*21)/100</f>
      </c>
      <c t="s">
        <v>26</v>
      </c>
    </row>
    <row r="1299" spans="1:5" ht="12.75">
      <c r="A1299" s="35" t="s">
        <v>54</v>
      </c>
      <c r="E1299" s="39" t="s">
        <v>5</v>
      </c>
    </row>
    <row r="1300" spans="1:5" ht="38.25">
      <c r="A1300" s="35" t="s">
        <v>55</v>
      </c>
      <c r="E1300" s="40" t="s">
        <v>2617</v>
      </c>
    </row>
    <row r="1301" spans="1:5" ht="38.25">
      <c r="A1301" t="s">
        <v>57</v>
      </c>
      <c r="E1301" s="39" t="s">
        <v>2618</v>
      </c>
    </row>
    <row r="1302" spans="1:16" ht="12.75">
      <c r="A1302" t="s">
        <v>48</v>
      </c>
      <c s="34" t="s">
        <v>2619</v>
      </c>
      <c s="34" t="s">
        <v>2620</v>
      </c>
      <c s="35" t="s">
        <v>5</v>
      </c>
      <c s="6" t="s">
        <v>2621</v>
      </c>
      <c s="36" t="s">
        <v>159</v>
      </c>
      <c s="37">
        <v>1</v>
      </c>
      <c s="36">
        <v>0</v>
      </c>
      <c s="36">
        <f>ROUND(G1302*H1302,6)</f>
      </c>
      <c r="L1302" s="38">
        <v>0</v>
      </c>
      <c s="32">
        <f>ROUND(ROUND(L1302,2)*ROUND(G1302,3),2)</f>
      </c>
      <c s="36" t="s">
        <v>53</v>
      </c>
      <c>
        <f>(M1302*21)/100</f>
      </c>
      <c t="s">
        <v>26</v>
      </c>
    </row>
    <row r="1303" spans="1:5" ht="12.75">
      <c r="A1303" s="35" t="s">
        <v>54</v>
      </c>
      <c r="E1303" s="39" t="s">
        <v>5</v>
      </c>
    </row>
    <row r="1304" spans="1:5" ht="38.25">
      <c r="A1304" s="35" t="s">
        <v>55</v>
      </c>
      <c r="E1304" s="40" t="s">
        <v>2622</v>
      </c>
    </row>
    <row r="1305" spans="1:5" ht="38.25">
      <c r="A1305" t="s">
        <v>57</v>
      </c>
      <c r="E1305" s="39" t="s">
        <v>2623</v>
      </c>
    </row>
    <row r="1306" spans="1:16" ht="12.75">
      <c r="A1306" t="s">
        <v>48</v>
      </c>
      <c s="34" t="s">
        <v>2624</v>
      </c>
      <c s="34" t="s">
        <v>2625</v>
      </c>
      <c s="35" t="s">
        <v>5</v>
      </c>
      <c s="6" t="s">
        <v>2626</v>
      </c>
      <c s="36" t="s">
        <v>159</v>
      </c>
      <c s="37">
        <v>1</v>
      </c>
      <c s="36">
        <v>0</v>
      </c>
      <c s="36">
        <f>ROUND(G1306*H1306,6)</f>
      </c>
      <c r="L1306" s="38">
        <v>0</v>
      </c>
      <c s="32">
        <f>ROUND(ROUND(L1306,2)*ROUND(G1306,3),2)</f>
      </c>
      <c s="36" t="s">
        <v>53</v>
      </c>
      <c>
        <f>(M1306*21)/100</f>
      </c>
      <c t="s">
        <v>26</v>
      </c>
    </row>
    <row r="1307" spans="1:5" ht="12.75">
      <c r="A1307" s="35" t="s">
        <v>54</v>
      </c>
      <c r="E1307" s="39" t="s">
        <v>5</v>
      </c>
    </row>
    <row r="1308" spans="1:5" ht="38.25">
      <c r="A1308" s="35" t="s">
        <v>55</v>
      </c>
      <c r="E1308" s="40" t="s">
        <v>2627</v>
      </c>
    </row>
    <row r="1309" spans="1:5" ht="38.25">
      <c r="A1309" t="s">
        <v>57</v>
      </c>
      <c r="E1309" s="39" t="s">
        <v>2628</v>
      </c>
    </row>
    <row r="1310" spans="1:16" ht="12.75">
      <c r="A1310" t="s">
        <v>48</v>
      </c>
      <c s="34" t="s">
        <v>2629</v>
      </c>
      <c s="34" t="s">
        <v>1116</v>
      </c>
      <c s="35" t="s">
        <v>5</v>
      </c>
      <c s="6" t="s">
        <v>1117</v>
      </c>
      <c s="36" t="s">
        <v>1097</v>
      </c>
      <c s="37">
        <v>16.35</v>
      </c>
      <c s="36">
        <v>6E-05</v>
      </c>
      <c s="36">
        <f>ROUND(G1310*H1310,6)</f>
      </c>
      <c r="L1310" s="38">
        <v>0</v>
      </c>
      <c s="32">
        <f>ROUND(ROUND(L1310,2)*ROUND(G1310,3),2)</f>
      </c>
      <c s="36" t="s">
        <v>160</v>
      </c>
      <c>
        <f>(M1310*21)/100</f>
      </c>
      <c t="s">
        <v>26</v>
      </c>
    </row>
    <row r="1311" spans="1:5" ht="12.75">
      <c r="A1311" s="35" t="s">
        <v>54</v>
      </c>
      <c r="E1311" s="39" t="s">
        <v>5</v>
      </c>
    </row>
    <row r="1312" spans="1:5" ht="12.75">
      <c r="A1312" s="35" t="s">
        <v>55</v>
      </c>
      <c r="E1312" s="40" t="s">
        <v>2630</v>
      </c>
    </row>
    <row r="1313" spans="1:5" ht="12.75">
      <c r="A1313" t="s">
        <v>57</v>
      </c>
      <c r="E1313" s="39" t="s">
        <v>5</v>
      </c>
    </row>
    <row r="1314" spans="1:16" ht="12.75">
      <c r="A1314" t="s">
        <v>48</v>
      </c>
      <c s="34" t="s">
        <v>2631</v>
      </c>
      <c s="34" t="s">
        <v>2632</v>
      </c>
      <c s="35" t="s">
        <v>5</v>
      </c>
      <c s="6" t="s">
        <v>2633</v>
      </c>
      <c s="36" t="s">
        <v>1097</v>
      </c>
      <c s="37">
        <v>18.803</v>
      </c>
      <c s="36">
        <v>0.001</v>
      </c>
      <c s="36">
        <f>ROUND(G1314*H1314,6)</f>
      </c>
      <c r="L1314" s="38">
        <v>0</v>
      </c>
      <c s="32">
        <f>ROUND(ROUND(L1314,2)*ROUND(G1314,3),2)</f>
      </c>
      <c s="36" t="s">
        <v>53</v>
      </c>
      <c>
        <f>(M1314*21)/100</f>
      </c>
      <c t="s">
        <v>26</v>
      </c>
    </row>
    <row r="1315" spans="1:5" ht="12.75">
      <c r="A1315" s="35" t="s">
        <v>54</v>
      </c>
      <c r="E1315" s="39" t="s">
        <v>5</v>
      </c>
    </row>
    <row r="1316" spans="1:5" ht="12.75">
      <c r="A1316" s="35" t="s">
        <v>55</v>
      </c>
      <c r="E1316" s="40" t="s">
        <v>2634</v>
      </c>
    </row>
    <row r="1317" spans="1:5" ht="25.5">
      <c r="A1317" t="s">
        <v>57</v>
      </c>
      <c r="E1317" s="39" t="s">
        <v>2635</v>
      </c>
    </row>
    <row r="1318" spans="1:16" ht="12.75">
      <c r="A1318" t="s">
        <v>48</v>
      </c>
      <c s="34" t="s">
        <v>2636</v>
      </c>
      <c s="34" t="s">
        <v>1122</v>
      </c>
      <c s="35" t="s">
        <v>5</v>
      </c>
      <c s="6" t="s">
        <v>1123</v>
      </c>
      <c s="36" t="s">
        <v>1097</v>
      </c>
      <c s="37">
        <v>212.04</v>
      </c>
      <c s="36">
        <v>5E-05</v>
      </c>
      <c s="36">
        <f>ROUND(G1318*H1318,6)</f>
      </c>
      <c r="L1318" s="38">
        <v>0</v>
      </c>
      <c s="32">
        <f>ROUND(ROUND(L1318,2)*ROUND(G1318,3),2)</f>
      </c>
      <c s="36" t="s">
        <v>160</v>
      </c>
      <c>
        <f>(M1318*21)/100</f>
      </c>
      <c t="s">
        <v>26</v>
      </c>
    </row>
    <row r="1319" spans="1:5" ht="12.75">
      <c r="A1319" s="35" t="s">
        <v>54</v>
      </c>
      <c r="E1319" s="39" t="s">
        <v>5</v>
      </c>
    </row>
    <row r="1320" spans="1:5" ht="76.5">
      <c r="A1320" s="35" t="s">
        <v>55</v>
      </c>
      <c r="E1320" s="40" t="s">
        <v>2637</v>
      </c>
    </row>
    <row r="1321" spans="1:5" ht="12.75">
      <c r="A1321" t="s">
        <v>57</v>
      </c>
      <c r="E1321" s="39" t="s">
        <v>5</v>
      </c>
    </row>
    <row r="1322" spans="1:16" ht="12.75">
      <c r="A1322" t="s">
        <v>48</v>
      </c>
      <c s="34" t="s">
        <v>2638</v>
      </c>
      <c s="34" t="s">
        <v>2639</v>
      </c>
      <c s="35" t="s">
        <v>5</v>
      </c>
      <c s="6" t="s">
        <v>2640</v>
      </c>
      <c s="36" t="s">
        <v>1097</v>
      </c>
      <c s="37">
        <v>36.736</v>
      </c>
      <c s="36">
        <v>0.001</v>
      </c>
      <c s="36">
        <f>ROUND(G1322*H1322,6)</f>
      </c>
      <c r="L1322" s="38">
        <v>0</v>
      </c>
      <c s="32">
        <f>ROUND(ROUND(L1322,2)*ROUND(G1322,3),2)</f>
      </c>
      <c s="36" t="s">
        <v>53</v>
      </c>
      <c>
        <f>(M1322*21)/100</f>
      </c>
      <c t="s">
        <v>26</v>
      </c>
    </row>
    <row r="1323" spans="1:5" ht="12.75">
      <c r="A1323" s="35" t="s">
        <v>54</v>
      </c>
      <c r="E1323" s="39" t="s">
        <v>5</v>
      </c>
    </row>
    <row r="1324" spans="1:5" ht="25.5">
      <c r="A1324" s="35" t="s">
        <v>55</v>
      </c>
      <c r="E1324" s="40" t="s">
        <v>2641</v>
      </c>
    </row>
    <row r="1325" spans="1:5" ht="25.5">
      <c r="A1325" t="s">
        <v>57</v>
      </c>
      <c r="E1325" s="39" t="s">
        <v>2642</v>
      </c>
    </row>
    <row r="1326" spans="1:16" ht="12.75">
      <c r="A1326" t="s">
        <v>48</v>
      </c>
      <c s="34" t="s">
        <v>2643</v>
      </c>
      <c s="34" t="s">
        <v>2644</v>
      </c>
      <c s="35" t="s">
        <v>5</v>
      </c>
      <c s="6" t="s">
        <v>2645</v>
      </c>
      <c s="36" t="s">
        <v>1097</v>
      </c>
      <c s="37">
        <v>47.645</v>
      </c>
      <c s="36">
        <v>0.001</v>
      </c>
      <c s="36">
        <f>ROUND(G1326*H1326,6)</f>
      </c>
      <c r="L1326" s="38">
        <v>0</v>
      </c>
      <c s="32">
        <f>ROUND(ROUND(L1326,2)*ROUND(G1326,3),2)</f>
      </c>
      <c s="36" t="s">
        <v>53</v>
      </c>
      <c>
        <f>(M1326*21)/100</f>
      </c>
      <c t="s">
        <v>26</v>
      </c>
    </row>
    <row r="1327" spans="1:5" ht="12.75">
      <c r="A1327" s="35" t="s">
        <v>54</v>
      </c>
      <c r="E1327" s="39" t="s">
        <v>5</v>
      </c>
    </row>
    <row r="1328" spans="1:5" ht="25.5">
      <c r="A1328" s="35" t="s">
        <v>55</v>
      </c>
      <c r="E1328" s="40" t="s">
        <v>2646</v>
      </c>
    </row>
    <row r="1329" spans="1:5" ht="25.5">
      <c r="A1329" t="s">
        <v>57</v>
      </c>
      <c r="E1329" s="39" t="s">
        <v>2647</v>
      </c>
    </row>
    <row r="1330" spans="1:16" ht="12.75">
      <c r="A1330" t="s">
        <v>48</v>
      </c>
      <c s="34" t="s">
        <v>2648</v>
      </c>
      <c s="34" t="s">
        <v>2649</v>
      </c>
      <c s="35" t="s">
        <v>5</v>
      </c>
      <c s="6" t="s">
        <v>2650</v>
      </c>
      <c s="36" t="s">
        <v>1097</v>
      </c>
      <c s="37">
        <v>55.2</v>
      </c>
      <c s="36">
        <v>0.001</v>
      </c>
      <c s="36">
        <f>ROUND(G1330*H1330,6)</f>
      </c>
      <c r="L1330" s="38">
        <v>0</v>
      </c>
      <c s="32">
        <f>ROUND(ROUND(L1330,2)*ROUND(G1330,3),2)</f>
      </c>
      <c s="36" t="s">
        <v>53</v>
      </c>
      <c>
        <f>(M1330*21)/100</f>
      </c>
      <c t="s">
        <v>26</v>
      </c>
    </row>
    <row r="1331" spans="1:5" ht="12.75">
      <c r="A1331" s="35" t="s">
        <v>54</v>
      </c>
      <c r="E1331" s="39" t="s">
        <v>5</v>
      </c>
    </row>
    <row r="1332" spans="1:5" ht="25.5">
      <c r="A1332" s="35" t="s">
        <v>55</v>
      </c>
      <c r="E1332" s="40" t="s">
        <v>2651</v>
      </c>
    </row>
    <row r="1333" spans="1:5" ht="25.5">
      <c r="A1333" t="s">
        <v>57</v>
      </c>
      <c r="E1333" s="39" t="s">
        <v>2652</v>
      </c>
    </row>
    <row r="1334" spans="1:16" ht="12.75">
      <c r="A1334" t="s">
        <v>48</v>
      </c>
      <c s="34" t="s">
        <v>2653</v>
      </c>
      <c s="34" t="s">
        <v>2654</v>
      </c>
      <c s="35" t="s">
        <v>5</v>
      </c>
      <c s="6" t="s">
        <v>2655</v>
      </c>
      <c s="36" t="s">
        <v>1097</v>
      </c>
      <c s="37">
        <v>54.25</v>
      </c>
      <c s="36">
        <v>0.001</v>
      </c>
      <c s="36">
        <f>ROUND(G1334*H1334,6)</f>
      </c>
      <c r="L1334" s="38">
        <v>0</v>
      </c>
      <c s="32">
        <f>ROUND(ROUND(L1334,2)*ROUND(G1334,3),2)</f>
      </c>
      <c s="36" t="s">
        <v>53</v>
      </c>
      <c>
        <f>(M1334*21)/100</f>
      </c>
      <c t="s">
        <v>26</v>
      </c>
    </row>
    <row r="1335" spans="1:5" ht="12.75">
      <c r="A1335" s="35" t="s">
        <v>54</v>
      </c>
      <c r="E1335" s="39" t="s">
        <v>5</v>
      </c>
    </row>
    <row r="1336" spans="1:5" ht="25.5">
      <c r="A1336" s="35" t="s">
        <v>55</v>
      </c>
      <c r="E1336" s="40" t="s">
        <v>2656</v>
      </c>
    </row>
    <row r="1337" spans="1:5" ht="25.5">
      <c r="A1337" t="s">
        <v>57</v>
      </c>
      <c r="E1337" s="39" t="s">
        <v>2657</v>
      </c>
    </row>
    <row r="1338" spans="1:16" ht="12.75">
      <c r="A1338" t="s">
        <v>48</v>
      </c>
      <c s="34" t="s">
        <v>2658</v>
      </c>
      <c s="34" t="s">
        <v>2659</v>
      </c>
      <c s="35" t="s">
        <v>5</v>
      </c>
      <c s="6" t="s">
        <v>2660</v>
      </c>
      <c s="36" t="s">
        <v>1097</v>
      </c>
      <c s="37">
        <v>50.016</v>
      </c>
      <c s="36">
        <v>0.001</v>
      </c>
      <c s="36">
        <f>ROUND(G1338*H1338,6)</f>
      </c>
      <c r="L1338" s="38">
        <v>0</v>
      </c>
      <c s="32">
        <f>ROUND(ROUND(L1338,2)*ROUND(G1338,3),2)</f>
      </c>
      <c s="36" t="s">
        <v>53</v>
      </c>
      <c>
        <f>(M1338*21)/100</f>
      </c>
      <c t="s">
        <v>26</v>
      </c>
    </row>
    <row r="1339" spans="1:5" ht="12.75">
      <c r="A1339" s="35" t="s">
        <v>54</v>
      </c>
      <c r="E1339" s="39" t="s">
        <v>5</v>
      </c>
    </row>
    <row r="1340" spans="1:5" ht="25.5">
      <c r="A1340" s="35" t="s">
        <v>55</v>
      </c>
      <c r="E1340" s="40" t="s">
        <v>2661</v>
      </c>
    </row>
    <row r="1341" spans="1:5" ht="25.5">
      <c r="A1341" t="s">
        <v>57</v>
      </c>
      <c r="E1341" s="39" t="s">
        <v>2662</v>
      </c>
    </row>
    <row r="1342" spans="1:16" ht="25.5">
      <c r="A1342" t="s">
        <v>48</v>
      </c>
      <c s="34" t="s">
        <v>2663</v>
      </c>
      <c s="34" t="s">
        <v>2664</v>
      </c>
      <c s="35" t="s">
        <v>5</v>
      </c>
      <c s="6" t="s">
        <v>2665</v>
      </c>
      <c s="36" t="s">
        <v>1097</v>
      </c>
      <c s="37">
        <v>303.632</v>
      </c>
      <c s="36">
        <v>5E-05</v>
      </c>
      <c s="36">
        <f>ROUND(G1342*H1342,6)</f>
      </c>
      <c r="L1342" s="38">
        <v>0</v>
      </c>
      <c s="32">
        <f>ROUND(ROUND(L1342,2)*ROUND(G1342,3),2)</f>
      </c>
      <c s="36" t="s">
        <v>160</v>
      </c>
      <c>
        <f>(M1342*21)/100</f>
      </c>
      <c t="s">
        <v>26</v>
      </c>
    </row>
    <row r="1343" spans="1:5" ht="12.75">
      <c r="A1343" s="35" t="s">
        <v>54</v>
      </c>
      <c r="E1343" s="39" t="s">
        <v>5</v>
      </c>
    </row>
    <row r="1344" spans="1:5" ht="12.75">
      <c r="A1344" s="35" t="s">
        <v>55</v>
      </c>
      <c r="E1344" s="40" t="s">
        <v>2666</v>
      </c>
    </row>
    <row r="1345" spans="1:5" ht="12.75">
      <c r="A1345" t="s">
        <v>57</v>
      </c>
      <c r="E1345" s="39" t="s">
        <v>5</v>
      </c>
    </row>
    <row r="1346" spans="1:16" ht="12.75">
      <c r="A1346" t="s">
        <v>48</v>
      </c>
      <c s="34" t="s">
        <v>2667</v>
      </c>
      <c s="34" t="s">
        <v>2668</v>
      </c>
      <c s="35" t="s">
        <v>5</v>
      </c>
      <c s="6" t="s">
        <v>2669</v>
      </c>
      <c s="36" t="s">
        <v>1097</v>
      </c>
      <c s="37">
        <v>349.177</v>
      </c>
      <c s="36">
        <v>0.001</v>
      </c>
      <c s="36">
        <f>ROUND(G1346*H1346,6)</f>
      </c>
      <c r="L1346" s="38">
        <v>0</v>
      </c>
      <c s="32">
        <f>ROUND(ROUND(L1346,2)*ROUND(G1346,3),2)</f>
      </c>
      <c s="36" t="s">
        <v>53</v>
      </c>
      <c>
        <f>(M1346*21)/100</f>
      </c>
      <c t="s">
        <v>26</v>
      </c>
    </row>
    <row r="1347" spans="1:5" ht="12.75">
      <c r="A1347" s="35" t="s">
        <v>54</v>
      </c>
      <c r="E1347" s="39" t="s">
        <v>5</v>
      </c>
    </row>
    <row r="1348" spans="1:5" ht="25.5">
      <c r="A1348" s="35" t="s">
        <v>55</v>
      </c>
      <c r="E1348" s="40" t="s">
        <v>2670</v>
      </c>
    </row>
    <row r="1349" spans="1:5" ht="25.5">
      <c r="A1349" t="s">
        <v>57</v>
      </c>
      <c r="E1349" s="39" t="s">
        <v>2671</v>
      </c>
    </row>
    <row r="1350" spans="1:16" ht="25.5">
      <c r="A1350" t="s">
        <v>48</v>
      </c>
      <c s="34" t="s">
        <v>2672</v>
      </c>
      <c s="34" t="s">
        <v>2673</v>
      </c>
      <c s="35" t="s">
        <v>5</v>
      </c>
      <c s="6" t="s">
        <v>2674</v>
      </c>
      <c s="36" t="s">
        <v>52</v>
      </c>
      <c s="37">
        <v>0.9</v>
      </c>
      <c s="36">
        <v>0</v>
      </c>
      <c s="36">
        <f>ROUND(G1350*H1350,6)</f>
      </c>
      <c r="L1350" s="38">
        <v>0</v>
      </c>
      <c s="32">
        <f>ROUND(ROUND(L1350,2)*ROUND(G1350,3),2)</f>
      </c>
      <c s="36" t="s">
        <v>160</v>
      </c>
      <c>
        <f>(M1350*21)/100</f>
      </c>
      <c t="s">
        <v>26</v>
      </c>
    </row>
    <row r="1351" spans="1:5" ht="12.75">
      <c r="A1351" s="35" t="s">
        <v>54</v>
      </c>
      <c r="E1351" s="39" t="s">
        <v>5</v>
      </c>
    </row>
    <row r="1352" spans="1:5" ht="12.75">
      <c r="A1352" s="35" t="s">
        <v>55</v>
      </c>
      <c r="E1352" s="40" t="s">
        <v>5</v>
      </c>
    </row>
    <row r="1353" spans="1:5" ht="12.75">
      <c r="A1353" t="s">
        <v>57</v>
      </c>
      <c r="E1353" s="39" t="s">
        <v>5</v>
      </c>
    </row>
    <row r="1354" spans="1:13" ht="12.75">
      <c r="A1354" t="s">
        <v>45</v>
      </c>
      <c r="C1354" s="31" t="s">
        <v>1447</v>
      </c>
      <c r="E1354" s="33" t="s">
        <v>1448</v>
      </c>
      <c r="J1354" s="32">
        <f>0</f>
      </c>
      <c s="32">
        <f>0</f>
      </c>
      <c s="32">
        <f>0+L1355+L1359+L1363+L1367+L1371+L1375+L1379+L1383+L1387+L1391+L1395+L1399+L1403+L1407+L1411+L1415</f>
      </c>
      <c s="32">
        <f>0+M1355+M1359+M1363+M1367+M1371+M1375+M1379+M1383+M1387+M1391+M1395+M1399+M1403+M1407+M1411+M1415</f>
      </c>
    </row>
    <row r="1355" spans="1:16" ht="12.75">
      <c r="A1355" t="s">
        <v>48</v>
      </c>
      <c s="34" t="s">
        <v>2675</v>
      </c>
      <c s="34" t="s">
        <v>2676</v>
      </c>
      <c s="35" t="s">
        <v>5</v>
      </c>
      <c s="6" t="s">
        <v>2677</v>
      </c>
      <c s="36" t="s">
        <v>1089</v>
      </c>
      <c s="37">
        <v>224.73</v>
      </c>
      <c s="36">
        <v>0</v>
      </c>
      <c s="36">
        <f>ROUND(G1355*H1355,6)</f>
      </c>
      <c r="L1355" s="38">
        <v>0</v>
      </c>
      <c s="32">
        <f>ROUND(ROUND(L1355,2)*ROUND(G1355,3),2)</f>
      </c>
      <c s="36" t="s">
        <v>160</v>
      </c>
      <c>
        <f>(M1355*21)/100</f>
      </c>
      <c t="s">
        <v>26</v>
      </c>
    </row>
    <row r="1356" spans="1:5" ht="12.75">
      <c r="A1356" s="35" t="s">
        <v>54</v>
      </c>
      <c r="E1356" s="39" t="s">
        <v>5</v>
      </c>
    </row>
    <row r="1357" spans="1:5" ht="409.5">
      <c r="A1357" s="35" t="s">
        <v>55</v>
      </c>
      <c r="E1357" s="40" t="s">
        <v>2678</v>
      </c>
    </row>
    <row r="1358" spans="1:5" ht="12.75">
      <c r="A1358" t="s">
        <v>57</v>
      </c>
      <c r="E1358" s="39" t="s">
        <v>5</v>
      </c>
    </row>
    <row r="1359" spans="1:16" ht="25.5">
      <c r="A1359" t="s">
        <v>48</v>
      </c>
      <c s="34" t="s">
        <v>2679</v>
      </c>
      <c s="34" t="s">
        <v>2680</v>
      </c>
      <c s="35" t="s">
        <v>5</v>
      </c>
      <c s="6" t="s">
        <v>2681</v>
      </c>
      <c s="36" t="s">
        <v>1089</v>
      </c>
      <c s="37">
        <v>89.3</v>
      </c>
      <c s="36">
        <v>0.0005</v>
      </c>
      <c s="36">
        <f>ROUND(G1359*H1359,6)</f>
      </c>
      <c r="L1359" s="38">
        <v>0</v>
      </c>
      <c s="32">
        <f>ROUND(ROUND(L1359,2)*ROUND(G1359,3),2)</f>
      </c>
      <c s="36" t="s">
        <v>160</v>
      </c>
      <c>
        <f>(M1359*21)/100</f>
      </c>
      <c t="s">
        <v>26</v>
      </c>
    </row>
    <row r="1360" spans="1:5" ht="12.75">
      <c r="A1360" s="35" t="s">
        <v>54</v>
      </c>
      <c r="E1360" s="39" t="s">
        <v>5</v>
      </c>
    </row>
    <row r="1361" spans="1:5" ht="382.5">
      <c r="A1361" s="35" t="s">
        <v>55</v>
      </c>
      <c r="E1361" s="40" t="s">
        <v>2682</v>
      </c>
    </row>
    <row r="1362" spans="1:5" ht="12.75">
      <c r="A1362" t="s">
        <v>57</v>
      </c>
      <c r="E1362" s="39" t="s">
        <v>5</v>
      </c>
    </row>
    <row r="1363" spans="1:16" ht="25.5">
      <c r="A1363" t="s">
        <v>48</v>
      </c>
      <c s="34" t="s">
        <v>2683</v>
      </c>
      <c s="34" t="s">
        <v>2684</v>
      </c>
      <c s="35" t="s">
        <v>5</v>
      </c>
      <c s="6" t="s">
        <v>2685</v>
      </c>
      <c s="36" t="s">
        <v>226</v>
      </c>
      <c s="37">
        <v>5.825</v>
      </c>
      <c s="36">
        <v>0.00153</v>
      </c>
      <c s="36">
        <f>ROUND(G1363*H1363,6)</f>
      </c>
      <c r="L1363" s="38">
        <v>0</v>
      </c>
      <c s="32">
        <f>ROUND(ROUND(L1363,2)*ROUND(G1363,3),2)</f>
      </c>
      <c s="36" t="s">
        <v>160</v>
      </c>
      <c>
        <f>(M1363*21)/100</f>
      </c>
      <c t="s">
        <v>26</v>
      </c>
    </row>
    <row r="1364" spans="1:5" ht="12.75">
      <c r="A1364" s="35" t="s">
        <v>54</v>
      </c>
      <c r="E1364" s="39" t="s">
        <v>5</v>
      </c>
    </row>
    <row r="1365" spans="1:5" ht="51">
      <c r="A1365" s="35" t="s">
        <v>55</v>
      </c>
      <c r="E1365" s="40" t="s">
        <v>2686</v>
      </c>
    </row>
    <row r="1366" spans="1:5" ht="12.75">
      <c r="A1366" t="s">
        <v>57</v>
      </c>
      <c r="E1366" s="39" t="s">
        <v>5</v>
      </c>
    </row>
    <row r="1367" spans="1:16" ht="12.75">
      <c r="A1367" t="s">
        <v>48</v>
      </c>
      <c s="34" t="s">
        <v>2687</v>
      </c>
      <c s="34" t="s">
        <v>2688</v>
      </c>
      <c s="35" t="s">
        <v>26</v>
      </c>
      <c s="6" t="s">
        <v>2689</v>
      </c>
      <c s="36" t="s">
        <v>1089</v>
      </c>
      <c s="37">
        <v>1.573</v>
      </c>
      <c s="36">
        <v>0.0192</v>
      </c>
      <c s="36">
        <f>ROUND(G1367*H1367,6)</f>
      </c>
      <c r="L1367" s="38">
        <v>0</v>
      </c>
      <c s="32">
        <f>ROUND(ROUND(L1367,2)*ROUND(G1367,3),2)</f>
      </c>
      <c s="36" t="s">
        <v>53</v>
      </c>
      <c>
        <f>(M1367*21)/100</f>
      </c>
      <c t="s">
        <v>26</v>
      </c>
    </row>
    <row r="1368" spans="1:5" ht="12.75">
      <c r="A1368" s="35" t="s">
        <v>54</v>
      </c>
      <c r="E1368" s="39" t="s">
        <v>5</v>
      </c>
    </row>
    <row r="1369" spans="1:5" ht="12.75">
      <c r="A1369" s="35" t="s">
        <v>55</v>
      </c>
      <c r="E1369" s="40" t="s">
        <v>2690</v>
      </c>
    </row>
    <row r="1370" spans="1:5" ht="25.5">
      <c r="A1370" t="s">
        <v>57</v>
      </c>
      <c r="E1370" s="39" t="s">
        <v>2691</v>
      </c>
    </row>
    <row r="1371" spans="1:16" ht="25.5">
      <c r="A1371" t="s">
        <v>48</v>
      </c>
      <c s="34" t="s">
        <v>2692</v>
      </c>
      <c s="34" t="s">
        <v>2693</v>
      </c>
      <c s="35" t="s">
        <v>5</v>
      </c>
      <c s="6" t="s">
        <v>2694</v>
      </c>
      <c s="36" t="s">
        <v>226</v>
      </c>
      <c s="37">
        <v>6.99</v>
      </c>
      <c s="36">
        <v>0.00102</v>
      </c>
      <c s="36">
        <f>ROUND(G1371*H1371,6)</f>
      </c>
      <c r="L1371" s="38">
        <v>0</v>
      </c>
      <c s="32">
        <f>ROUND(ROUND(L1371,2)*ROUND(G1371,3),2)</f>
      </c>
      <c s="36" t="s">
        <v>160</v>
      </c>
      <c>
        <f>(M1371*21)/100</f>
      </c>
      <c t="s">
        <v>26</v>
      </c>
    </row>
    <row r="1372" spans="1:5" ht="12.75">
      <c r="A1372" s="35" t="s">
        <v>54</v>
      </c>
      <c r="E1372" s="39" t="s">
        <v>5</v>
      </c>
    </row>
    <row r="1373" spans="1:5" ht="51">
      <c r="A1373" s="35" t="s">
        <v>55</v>
      </c>
      <c r="E1373" s="40" t="s">
        <v>2695</v>
      </c>
    </row>
    <row r="1374" spans="1:5" ht="12.75">
      <c r="A1374" t="s">
        <v>57</v>
      </c>
      <c r="E1374" s="39" t="s">
        <v>5</v>
      </c>
    </row>
    <row r="1375" spans="1:16" ht="12.75">
      <c r="A1375" t="s">
        <v>48</v>
      </c>
      <c s="34" t="s">
        <v>2696</v>
      </c>
      <c s="34" t="s">
        <v>2688</v>
      </c>
      <c s="35" t="s">
        <v>49</v>
      </c>
      <c s="6" t="s">
        <v>2689</v>
      </c>
      <c s="36" t="s">
        <v>1089</v>
      </c>
      <c s="37">
        <v>1.398</v>
      </c>
      <c s="36">
        <v>0.0192</v>
      </c>
      <c s="36">
        <f>ROUND(G1375*H1375,6)</f>
      </c>
      <c r="L1375" s="38">
        <v>0</v>
      </c>
      <c s="32">
        <f>ROUND(ROUND(L1375,2)*ROUND(G1375,3),2)</f>
      </c>
      <c s="36" t="s">
        <v>53</v>
      </c>
      <c>
        <f>(M1375*21)/100</f>
      </c>
      <c t="s">
        <v>26</v>
      </c>
    </row>
    <row r="1376" spans="1:5" ht="12.75">
      <c r="A1376" s="35" t="s">
        <v>54</v>
      </c>
      <c r="E1376" s="39" t="s">
        <v>5</v>
      </c>
    </row>
    <row r="1377" spans="1:5" ht="12.75">
      <c r="A1377" s="35" t="s">
        <v>55</v>
      </c>
      <c r="E1377" s="40" t="s">
        <v>2697</v>
      </c>
    </row>
    <row r="1378" spans="1:5" ht="25.5">
      <c r="A1378" t="s">
        <v>57</v>
      </c>
      <c r="E1378" s="39" t="s">
        <v>2691</v>
      </c>
    </row>
    <row r="1379" spans="1:16" ht="25.5">
      <c r="A1379" t="s">
        <v>48</v>
      </c>
      <c s="34" t="s">
        <v>2698</v>
      </c>
      <c s="34" t="s">
        <v>2699</v>
      </c>
      <c s="35" t="s">
        <v>5</v>
      </c>
      <c s="6" t="s">
        <v>2700</v>
      </c>
      <c s="36" t="s">
        <v>226</v>
      </c>
      <c s="37">
        <v>71.72</v>
      </c>
      <c s="36">
        <v>0.0003</v>
      </c>
      <c s="36">
        <f>ROUND(G1379*H1379,6)</f>
      </c>
      <c r="L1379" s="38">
        <v>0</v>
      </c>
      <c s="32">
        <f>ROUND(ROUND(L1379,2)*ROUND(G1379,3),2)</f>
      </c>
      <c s="36" t="s">
        <v>160</v>
      </c>
      <c>
        <f>(M1379*21)/100</f>
      </c>
      <c t="s">
        <v>26</v>
      </c>
    </row>
    <row r="1380" spans="1:5" ht="12.75">
      <c r="A1380" s="35" t="s">
        <v>54</v>
      </c>
      <c r="E1380" s="39" t="s">
        <v>5</v>
      </c>
    </row>
    <row r="1381" spans="1:5" ht="178.5">
      <c r="A1381" s="35" t="s">
        <v>55</v>
      </c>
      <c r="E1381" s="40" t="s">
        <v>2701</v>
      </c>
    </row>
    <row r="1382" spans="1:5" ht="12.75">
      <c r="A1382" t="s">
        <v>57</v>
      </c>
      <c r="E1382" s="39" t="s">
        <v>5</v>
      </c>
    </row>
    <row r="1383" spans="1:16" ht="12.75">
      <c r="A1383" t="s">
        <v>48</v>
      </c>
      <c s="34" t="s">
        <v>2702</v>
      </c>
      <c s="34" t="s">
        <v>2703</v>
      </c>
      <c s="35" t="s">
        <v>5</v>
      </c>
      <c s="6" t="s">
        <v>2704</v>
      </c>
      <c s="36" t="s">
        <v>1089</v>
      </c>
      <c s="37">
        <v>5.02</v>
      </c>
      <c s="36">
        <v>0.0192</v>
      </c>
      <c s="36">
        <f>ROUND(G1383*H1383,6)</f>
      </c>
      <c r="L1383" s="38">
        <v>0</v>
      </c>
      <c s="32">
        <f>ROUND(ROUND(L1383,2)*ROUND(G1383,3),2)</f>
      </c>
      <c s="36" t="s">
        <v>53</v>
      </c>
      <c>
        <f>(M1383*21)/100</f>
      </c>
      <c t="s">
        <v>26</v>
      </c>
    </row>
    <row r="1384" spans="1:5" ht="12.75">
      <c r="A1384" s="35" t="s">
        <v>54</v>
      </c>
      <c r="E1384" s="39" t="s">
        <v>5</v>
      </c>
    </row>
    <row r="1385" spans="1:5" ht="12.75">
      <c r="A1385" s="35" t="s">
        <v>55</v>
      </c>
      <c r="E1385" s="40" t="s">
        <v>2705</v>
      </c>
    </row>
    <row r="1386" spans="1:5" ht="25.5">
      <c r="A1386" t="s">
        <v>57</v>
      </c>
      <c r="E1386" s="39" t="s">
        <v>2706</v>
      </c>
    </row>
    <row r="1387" spans="1:16" ht="25.5">
      <c r="A1387" t="s">
        <v>48</v>
      </c>
      <c s="34" t="s">
        <v>2707</v>
      </c>
      <c s="34" t="s">
        <v>2708</v>
      </c>
      <c s="35" t="s">
        <v>5</v>
      </c>
      <c s="6" t="s">
        <v>2709</v>
      </c>
      <c s="36" t="s">
        <v>226</v>
      </c>
      <c s="37">
        <v>4.788</v>
      </c>
      <c s="36">
        <v>0.0003</v>
      </c>
      <c s="36">
        <f>ROUND(G1387*H1387,6)</f>
      </c>
      <c r="L1387" s="38">
        <v>0</v>
      </c>
      <c s="32">
        <f>ROUND(ROUND(L1387,2)*ROUND(G1387,3),2)</f>
      </c>
      <c s="36" t="s">
        <v>160</v>
      </c>
      <c>
        <f>(M1387*21)/100</f>
      </c>
      <c t="s">
        <v>26</v>
      </c>
    </row>
    <row r="1388" spans="1:5" ht="12.75">
      <c r="A1388" s="35" t="s">
        <v>54</v>
      </c>
      <c r="E1388" s="39" t="s">
        <v>5</v>
      </c>
    </row>
    <row r="1389" spans="1:5" ht="51">
      <c r="A1389" s="35" t="s">
        <v>55</v>
      </c>
      <c r="E1389" s="40" t="s">
        <v>2710</v>
      </c>
    </row>
    <row r="1390" spans="1:5" ht="12.75">
      <c r="A1390" t="s">
        <v>57</v>
      </c>
      <c r="E1390" s="39" t="s">
        <v>5</v>
      </c>
    </row>
    <row r="1391" spans="1:16" ht="12.75">
      <c r="A1391" t="s">
        <v>48</v>
      </c>
      <c s="34" t="s">
        <v>2711</v>
      </c>
      <c s="34" t="s">
        <v>2703</v>
      </c>
      <c s="35" t="s">
        <v>49</v>
      </c>
      <c s="6" t="s">
        <v>2704</v>
      </c>
      <c s="36" t="s">
        <v>1089</v>
      </c>
      <c s="37">
        <v>0.479</v>
      </c>
      <c s="36">
        <v>0.0192</v>
      </c>
      <c s="36">
        <f>ROUND(G1391*H1391,6)</f>
      </c>
      <c r="L1391" s="38">
        <v>0</v>
      </c>
      <c s="32">
        <f>ROUND(ROUND(L1391,2)*ROUND(G1391,3),2)</f>
      </c>
      <c s="36" t="s">
        <v>53</v>
      </c>
      <c>
        <f>(M1391*21)/100</f>
      </c>
      <c t="s">
        <v>26</v>
      </c>
    </row>
    <row r="1392" spans="1:5" ht="12.75">
      <c r="A1392" s="35" t="s">
        <v>54</v>
      </c>
      <c r="E1392" s="39" t="s">
        <v>5</v>
      </c>
    </row>
    <row r="1393" spans="1:5" ht="12.75">
      <c r="A1393" s="35" t="s">
        <v>55</v>
      </c>
      <c r="E1393" s="40" t="s">
        <v>2712</v>
      </c>
    </row>
    <row r="1394" spans="1:5" ht="25.5">
      <c r="A1394" t="s">
        <v>57</v>
      </c>
      <c r="E1394" s="39" t="s">
        <v>2706</v>
      </c>
    </row>
    <row r="1395" spans="1:16" ht="25.5">
      <c r="A1395" t="s">
        <v>48</v>
      </c>
      <c s="34" t="s">
        <v>2713</v>
      </c>
      <c s="34" t="s">
        <v>2714</v>
      </c>
      <c s="35" t="s">
        <v>5</v>
      </c>
      <c s="6" t="s">
        <v>2715</v>
      </c>
      <c s="36" t="s">
        <v>1089</v>
      </c>
      <c s="37">
        <v>89.3</v>
      </c>
      <c s="36">
        <v>0.00903</v>
      </c>
      <c s="36">
        <f>ROUND(G1395*H1395,6)</f>
      </c>
      <c r="L1395" s="38">
        <v>0</v>
      </c>
      <c s="32">
        <f>ROUND(ROUND(L1395,2)*ROUND(G1395,3),2)</f>
      </c>
      <c s="36" t="s">
        <v>160</v>
      </c>
      <c>
        <f>(M1395*21)/100</f>
      </c>
      <c t="s">
        <v>26</v>
      </c>
    </row>
    <row r="1396" spans="1:5" ht="12.75">
      <c r="A1396" s="35" t="s">
        <v>54</v>
      </c>
      <c r="E1396" s="39" t="s">
        <v>5</v>
      </c>
    </row>
    <row r="1397" spans="1:5" ht="382.5">
      <c r="A1397" s="35" t="s">
        <v>55</v>
      </c>
      <c r="E1397" s="40" t="s">
        <v>2682</v>
      </c>
    </row>
    <row r="1398" spans="1:5" ht="12.75">
      <c r="A1398" t="s">
        <v>57</v>
      </c>
      <c r="E1398" s="39" t="s">
        <v>5</v>
      </c>
    </row>
    <row r="1399" spans="1:16" ht="12.75">
      <c r="A1399" t="s">
        <v>48</v>
      </c>
      <c s="34" t="s">
        <v>2716</v>
      </c>
      <c s="34" t="s">
        <v>2688</v>
      </c>
      <c s="35" t="s">
        <v>5</v>
      </c>
      <c s="6" t="s">
        <v>2689</v>
      </c>
      <c s="36" t="s">
        <v>1089</v>
      </c>
      <c s="37">
        <v>102.695</v>
      </c>
      <c s="36">
        <v>0.0192</v>
      </c>
      <c s="36">
        <f>ROUND(G1399*H1399,6)</f>
      </c>
      <c r="L1399" s="38">
        <v>0</v>
      </c>
      <c s="32">
        <f>ROUND(ROUND(L1399,2)*ROUND(G1399,3),2)</f>
      </c>
      <c s="36" t="s">
        <v>53</v>
      </c>
      <c>
        <f>(M1399*21)/100</f>
      </c>
      <c t="s">
        <v>26</v>
      </c>
    </row>
    <row r="1400" spans="1:5" ht="12.75">
      <c r="A1400" s="35" t="s">
        <v>54</v>
      </c>
      <c r="E1400" s="39" t="s">
        <v>5</v>
      </c>
    </row>
    <row r="1401" spans="1:5" ht="12.75">
      <c r="A1401" s="35" t="s">
        <v>55</v>
      </c>
      <c r="E1401" s="40" t="s">
        <v>2717</v>
      </c>
    </row>
    <row r="1402" spans="1:5" ht="25.5">
      <c r="A1402" t="s">
        <v>57</v>
      </c>
      <c r="E1402" s="39" t="s">
        <v>2691</v>
      </c>
    </row>
    <row r="1403" spans="1:16" ht="12.75">
      <c r="A1403" t="s">
        <v>48</v>
      </c>
      <c s="34" t="s">
        <v>2718</v>
      </c>
      <c s="34" t="s">
        <v>2719</v>
      </c>
      <c s="35" t="s">
        <v>5</v>
      </c>
      <c s="6" t="s">
        <v>2720</v>
      </c>
      <c s="36" t="s">
        <v>1089</v>
      </c>
      <c s="37">
        <v>69.239</v>
      </c>
      <c s="36">
        <v>0.0015</v>
      </c>
      <c s="36">
        <f>ROUND(G1403*H1403,6)</f>
      </c>
      <c r="L1403" s="38">
        <v>0</v>
      </c>
      <c s="32">
        <f>ROUND(ROUND(L1403,2)*ROUND(G1403,3),2)</f>
      </c>
      <c s="36" t="s">
        <v>160</v>
      </c>
      <c>
        <f>(M1403*21)/100</f>
      </c>
      <c t="s">
        <v>26</v>
      </c>
    </row>
    <row r="1404" spans="1:5" ht="12.75">
      <c r="A1404" s="35" t="s">
        <v>54</v>
      </c>
      <c r="E1404" s="39" t="s">
        <v>5</v>
      </c>
    </row>
    <row r="1405" spans="1:5" ht="409.5">
      <c r="A1405" s="35" t="s">
        <v>55</v>
      </c>
      <c r="E1405" s="40" t="s">
        <v>2721</v>
      </c>
    </row>
    <row r="1406" spans="1:5" ht="12.75">
      <c r="A1406" t="s">
        <v>57</v>
      </c>
      <c r="E1406" s="39" t="s">
        <v>5</v>
      </c>
    </row>
    <row r="1407" spans="1:16" ht="12.75">
      <c r="A1407" t="s">
        <v>48</v>
      </c>
      <c s="34" t="s">
        <v>2722</v>
      </c>
      <c s="34" t="s">
        <v>2723</v>
      </c>
      <c s="35" t="s">
        <v>5</v>
      </c>
      <c s="6" t="s">
        <v>2724</v>
      </c>
      <c s="36" t="s">
        <v>226</v>
      </c>
      <c s="37">
        <v>101.46</v>
      </c>
      <c s="36">
        <v>0.00032</v>
      </c>
      <c s="36">
        <f>ROUND(G1407*H1407,6)</f>
      </c>
      <c r="L1407" s="38">
        <v>0</v>
      </c>
      <c s="32">
        <f>ROUND(ROUND(L1407,2)*ROUND(G1407,3),2)</f>
      </c>
      <c s="36" t="s">
        <v>160</v>
      </c>
      <c>
        <f>(M1407*21)/100</f>
      </c>
      <c t="s">
        <v>26</v>
      </c>
    </row>
    <row r="1408" spans="1:5" ht="12.75">
      <c r="A1408" s="35" t="s">
        <v>54</v>
      </c>
      <c r="E1408" s="39" t="s">
        <v>5</v>
      </c>
    </row>
    <row r="1409" spans="1:5" ht="306">
      <c r="A1409" s="35" t="s">
        <v>55</v>
      </c>
      <c r="E1409" s="40" t="s">
        <v>2725</v>
      </c>
    </row>
    <row r="1410" spans="1:5" ht="12.75">
      <c r="A1410" t="s">
        <v>57</v>
      </c>
      <c r="E1410" s="39" t="s">
        <v>5</v>
      </c>
    </row>
    <row r="1411" spans="1:16" ht="25.5">
      <c r="A1411" t="s">
        <v>48</v>
      </c>
      <c s="34" t="s">
        <v>2726</v>
      </c>
      <c s="34" t="s">
        <v>2727</v>
      </c>
      <c s="35" t="s">
        <v>5</v>
      </c>
      <c s="6" t="s">
        <v>2728</v>
      </c>
      <c s="36" t="s">
        <v>1089</v>
      </c>
      <c s="37">
        <v>93.603</v>
      </c>
      <c s="36">
        <v>5E-05</v>
      </c>
      <c s="36">
        <f>ROUND(G1411*H1411,6)</f>
      </c>
      <c r="L1411" s="38">
        <v>0</v>
      </c>
      <c s="32">
        <f>ROUND(ROUND(L1411,2)*ROUND(G1411,3),2)</f>
      </c>
      <c s="36" t="s">
        <v>160</v>
      </c>
      <c>
        <f>(M1411*21)/100</f>
      </c>
      <c t="s">
        <v>26</v>
      </c>
    </row>
    <row r="1412" spans="1:5" ht="12.75">
      <c r="A1412" s="35" t="s">
        <v>54</v>
      </c>
      <c r="E1412" s="39" t="s">
        <v>5</v>
      </c>
    </row>
    <row r="1413" spans="1:5" ht="409.5">
      <c r="A1413" s="35" t="s">
        <v>55</v>
      </c>
      <c r="E1413" s="40" t="s">
        <v>2729</v>
      </c>
    </row>
    <row r="1414" spans="1:5" ht="12.75">
      <c r="A1414" t="s">
        <v>57</v>
      </c>
      <c r="E1414" s="39" t="s">
        <v>5</v>
      </c>
    </row>
    <row r="1415" spans="1:16" ht="25.5">
      <c r="A1415" t="s">
        <v>48</v>
      </c>
      <c s="34" t="s">
        <v>2730</v>
      </c>
      <c s="34" t="s">
        <v>2731</v>
      </c>
      <c s="35" t="s">
        <v>5</v>
      </c>
      <c s="6" t="s">
        <v>2732</v>
      </c>
      <c s="36" t="s">
        <v>52</v>
      </c>
      <c s="37">
        <v>3.165</v>
      </c>
      <c s="36">
        <v>0</v>
      </c>
      <c s="36">
        <f>ROUND(G1415*H1415,6)</f>
      </c>
      <c r="L1415" s="38">
        <v>0</v>
      </c>
      <c s="32">
        <f>ROUND(ROUND(L1415,2)*ROUND(G1415,3),2)</f>
      </c>
      <c s="36" t="s">
        <v>160</v>
      </c>
      <c>
        <f>(M1415*21)/100</f>
      </c>
      <c t="s">
        <v>26</v>
      </c>
    </row>
    <row r="1416" spans="1:5" ht="12.75">
      <c r="A1416" s="35" t="s">
        <v>54</v>
      </c>
      <c r="E1416" s="39" t="s">
        <v>5</v>
      </c>
    </row>
    <row r="1417" spans="1:5" ht="12.75">
      <c r="A1417" s="35" t="s">
        <v>55</v>
      </c>
      <c r="E1417" s="40" t="s">
        <v>5</v>
      </c>
    </row>
    <row r="1418" spans="1:5" ht="12.75">
      <c r="A1418" t="s">
        <v>57</v>
      </c>
      <c r="E1418" s="39" t="s">
        <v>5</v>
      </c>
    </row>
    <row r="1419" spans="1:13" ht="12.75">
      <c r="A1419" t="s">
        <v>45</v>
      </c>
      <c r="C1419" s="31" t="s">
        <v>2733</v>
      </c>
      <c r="E1419" s="33" t="s">
        <v>2734</v>
      </c>
      <c r="J1419" s="32">
        <f>0</f>
      </c>
      <c s="32">
        <f>0</f>
      </c>
      <c s="32">
        <f>0+L1420+L1424+L1428+L1432</f>
      </c>
      <c s="32">
        <f>0+M1420+M1424+M1428+M1432</f>
      </c>
    </row>
    <row r="1420" spans="1:16" ht="12.75">
      <c r="A1420" t="s">
        <v>48</v>
      </c>
      <c s="34" t="s">
        <v>2735</v>
      </c>
      <c s="34" t="s">
        <v>2736</v>
      </c>
      <c s="35" t="s">
        <v>5</v>
      </c>
      <c s="6" t="s">
        <v>2737</v>
      </c>
      <c s="36" t="s">
        <v>1089</v>
      </c>
      <c s="37">
        <v>25.986</v>
      </c>
      <c s="36">
        <v>0</v>
      </c>
      <c s="36">
        <f>ROUND(G1420*H1420,6)</f>
      </c>
      <c r="L1420" s="38">
        <v>0</v>
      </c>
      <c s="32">
        <f>ROUND(ROUND(L1420,2)*ROUND(G1420,3),2)</f>
      </c>
      <c s="36" t="s">
        <v>160</v>
      </c>
      <c>
        <f>(M1420*21)/100</f>
      </c>
      <c t="s">
        <v>26</v>
      </c>
    </row>
    <row r="1421" spans="1:5" ht="12.75">
      <c r="A1421" s="35" t="s">
        <v>54</v>
      </c>
      <c r="E1421" s="39" t="s">
        <v>5</v>
      </c>
    </row>
    <row r="1422" spans="1:5" ht="140.25">
      <c r="A1422" s="35" t="s">
        <v>55</v>
      </c>
      <c r="E1422" s="40" t="s">
        <v>2738</v>
      </c>
    </row>
    <row r="1423" spans="1:5" ht="12.75">
      <c r="A1423" t="s">
        <v>57</v>
      </c>
      <c r="E1423" s="39" t="s">
        <v>5</v>
      </c>
    </row>
    <row r="1424" spans="1:16" ht="12.75">
      <c r="A1424" t="s">
        <v>48</v>
      </c>
      <c s="34" t="s">
        <v>2739</v>
      </c>
      <c s="34" t="s">
        <v>2740</v>
      </c>
      <c s="35" t="s">
        <v>5</v>
      </c>
      <c s="6" t="s">
        <v>2741</v>
      </c>
      <c s="36" t="s">
        <v>1089</v>
      </c>
      <c s="37">
        <v>25.986</v>
      </c>
      <c s="36">
        <v>0.00025</v>
      </c>
      <c s="36">
        <f>ROUND(G1424*H1424,6)</f>
      </c>
      <c r="L1424" s="38">
        <v>0</v>
      </c>
      <c s="32">
        <f>ROUND(ROUND(L1424,2)*ROUND(G1424,3),2)</f>
      </c>
      <c s="36" t="s">
        <v>160</v>
      </c>
      <c>
        <f>(M1424*21)/100</f>
      </c>
      <c t="s">
        <v>26</v>
      </c>
    </row>
    <row r="1425" spans="1:5" ht="12.75">
      <c r="A1425" s="35" t="s">
        <v>54</v>
      </c>
      <c r="E1425" s="39" t="s">
        <v>5</v>
      </c>
    </row>
    <row r="1426" spans="1:5" ht="140.25">
      <c r="A1426" s="35" t="s">
        <v>55</v>
      </c>
      <c r="E1426" s="40" t="s">
        <v>2738</v>
      </c>
    </row>
    <row r="1427" spans="1:5" ht="12.75">
      <c r="A1427" t="s">
        <v>57</v>
      </c>
      <c r="E1427" s="39" t="s">
        <v>5</v>
      </c>
    </row>
    <row r="1428" spans="1:16" ht="12.75">
      <c r="A1428" t="s">
        <v>48</v>
      </c>
      <c s="34" t="s">
        <v>2742</v>
      </c>
      <c s="34" t="s">
        <v>2743</v>
      </c>
      <c s="35" t="s">
        <v>5</v>
      </c>
      <c s="6" t="s">
        <v>2744</v>
      </c>
      <c s="36" t="s">
        <v>1089</v>
      </c>
      <c s="37">
        <v>25.986</v>
      </c>
      <c s="36">
        <v>0.00028</v>
      </c>
      <c s="36">
        <f>ROUND(G1428*H1428,6)</f>
      </c>
      <c r="L1428" s="38">
        <v>0</v>
      </c>
      <c s="32">
        <f>ROUND(ROUND(L1428,2)*ROUND(G1428,3),2)</f>
      </c>
      <c s="36" t="s">
        <v>160</v>
      </c>
      <c>
        <f>(M1428*21)/100</f>
      </c>
      <c t="s">
        <v>26</v>
      </c>
    </row>
    <row r="1429" spans="1:5" ht="12.75">
      <c r="A1429" s="35" t="s">
        <v>54</v>
      </c>
      <c r="E1429" s="39" t="s">
        <v>5</v>
      </c>
    </row>
    <row r="1430" spans="1:5" ht="140.25">
      <c r="A1430" s="35" t="s">
        <v>55</v>
      </c>
      <c r="E1430" s="40" t="s">
        <v>2738</v>
      </c>
    </row>
    <row r="1431" spans="1:5" ht="12.75">
      <c r="A1431" t="s">
        <v>57</v>
      </c>
      <c r="E1431" s="39" t="s">
        <v>5</v>
      </c>
    </row>
    <row r="1432" spans="1:16" ht="38.25">
      <c r="A1432" t="s">
        <v>48</v>
      </c>
      <c s="34" t="s">
        <v>2745</v>
      </c>
      <c s="34" t="s">
        <v>2746</v>
      </c>
      <c s="35" t="s">
        <v>5</v>
      </c>
      <c s="6" t="s">
        <v>2747</v>
      </c>
      <c s="36" t="s">
        <v>52</v>
      </c>
      <c s="37">
        <v>0.014</v>
      </c>
      <c s="36">
        <v>0</v>
      </c>
      <c s="36">
        <f>ROUND(G1432*H1432,6)</f>
      </c>
      <c r="L1432" s="38">
        <v>0</v>
      </c>
      <c s="32">
        <f>ROUND(ROUND(L1432,2)*ROUND(G1432,3),2)</f>
      </c>
      <c s="36" t="s">
        <v>160</v>
      </c>
      <c>
        <f>(M1432*21)/100</f>
      </c>
      <c t="s">
        <v>26</v>
      </c>
    </row>
    <row r="1433" spans="1:5" ht="12.75">
      <c r="A1433" s="35" t="s">
        <v>54</v>
      </c>
      <c r="E1433" s="39" t="s">
        <v>5</v>
      </c>
    </row>
    <row r="1434" spans="1:5" ht="12.75">
      <c r="A1434" s="35" t="s">
        <v>55</v>
      </c>
      <c r="E1434" s="40" t="s">
        <v>5</v>
      </c>
    </row>
    <row r="1435" spans="1:5" ht="12.75">
      <c r="A1435" t="s">
        <v>57</v>
      </c>
      <c r="E1435" s="39" t="s">
        <v>5</v>
      </c>
    </row>
    <row r="1436" spans="1:13" ht="12.75">
      <c r="A1436" t="s">
        <v>45</v>
      </c>
      <c r="C1436" s="31" t="s">
        <v>2748</v>
      </c>
      <c r="E1436" s="33" t="s">
        <v>2749</v>
      </c>
      <c r="J1436" s="32">
        <f>0</f>
      </c>
      <c s="32">
        <f>0</f>
      </c>
      <c s="32">
        <f>0+L1437+L1441+L1445+L1449+L1453</f>
      </c>
      <c s="32">
        <f>0+M1437+M1441+M1445+M1449+M1453</f>
      </c>
    </row>
    <row r="1437" spans="1:16" ht="12.75">
      <c r="A1437" t="s">
        <v>48</v>
      </c>
      <c s="34" t="s">
        <v>2750</v>
      </c>
      <c s="34" t="s">
        <v>2751</v>
      </c>
      <c s="35" t="s">
        <v>5</v>
      </c>
      <c s="6" t="s">
        <v>2752</v>
      </c>
      <c s="36" t="s">
        <v>1089</v>
      </c>
      <c s="37">
        <v>135.43</v>
      </c>
      <c s="36">
        <v>0.06582</v>
      </c>
      <c s="36">
        <f>ROUND(G1437*H1437,6)</f>
      </c>
      <c r="L1437" s="38">
        <v>0</v>
      </c>
      <c s="32">
        <f>ROUND(ROUND(L1437,2)*ROUND(G1437,3),2)</f>
      </c>
      <c s="36" t="s">
        <v>160</v>
      </c>
      <c>
        <f>(M1437*21)/100</f>
      </c>
      <c t="s">
        <v>26</v>
      </c>
    </row>
    <row r="1438" spans="1:5" ht="12.75">
      <c r="A1438" s="35" t="s">
        <v>54</v>
      </c>
      <c r="E1438" s="39" t="s">
        <v>5</v>
      </c>
    </row>
    <row r="1439" spans="1:5" ht="153">
      <c r="A1439" s="35" t="s">
        <v>55</v>
      </c>
      <c r="E1439" s="40" t="s">
        <v>2753</v>
      </c>
    </row>
    <row r="1440" spans="1:5" ht="25.5">
      <c r="A1440" t="s">
        <v>57</v>
      </c>
      <c r="E1440" s="39" t="s">
        <v>2754</v>
      </c>
    </row>
    <row r="1441" spans="1:16" ht="12.75">
      <c r="A1441" t="s">
        <v>48</v>
      </c>
      <c s="34" t="s">
        <v>2755</v>
      </c>
      <c s="34" t="s">
        <v>2756</v>
      </c>
      <c s="35" t="s">
        <v>5</v>
      </c>
      <c s="6" t="s">
        <v>2757</v>
      </c>
      <c s="36" t="s">
        <v>226</v>
      </c>
      <c s="37">
        <v>52.2</v>
      </c>
      <c s="36">
        <v>0.00659</v>
      </c>
      <c s="36">
        <f>ROUND(G1441*H1441,6)</f>
      </c>
      <c r="L1441" s="38">
        <v>0</v>
      </c>
      <c s="32">
        <f>ROUND(ROUND(L1441,2)*ROUND(G1441,3),2)</f>
      </c>
      <c s="36" t="s">
        <v>160</v>
      </c>
      <c>
        <f>(M1441*21)/100</f>
      </c>
      <c t="s">
        <v>26</v>
      </c>
    </row>
    <row r="1442" spans="1:5" ht="12.75">
      <c r="A1442" s="35" t="s">
        <v>54</v>
      </c>
      <c r="E1442" s="39" t="s">
        <v>5</v>
      </c>
    </row>
    <row r="1443" spans="1:5" ht="102">
      <c r="A1443" s="35" t="s">
        <v>55</v>
      </c>
      <c r="E1443" s="40" t="s">
        <v>2758</v>
      </c>
    </row>
    <row r="1444" spans="1:5" ht="25.5">
      <c r="A1444" t="s">
        <v>57</v>
      </c>
      <c r="E1444" s="39" t="s">
        <v>2759</v>
      </c>
    </row>
    <row r="1445" spans="1:16" ht="25.5">
      <c r="A1445" t="s">
        <v>48</v>
      </c>
      <c s="34" t="s">
        <v>2760</v>
      </c>
      <c s="34" t="s">
        <v>2761</v>
      </c>
      <c s="35" t="s">
        <v>5</v>
      </c>
      <c s="6" t="s">
        <v>2762</v>
      </c>
      <c s="36" t="s">
        <v>226</v>
      </c>
      <c s="37">
        <v>36.6</v>
      </c>
      <c s="36">
        <v>0</v>
      </c>
      <c s="36">
        <f>ROUND(G1445*H1445,6)</f>
      </c>
      <c r="L1445" s="38">
        <v>0</v>
      </c>
      <c s="32">
        <f>ROUND(ROUND(L1445,2)*ROUND(G1445,3),2)</f>
      </c>
      <c s="36" t="s">
        <v>160</v>
      </c>
      <c>
        <f>(M1445*21)/100</f>
      </c>
      <c t="s">
        <v>26</v>
      </c>
    </row>
    <row r="1446" spans="1:5" ht="12.75">
      <c r="A1446" s="35" t="s">
        <v>54</v>
      </c>
      <c r="E1446" s="39" t="s">
        <v>5</v>
      </c>
    </row>
    <row r="1447" spans="1:5" ht="51">
      <c r="A1447" s="35" t="s">
        <v>55</v>
      </c>
      <c r="E1447" s="40" t="s">
        <v>2763</v>
      </c>
    </row>
    <row r="1448" spans="1:5" ht="12.75">
      <c r="A1448" t="s">
        <v>57</v>
      </c>
      <c r="E1448" s="39" t="s">
        <v>5</v>
      </c>
    </row>
    <row r="1449" spans="1:16" ht="12.75">
      <c r="A1449" t="s">
        <v>48</v>
      </c>
      <c s="34" t="s">
        <v>2764</v>
      </c>
      <c s="34" t="s">
        <v>2765</v>
      </c>
      <c s="35" t="s">
        <v>5</v>
      </c>
      <c s="6" t="s">
        <v>2766</v>
      </c>
      <c s="36" t="s">
        <v>226</v>
      </c>
      <c s="37">
        <v>38.43</v>
      </c>
      <c s="36">
        <v>5E-05</v>
      </c>
      <c s="36">
        <f>ROUND(G1449*H1449,6)</f>
      </c>
      <c r="L1449" s="38">
        <v>0</v>
      </c>
      <c s="32">
        <f>ROUND(ROUND(L1449,2)*ROUND(G1449,3),2)</f>
      </c>
      <c s="36" t="s">
        <v>53</v>
      </c>
      <c>
        <f>(M1449*21)/100</f>
      </c>
      <c t="s">
        <v>26</v>
      </c>
    </row>
    <row r="1450" spans="1:5" ht="12.75">
      <c r="A1450" s="35" t="s">
        <v>54</v>
      </c>
      <c r="E1450" s="39" t="s">
        <v>5</v>
      </c>
    </row>
    <row r="1451" spans="1:5" ht="12.75">
      <c r="A1451" s="35" t="s">
        <v>55</v>
      </c>
      <c r="E1451" s="40" t="s">
        <v>2767</v>
      </c>
    </row>
    <row r="1452" spans="1:5" ht="25.5">
      <c r="A1452" t="s">
        <v>57</v>
      </c>
      <c r="E1452" s="39" t="s">
        <v>2768</v>
      </c>
    </row>
    <row r="1453" spans="1:16" ht="25.5">
      <c r="A1453" t="s">
        <v>48</v>
      </c>
      <c s="34" t="s">
        <v>2769</v>
      </c>
      <c s="34" t="s">
        <v>2770</v>
      </c>
      <c s="35" t="s">
        <v>5</v>
      </c>
      <c s="6" t="s">
        <v>2771</v>
      </c>
      <c s="36" t="s">
        <v>52</v>
      </c>
      <c s="37">
        <v>9.26</v>
      </c>
      <c s="36">
        <v>0</v>
      </c>
      <c s="36">
        <f>ROUND(G1453*H1453,6)</f>
      </c>
      <c r="L1453" s="38">
        <v>0</v>
      </c>
      <c s="32">
        <f>ROUND(ROUND(L1453,2)*ROUND(G1453,3),2)</f>
      </c>
      <c s="36" t="s">
        <v>160</v>
      </c>
      <c>
        <f>(M1453*21)/100</f>
      </c>
      <c t="s">
        <v>26</v>
      </c>
    </row>
    <row r="1454" spans="1:5" ht="12.75">
      <c r="A1454" s="35" t="s">
        <v>54</v>
      </c>
      <c r="E1454" s="39" t="s">
        <v>5</v>
      </c>
    </row>
    <row r="1455" spans="1:5" ht="12.75">
      <c r="A1455" s="35" t="s">
        <v>55</v>
      </c>
      <c r="E1455" s="40" t="s">
        <v>5</v>
      </c>
    </row>
    <row r="1456" spans="1:5" ht="12.75">
      <c r="A1456" t="s">
        <v>57</v>
      </c>
      <c r="E1456" s="39" t="s">
        <v>5</v>
      </c>
    </row>
    <row r="1457" spans="1:13" ht="12.75">
      <c r="A1457" t="s">
        <v>45</v>
      </c>
      <c r="C1457" s="31" t="s">
        <v>2772</v>
      </c>
      <c r="E1457" s="33" t="s">
        <v>2773</v>
      </c>
      <c r="J1457" s="32">
        <f>0</f>
      </c>
      <c s="32">
        <f>0</f>
      </c>
      <c s="32">
        <f>0+L1458+L1462+L1466+L1470+L1474+L1478+L1482+L1486+L1490</f>
      </c>
      <c s="32">
        <f>0+M1458+M1462+M1466+M1470+M1474+M1478+M1482+M1486+M1490</f>
      </c>
    </row>
    <row r="1458" spans="1:16" ht="12.75">
      <c r="A1458" t="s">
        <v>48</v>
      </c>
      <c s="34" t="s">
        <v>2774</v>
      </c>
      <c s="34" t="s">
        <v>2775</v>
      </c>
      <c s="35" t="s">
        <v>5</v>
      </c>
      <c s="6" t="s">
        <v>2776</v>
      </c>
      <c s="36" t="s">
        <v>1089</v>
      </c>
      <c s="37">
        <v>325.82</v>
      </c>
      <c s="36">
        <v>0</v>
      </c>
      <c s="36">
        <f>ROUND(G1458*H1458,6)</f>
      </c>
      <c r="L1458" s="38">
        <v>0</v>
      </c>
      <c s="32">
        <f>ROUND(ROUND(L1458,2)*ROUND(G1458,3),2)</f>
      </c>
      <c s="36" t="s">
        <v>160</v>
      </c>
      <c>
        <f>(M1458*21)/100</f>
      </c>
      <c t="s">
        <v>26</v>
      </c>
    </row>
    <row r="1459" spans="1:5" ht="12.75">
      <c r="A1459" s="35" t="s">
        <v>54</v>
      </c>
      <c r="E1459" s="39" t="s">
        <v>5</v>
      </c>
    </row>
    <row r="1460" spans="1:5" ht="318.75">
      <c r="A1460" s="35" t="s">
        <v>55</v>
      </c>
      <c r="E1460" s="40" t="s">
        <v>2777</v>
      </c>
    </row>
    <row r="1461" spans="1:5" ht="12.75">
      <c r="A1461" t="s">
        <v>57</v>
      </c>
      <c r="E1461" s="39" t="s">
        <v>5</v>
      </c>
    </row>
    <row r="1462" spans="1:16" ht="12.75">
      <c r="A1462" t="s">
        <v>48</v>
      </c>
      <c s="34" t="s">
        <v>2778</v>
      </c>
      <c s="34" t="s">
        <v>2779</v>
      </c>
      <c s="35" t="s">
        <v>5</v>
      </c>
      <c s="6" t="s">
        <v>2780</v>
      </c>
      <c s="36" t="s">
        <v>1089</v>
      </c>
      <c s="37">
        <v>325.82</v>
      </c>
      <c s="36">
        <v>0</v>
      </c>
      <c s="36">
        <f>ROUND(G1462*H1462,6)</f>
      </c>
      <c r="L1462" s="38">
        <v>0</v>
      </c>
      <c s="32">
        <f>ROUND(ROUND(L1462,2)*ROUND(G1462,3),2)</f>
      </c>
      <c s="36" t="s">
        <v>160</v>
      </c>
      <c>
        <f>(M1462*21)/100</f>
      </c>
      <c t="s">
        <v>26</v>
      </c>
    </row>
    <row r="1463" spans="1:5" ht="12.75">
      <c r="A1463" s="35" t="s">
        <v>54</v>
      </c>
      <c r="E1463" s="39" t="s">
        <v>5</v>
      </c>
    </row>
    <row r="1464" spans="1:5" ht="318.75">
      <c r="A1464" s="35" t="s">
        <v>55</v>
      </c>
      <c r="E1464" s="40" t="s">
        <v>2777</v>
      </c>
    </row>
    <row r="1465" spans="1:5" ht="12.75">
      <c r="A1465" t="s">
        <v>57</v>
      </c>
      <c r="E1465" s="39" t="s">
        <v>5</v>
      </c>
    </row>
    <row r="1466" spans="1:16" ht="25.5">
      <c r="A1466" t="s">
        <v>48</v>
      </c>
      <c s="34" t="s">
        <v>2781</v>
      </c>
      <c s="34" t="s">
        <v>2782</v>
      </c>
      <c s="35" t="s">
        <v>5</v>
      </c>
      <c s="6" t="s">
        <v>2783</v>
      </c>
      <c s="36" t="s">
        <v>1089</v>
      </c>
      <c s="37">
        <v>325.82</v>
      </c>
      <c s="36">
        <v>3E-05</v>
      </c>
      <c s="36">
        <f>ROUND(G1466*H1466,6)</f>
      </c>
      <c r="L1466" s="38">
        <v>0</v>
      </c>
      <c s="32">
        <f>ROUND(ROUND(L1466,2)*ROUND(G1466,3),2)</f>
      </c>
      <c s="36" t="s">
        <v>160</v>
      </c>
      <c>
        <f>(M1466*21)/100</f>
      </c>
      <c t="s">
        <v>26</v>
      </c>
    </row>
    <row r="1467" spans="1:5" ht="12.75">
      <c r="A1467" s="35" t="s">
        <v>54</v>
      </c>
      <c r="E1467" s="39" t="s">
        <v>5</v>
      </c>
    </row>
    <row r="1468" spans="1:5" ht="318.75">
      <c r="A1468" s="35" t="s">
        <v>55</v>
      </c>
      <c r="E1468" s="40" t="s">
        <v>2777</v>
      </c>
    </row>
    <row r="1469" spans="1:5" ht="12.75">
      <c r="A1469" t="s">
        <v>57</v>
      </c>
      <c r="E1469" s="39" t="s">
        <v>5</v>
      </c>
    </row>
    <row r="1470" spans="1:16" ht="25.5">
      <c r="A1470" t="s">
        <v>48</v>
      </c>
      <c s="34" t="s">
        <v>2784</v>
      </c>
      <c s="34" t="s">
        <v>2785</v>
      </c>
      <c s="35" t="s">
        <v>5</v>
      </c>
      <c s="6" t="s">
        <v>2786</v>
      </c>
      <c s="36" t="s">
        <v>1089</v>
      </c>
      <c s="37">
        <v>325.82</v>
      </c>
      <c s="36">
        <v>0.00758</v>
      </c>
      <c s="36">
        <f>ROUND(G1470*H1470,6)</f>
      </c>
      <c r="L1470" s="38">
        <v>0</v>
      </c>
      <c s="32">
        <f>ROUND(ROUND(L1470,2)*ROUND(G1470,3),2)</f>
      </c>
      <c s="36" t="s">
        <v>160</v>
      </c>
      <c>
        <f>(M1470*21)/100</f>
      </c>
      <c t="s">
        <v>26</v>
      </c>
    </row>
    <row r="1471" spans="1:5" ht="12.75">
      <c r="A1471" s="35" t="s">
        <v>54</v>
      </c>
      <c r="E1471" s="39" t="s">
        <v>5</v>
      </c>
    </row>
    <row r="1472" spans="1:5" ht="318.75">
      <c r="A1472" s="35" t="s">
        <v>55</v>
      </c>
      <c r="E1472" s="40" t="s">
        <v>2777</v>
      </c>
    </row>
    <row r="1473" spans="1:5" ht="12.75">
      <c r="A1473" t="s">
        <v>57</v>
      </c>
      <c r="E1473" s="39" t="s">
        <v>5</v>
      </c>
    </row>
    <row r="1474" spans="1:16" ht="12.75">
      <c r="A1474" t="s">
        <v>48</v>
      </c>
      <c s="34" t="s">
        <v>2787</v>
      </c>
      <c s="34" t="s">
        <v>2788</v>
      </c>
      <c s="35" t="s">
        <v>5</v>
      </c>
      <c s="6" t="s">
        <v>2789</v>
      </c>
      <c s="36" t="s">
        <v>226</v>
      </c>
      <c s="37">
        <v>275.71</v>
      </c>
      <c s="36">
        <v>0</v>
      </c>
      <c s="36">
        <f>ROUND(G1474*H1474,6)</f>
      </c>
      <c r="L1474" s="38">
        <v>0</v>
      </c>
      <c s="32">
        <f>ROUND(ROUND(L1474,2)*ROUND(G1474,3),2)</f>
      </c>
      <c s="36" t="s">
        <v>160</v>
      </c>
      <c>
        <f>(M1474*21)/100</f>
      </c>
      <c t="s">
        <v>26</v>
      </c>
    </row>
    <row r="1475" spans="1:5" ht="12.75">
      <c r="A1475" s="35" t="s">
        <v>54</v>
      </c>
      <c r="E1475" s="39" t="s">
        <v>5</v>
      </c>
    </row>
    <row r="1476" spans="1:5" ht="306">
      <c r="A1476" s="35" t="s">
        <v>55</v>
      </c>
      <c r="E1476" s="40" t="s">
        <v>2790</v>
      </c>
    </row>
    <row r="1477" spans="1:5" ht="12.75">
      <c r="A1477" t="s">
        <v>57</v>
      </c>
      <c r="E1477" s="39" t="s">
        <v>5</v>
      </c>
    </row>
    <row r="1478" spans="1:16" ht="12.75">
      <c r="A1478" t="s">
        <v>48</v>
      </c>
      <c s="34" t="s">
        <v>2791</v>
      </c>
      <c s="34" t="s">
        <v>2792</v>
      </c>
      <c s="35" t="s">
        <v>5</v>
      </c>
      <c s="6" t="s">
        <v>2793</v>
      </c>
      <c s="36" t="s">
        <v>226</v>
      </c>
      <c s="37">
        <v>297.767</v>
      </c>
      <c s="36">
        <v>0.0003</v>
      </c>
      <c s="36">
        <f>ROUND(G1478*H1478,6)</f>
      </c>
      <c r="L1478" s="38">
        <v>0</v>
      </c>
      <c s="32">
        <f>ROUND(ROUND(L1478,2)*ROUND(G1478,3),2)</f>
      </c>
      <c s="36" t="s">
        <v>53</v>
      </c>
      <c>
        <f>(M1478*21)/100</f>
      </c>
      <c t="s">
        <v>26</v>
      </c>
    </row>
    <row r="1479" spans="1:5" ht="12.75">
      <c r="A1479" s="35" t="s">
        <v>54</v>
      </c>
      <c r="E1479" s="39" t="s">
        <v>5</v>
      </c>
    </row>
    <row r="1480" spans="1:5" ht="12.75">
      <c r="A1480" s="35" t="s">
        <v>55</v>
      </c>
      <c r="E1480" s="40" t="s">
        <v>2794</v>
      </c>
    </row>
    <row r="1481" spans="1:5" ht="25.5">
      <c r="A1481" t="s">
        <v>57</v>
      </c>
      <c r="E1481" s="39" t="s">
        <v>2795</v>
      </c>
    </row>
    <row r="1482" spans="1:16" ht="25.5">
      <c r="A1482" t="s">
        <v>48</v>
      </c>
      <c s="34" t="s">
        <v>2796</v>
      </c>
      <c s="34" t="s">
        <v>2797</v>
      </c>
      <c s="35" t="s">
        <v>5</v>
      </c>
      <c s="6" t="s">
        <v>2798</v>
      </c>
      <c s="36" t="s">
        <v>1089</v>
      </c>
      <c s="37">
        <v>325.82</v>
      </c>
      <c s="36">
        <v>0</v>
      </c>
      <c s="36">
        <f>ROUND(G1482*H1482,6)</f>
      </c>
      <c r="L1482" s="38">
        <v>0</v>
      </c>
      <c s="32">
        <f>ROUND(ROUND(L1482,2)*ROUND(G1482,3),2)</f>
      </c>
      <c s="36" t="s">
        <v>160</v>
      </c>
      <c>
        <f>(M1482*21)/100</f>
      </c>
      <c t="s">
        <v>26</v>
      </c>
    </row>
    <row r="1483" spans="1:5" ht="12.75">
      <c r="A1483" s="35" t="s">
        <v>54</v>
      </c>
      <c r="E1483" s="39" t="s">
        <v>5</v>
      </c>
    </row>
    <row r="1484" spans="1:5" ht="318.75">
      <c r="A1484" s="35" t="s">
        <v>55</v>
      </c>
      <c r="E1484" s="40" t="s">
        <v>2777</v>
      </c>
    </row>
    <row r="1485" spans="1:5" ht="12.75">
      <c r="A1485" t="s">
        <v>57</v>
      </c>
      <c r="E1485" s="39" t="s">
        <v>5</v>
      </c>
    </row>
    <row r="1486" spans="1:16" ht="12.75">
      <c r="A1486" t="s">
        <v>48</v>
      </c>
      <c s="34" t="s">
        <v>2799</v>
      </c>
      <c s="34" t="s">
        <v>2800</v>
      </c>
      <c s="35" t="s">
        <v>5</v>
      </c>
      <c s="6" t="s">
        <v>2801</v>
      </c>
      <c s="36" t="s">
        <v>1089</v>
      </c>
      <c s="37">
        <v>351.886</v>
      </c>
      <c s="36">
        <v>0.007</v>
      </c>
      <c s="36">
        <f>ROUND(G1486*H1486,6)</f>
      </c>
      <c r="L1486" s="38">
        <v>0</v>
      </c>
      <c s="32">
        <f>ROUND(ROUND(L1486,2)*ROUND(G1486,3),2)</f>
      </c>
      <c s="36" t="s">
        <v>53</v>
      </c>
      <c>
        <f>(M1486*21)/100</f>
      </c>
      <c t="s">
        <v>26</v>
      </c>
    </row>
    <row r="1487" spans="1:5" ht="12.75">
      <c r="A1487" s="35" t="s">
        <v>54</v>
      </c>
      <c r="E1487" s="39" t="s">
        <v>5</v>
      </c>
    </row>
    <row r="1488" spans="1:5" ht="12.75">
      <c r="A1488" s="35" t="s">
        <v>55</v>
      </c>
      <c r="E1488" s="40" t="s">
        <v>2802</v>
      </c>
    </row>
    <row r="1489" spans="1:5" ht="25.5">
      <c r="A1489" t="s">
        <v>57</v>
      </c>
      <c r="E1489" s="39" t="s">
        <v>2803</v>
      </c>
    </row>
    <row r="1490" spans="1:16" ht="25.5">
      <c r="A1490" t="s">
        <v>48</v>
      </c>
      <c s="34" t="s">
        <v>2804</v>
      </c>
      <c s="34" t="s">
        <v>2805</v>
      </c>
      <c s="35" t="s">
        <v>5</v>
      </c>
      <c s="6" t="s">
        <v>2806</v>
      </c>
      <c s="36" t="s">
        <v>52</v>
      </c>
      <c s="37">
        <v>5.032</v>
      </c>
      <c s="36">
        <v>0</v>
      </c>
      <c s="36">
        <f>ROUND(G1490*H1490,6)</f>
      </c>
      <c r="L1490" s="38">
        <v>0</v>
      </c>
      <c s="32">
        <f>ROUND(ROUND(L1490,2)*ROUND(G1490,3),2)</f>
      </c>
      <c s="36" t="s">
        <v>160</v>
      </c>
      <c>
        <f>(M1490*21)/100</f>
      </c>
      <c t="s">
        <v>26</v>
      </c>
    </row>
    <row r="1491" spans="1:5" ht="12.75">
      <c r="A1491" s="35" t="s">
        <v>54</v>
      </c>
      <c r="E1491" s="39" t="s">
        <v>5</v>
      </c>
    </row>
    <row r="1492" spans="1:5" ht="12.75">
      <c r="A1492" s="35" t="s">
        <v>55</v>
      </c>
      <c r="E1492" s="40" t="s">
        <v>5</v>
      </c>
    </row>
    <row r="1493" spans="1:5" ht="12.75">
      <c r="A1493" t="s">
        <v>57</v>
      </c>
      <c r="E1493" s="39" t="s">
        <v>5</v>
      </c>
    </row>
    <row r="1494" spans="1:13" ht="12.75">
      <c r="A1494" t="s">
        <v>45</v>
      </c>
      <c r="C1494" s="31" t="s">
        <v>1458</v>
      </c>
      <c r="E1494" s="33" t="s">
        <v>1459</v>
      </c>
      <c r="J1494" s="32">
        <f>0</f>
      </c>
      <c s="32">
        <f>0</f>
      </c>
      <c s="32">
        <f>0+L1495+L1499</f>
      </c>
      <c s="32">
        <f>0+M1495+M1499</f>
      </c>
    </row>
    <row r="1495" spans="1:16" ht="12.75">
      <c r="A1495" t="s">
        <v>48</v>
      </c>
      <c s="34" t="s">
        <v>2807</v>
      </c>
      <c s="34" t="s">
        <v>2808</v>
      </c>
      <c s="35" t="s">
        <v>5</v>
      </c>
      <c s="6" t="s">
        <v>2809</v>
      </c>
      <c s="36" t="s">
        <v>226</v>
      </c>
      <c s="37">
        <v>13.42</v>
      </c>
      <c s="36">
        <v>0</v>
      </c>
      <c s="36">
        <f>ROUND(G1495*H1495,6)</f>
      </c>
      <c r="L1495" s="38">
        <v>0</v>
      </c>
      <c s="32">
        <f>ROUND(ROUND(L1495,2)*ROUND(G1495,3),2)</f>
      </c>
      <c s="36" t="s">
        <v>160</v>
      </c>
      <c>
        <f>(M1495*21)/100</f>
      </c>
      <c t="s">
        <v>26</v>
      </c>
    </row>
    <row r="1496" spans="1:5" ht="12.75">
      <c r="A1496" s="35" t="s">
        <v>54</v>
      </c>
      <c r="E1496" s="39" t="s">
        <v>5</v>
      </c>
    </row>
    <row r="1497" spans="1:5" ht="76.5">
      <c r="A1497" s="35" t="s">
        <v>55</v>
      </c>
      <c r="E1497" s="40" t="s">
        <v>2810</v>
      </c>
    </row>
    <row r="1498" spans="1:5" ht="12.75">
      <c r="A1498" t="s">
        <v>57</v>
      </c>
      <c r="E1498" s="39" t="s">
        <v>5</v>
      </c>
    </row>
    <row r="1499" spans="1:16" ht="12.75">
      <c r="A1499" t="s">
        <v>48</v>
      </c>
      <c s="34" t="s">
        <v>2811</v>
      </c>
      <c s="34" t="s">
        <v>2812</v>
      </c>
      <c s="35" t="s">
        <v>5</v>
      </c>
      <c s="6" t="s">
        <v>2813</v>
      </c>
      <c s="36" t="s">
        <v>226</v>
      </c>
      <c s="37">
        <v>13.688</v>
      </c>
      <c s="36">
        <v>0.0004</v>
      </c>
      <c s="36">
        <f>ROUND(G1499*H1499,6)</f>
      </c>
      <c r="L1499" s="38">
        <v>0</v>
      </c>
      <c s="32">
        <f>ROUND(ROUND(L1499,2)*ROUND(G1499,3),2)</f>
      </c>
      <c s="36" t="s">
        <v>53</v>
      </c>
      <c>
        <f>(M1499*21)/100</f>
      </c>
      <c t="s">
        <v>26</v>
      </c>
    </row>
    <row r="1500" spans="1:5" ht="12.75">
      <c r="A1500" s="35" t="s">
        <v>54</v>
      </c>
      <c r="E1500" s="39" t="s">
        <v>5</v>
      </c>
    </row>
    <row r="1501" spans="1:5" ht="12.75">
      <c r="A1501" s="35" t="s">
        <v>55</v>
      </c>
      <c r="E1501" s="40" t="s">
        <v>2814</v>
      </c>
    </row>
    <row r="1502" spans="1:5" ht="25.5">
      <c r="A1502" t="s">
        <v>57</v>
      </c>
      <c r="E1502" s="39" t="s">
        <v>2815</v>
      </c>
    </row>
    <row r="1503" spans="1:13" ht="12.75">
      <c r="A1503" t="s">
        <v>45</v>
      </c>
      <c r="C1503" s="31" t="s">
        <v>1469</v>
      </c>
      <c r="E1503" s="33" t="s">
        <v>1470</v>
      </c>
      <c r="J1503" s="32">
        <f>0</f>
      </c>
      <c s="32">
        <f>0</f>
      </c>
      <c s="32">
        <f>0+L1504+L1508+L1512+L1516+L1520+L1524+L1528+L1532+L1536+L1540+L1544+L1548+L1552+L1556+L1560+L1564+L1568+L1572+L1576+L1580+L1584+L1588+L1592</f>
      </c>
      <c s="32">
        <f>0+M1504+M1508+M1512+M1516+M1520+M1524+M1528+M1532+M1536+M1540+M1544+M1548+M1552+M1556+M1560+M1564+M1568+M1572+M1576+M1580+M1584+M1588+M1592</f>
      </c>
    </row>
    <row r="1504" spans="1:16" ht="12.75">
      <c r="A1504" t="s">
        <v>48</v>
      </c>
      <c s="34" t="s">
        <v>2816</v>
      </c>
      <c s="34" t="s">
        <v>2817</v>
      </c>
      <c s="35" t="s">
        <v>5</v>
      </c>
      <c s="6" t="s">
        <v>2818</v>
      </c>
      <c s="36" t="s">
        <v>1089</v>
      </c>
      <c s="37">
        <v>514.783</v>
      </c>
      <c s="36">
        <v>0</v>
      </c>
      <c s="36">
        <f>ROUND(G1504*H1504,6)</f>
      </c>
      <c r="L1504" s="38">
        <v>0</v>
      </c>
      <c s="32">
        <f>ROUND(ROUND(L1504,2)*ROUND(G1504,3),2)</f>
      </c>
      <c s="36" t="s">
        <v>160</v>
      </c>
      <c>
        <f>(M1504*21)/100</f>
      </c>
      <c t="s">
        <v>26</v>
      </c>
    </row>
    <row r="1505" spans="1:5" ht="12.75">
      <c r="A1505" s="35" t="s">
        <v>54</v>
      </c>
      <c r="E1505" s="39" t="s">
        <v>5</v>
      </c>
    </row>
    <row r="1506" spans="1:5" ht="409.5">
      <c r="A1506" s="35" t="s">
        <v>55</v>
      </c>
      <c r="E1506" s="40" t="s">
        <v>2819</v>
      </c>
    </row>
    <row r="1507" spans="1:5" ht="12.75">
      <c r="A1507" t="s">
        <v>57</v>
      </c>
      <c r="E1507" s="39" t="s">
        <v>5</v>
      </c>
    </row>
    <row r="1508" spans="1:16" ht="12.75">
      <c r="A1508" t="s">
        <v>48</v>
      </c>
      <c s="34" t="s">
        <v>2820</v>
      </c>
      <c s="34" t="s">
        <v>2821</v>
      </c>
      <c s="35" t="s">
        <v>5</v>
      </c>
      <c s="6" t="s">
        <v>2822</v>
      </c>
      <c s="36" t="s">
        <v>1089</v>
      </c>
      <c s="37">
        <v>514.783</v>
      </c>
      <c s="36">
        <v>0.0003</v>
      </c>
      <c s="36">
        <f>ROUND(G1508*H1508,6)</f>
      </c>
      <c r="L1508" s="38">
        <v>0</v>
      </c>
      <c s="32">
        <f>ROUND(ROUND(L1508,2)*ROUND(G1508,3),2)</f>
      </c>
      <c s="36" t="s">
        <v>160</v>
      </c>
      <c>
        <f>(M1508*21)/100</f>
      </c>
      <c t="s">
        <v>26</v>
      </c>
    </row>
    <row r="1509" spans="1:5" ht="12.75">
      <c r="A1509" s="35" t="s">
        <v>54</v>
      </c>
      <c r="E1509" s="39" t="s">
        <v>5</v>
      </c>
    </row>
    <row r="1510" spans="1:5" ht="409.5">
      <c r="A1510" s="35" t="s">
        <v>55</v>
      </c>
      <c r="E1510" s="40" t="s">
        <v>2819</v>
      </c>
    </row>
    <row r="1511" spans="1:5" ht="12.75">
      <c r="A1511" t="s">
        <v>57</v>
      </c>
      <c r="E1511" s="39" t="s">
        <v>5</v>
      </c>
    </row>
    <row r="1512" spans="1:16" ht="12.75">
      <c r="A1512" t="s">
        <v>48</v>
      </c>
      <c s="34" t="s">
        <v>2823</v>
      </c>
      <c s="34" t="s">
        <v>2824</v>
      </c>
      <c s="35" t="s">
        <v>5</v>
      </c>
      <c s="6" t="s">
        <v>2825</v>
      </c>
      <c s="36" t="s">
        <v>1089</v>
      </c>
      <c s="37">
        <v>70.321</v>
      </c>
      <c s="36">
        <v>0.0015</v>
      </c>
      <c s="36">
        <f>ROUND(G1512*H1512,6)</f>
      </c>
      <c r="L1512" s="38">
        <v>0</v>
      </c>
      <c s="32">
        <f>ROUND(ROUND(L1512,2)*ROUND(G1512,3),2)</f>
      </c>
      <c s="36" t="s">
        <v>160</v>
      </c>
      <c>
        <f>(M1512*21)/100</f>
      </c>
      <c t="s">
        <v>26</v>
      </c>
    </row>
    <row r="1513" spans="1:5" ht="12.75">
      <c r="A1513" s="35" t="s">
        <v>54</v>
      </c>
      <c r="E1513" s="39" t="s">
        <v>5</v>
      </c>
    </row>
    <row r="1514" spans="1:5" ht="357">
      <c r="A1514" s="35" t="s">
        <v>55</v>
      </c>
      <c r="E1514" s="40" t="s">
        <v>2826</v>
      </c>
    </row>
    <row r="1515" spans="1:5" ht="12.75">
      <c r="A1515" t="s">
        <v>57</v>
      </c>
      <c r="E1515" s="39" t="s">
        <v>5</v>
      </c>
    </row>
    <row r="1516" spans="1:16" ht="25.5">
      <c r="A1516" t="s">
        <v>48</v>
      </c>
      <c s="34" t="s">
        <v>2827</v>
      </c>
      <c s="34" t="s">
        <v>2828</v>
      </c>
      <c s="35" t="s">
        <v>5</v>
      </c>
      <c s="6" t="s">
        <v>2829</v>
      </c>
      <c s="36" t="s">
        <v>226</v>
      </c>
      <c s="37">
        <v>205.54</v>
      </c>
      <c s="36">
        <v>0.0002</v>
      </c>
      <c s="36">
        <f>ROUND(G1516*H1516,6)</f>
      </c>
      <c r="L1516" s="38">
        <v>0</v>
      </c>
      <c s="32">
        <f>ROUND(ROUND(L1516,2)*ROUND(G1516,3),2)</f>
      </c>
      <c s="36" t="s">
        <v>160</v>
      </c>
      <c>
        <f>(M1516*21)/100</f>
      </c>
      <c t="s">
        <v>26</v>
      </c>
    </row>
    <row r="1517" spans="1:5" ht="12.75">
      <c r="A1517" s="35" t="s">
        <v>54</v>
      </c>
      <c r="E1517" s="39" t="s">
        <v>5</v>
      </c>
    </row>
    <row r="1518" spans="1:5" ht="409.5">
      <c r="A1518" s="35" t="s">
        <v>55</v>
      </c>
      <c r="E1518" s="40" t="s">
        <v>2830</v>
      </c>
    </row>
    <row r="1519" spans="1:5" ht="12.75">
      <c r="A1519" t="s">
        <v>57</v>
      </c>
      <c r="E1519" s="39" t="s">
        <v>5</v>
      </c>
    </row>
    <row r="1520" spans="1:16" ht="12.75">
      <c r="A1520" t="s">
        <v>48</v>
      </c>
      <c s="34" t="s">
        <v>2831</v>
      </c>
      <c s="34" t="s">
        <v>2832</v>
      </c>
      <c s="35" t="s">
        <v>5</v>
      </c>
      <c s="6" t="s">
        <v>2833</v>
      </c>
      <c s="36" t="s">
        <v>226</v>
      </c>
      <c s="37">
        <v>71.368</v>
      </c>
      <c s="36">
        <v>2E-05</v>
      </c>
      <c s="36">
        <f>ROUND(G1520*H1520,6)</f>
      </c>
      <c r="L1520" s="38">
        <v>0</v>
      </c>
      <c s="32">
        <f>ROUND(ROUND(L1520,2)*ROUND(G1520,3),2)</f>
      </c>
      <c s="36" t="s">
        <v>53</v>
      </c>
      <c>
        <f>(M1520*21)/100</f>
      </c>
      <c t="s">
        <v>26</v>
      </c>
    </row>
    <row r="1521" spans="1:5" ht="12.75">
      <c r="A1521" s="35" t="s">
        <v>54</v>
      </c>
      <c r="E1521" s="39" t="s">
        <v>5</v>
      </c>
    </row>
    <row r="1522" spans="1:5" ht="12.75">
      <c r="A1522" s="35" t="s">
        <v>55</v>
      </c>
      <c r="E1522" s="40" t="s">
        <v>2834</v>
      </c>
    </row>
    <row r="1523" spans="1:5" ht="25.5">
      <c r="A1523" t="s">
        <v>57</v>
      </c>
      <c r="E1523" s="39" t="s">
        <v>2835</v>
      </c>
    </row>
    <row r="1524" spans="1:16" ht="12.75">
      <c r="A1524" t="s">
        <v>48</v>
      </c>
      <c s="34" t="s">
        <v>2836</v>
      </c>
      <c s="34" t="s">
        <v>2837</v>
      </c>
      <c s="35" t="s">
        <v>5</v>
      </c>
      <c s="6" t="s">
        <v>2838</v>
      </c>
      <c s="36" t="s">
        <v>226</v>
      </c>
      <c s="37">
        <v>154.726</v>
      </c>
      <c s="36">
        <v>5E-05</v>
      </c>
      <c s="36">
        <f>ROUND(G1524*H1524,6)</f>
      </c>
      <c r="L1524" s="38">
        <v>0</v>
      </c>
      <c s="32">
        <f>ROUND(ROUND(L1524,2)*ROUND(G1524,3),2)</f>
      </c>
      <c s="36" t="s">
        <v>53</v>
      </c>
      <c>
        <f>(M1524*21)/100</f>
      </c>
      <c t="s">
        <v>26</v>
      </c>
    </row>
    <row r="1525" spans="1:5" ht="12.75">
      <c r="A1525" s="35" t="s">
        <v>54</v>
      </c>
      <c r="E1525" s="39" t="s">
        <v>5</v>
      </c>
    </row>
    <row r="1526" spans="1:5" ht="12.75">
      <c r="A1526" s="35" t="s">
        <v>55</v>
      </c>
      <c r="E1526" s="40" t="s">
        <v>2839</v>
      </c>
    </row>
    <row r="1527" spans="1:5" ht="25.5">
      <c r="A1527" t="s">
        <v>57</v>
      </c>
      <c r="E1527" s="39" t="s">
        <v>2840</v>
      </c>
    </row>
    <row r="1528" spans="1:16" ht="25.5">
      <c r="A1528" t="s">
        <v>48</v>
      </c>
      <c s="34" t="s">
        <v>2841</v>
      </c>
      <c s="34" t="s">
        <v>2842</v>
      </c>
      <c s="35" t="s">
        <v>5</v>
      </c>
      <c s="6" t="s">
        <v>2843</v>
      </c>
      <c s="36" t="s">
        <v>1089</v>
      </c>
      <c s="37">
        <v>215.266</v>
      </c>
      <c s="36">
        <v>0.009</v>
      </c>
      <c s="36">
        <f>ROUND(G1528*H1528,6)</f>
      </c>
      <c r="L1528" s="38">
        <v>0</v>
      </c>
      <c s="32">
        <f>ROUND(ROUND(L1528,2)*ROUND(G1528,3),2)</f>
      </c>
      <c s="36" t="s">
        <v>160</v>
      </c>
      <c>
        <f>(M1528*21)/100</f>
      </c>
      <c t="s">
        <v>26</v>
      </c>
    </row>
    <row r="1529" spans="1:5" ht="12.75">
      <c r="A1529" s="35" t="s">
        <v>54</v>
      </c>
      <c r="E1529" s="39" t="s">
        <v>5</v>
      </c>
    </row>
    <row r="1530" spans="1:5" ht="140.25">
      <c r="A1530" s="35" t="s">
        <v>55</v>
      </c>
      <c r="E1530" s="40" t="s">
        <v>2844</v>
      </c>
    </row>
    <row r="1531" spans="1:5" ht="12.75">
      <c r="A1531" t="s">
        <v>57</v>
      </c>
      <c r="E1531" s="39" t="s">
        <v>5</v>
      </c>
    </row>
    <row r="1532" spans="1:16" ht="12.75">
      <c r="A1532" t="s">
        <v>48</v>
      </c>
      <c s="34" t="s">
        <v>2845</v>
      </c>
      <c s="34" t="s">
        <v>2846</v>
      </c>
      <c s="35" t="s">
        <v>49</v>
      </c>
      <c s="6" t="s">
        <v>2847</v>
      </c>
      <c s="36" t="s">
        <v>1089</v>
      </c>
      <c s="37">
        <v>247.556</v>
      </c>
      <c s="36">
        <v>0.02</v>
      </c>
      <c s="36">
        <f>ROUND(G1532*H1532,6)</f>
      </c>
      <c r="L1532" s="38">
        <v>0</v>
      </c>
      <c s="32">
        <f>ROUND(ROUND(L1532,2)*ROUND(G1532,3),2)</f>
      </c>
      <c s="36" t="s">
        <v>53</v>
      </c>
      <c>
        <f>(M1532*21)/100</f>
      </c>
      <c t="s">
        <v>26</v>
      </c>
    </row>
    <row r="1533" spans="1:5" ht="12.75">
      <c r="A1533" s="35" t="s">
        <v>54</v>
      </c>
      <c r="E1533" s="39" t="s">
        <v>5</v>
      </c>
    </row>
    <row r="1534" spans="1:5" ht="12.75">
      <c r="A1534" s="35" t="s">
        <v>55</v>
      </c>
      <c r="E1534" s="40" t="s">
        <v>2848</v>
      </c>
    </row>
    <row r="1535" spans="1:5" ht="25.5">
      <c r="A1535" t="s">
        <v>57</v>
      </c>
      <c r="E1535" s="39" t="s">
        <v>2849</v>
      </c>
    </row>
    <row r="1536" spans="1:16" ht="25.5">
      <c r="A1536" t="s">
        <v>48</v>
      </c>
      <c s="34" t="s">
        <v>2850</v>
      </c>
      <c s="34" t="s">
        <v>2851</v>
      </c>
      <c s="35" t="s">
        <v>5</v>
      </c>
      <c s="6" t="s">
        <v>2852</v>
      </c>
      <c s="36" t="s">
        <v>1089</v>
      </c>
      <c s="37">
        <v>291.257</v>
      </c>
      <c s="36">
        <v>0.009</v>
      </c>
      <c s="36">
        <f>ROUND(G1536*H1536,6)</f>
      </c>
      <c r="L1536" s="38">
        <v>0</v>
      </c>
      <c s="32">
        <f>ROUND(ROUND(L1536,2)*ROUND(G1536,3),2)</f>
      </c>
      <c s="36" t="s">
        <v>160</v>
      </c>
      <c>
        <f>(M1536*21)/100</f>
      </c>
      <c t="s">
        <v>26</v>
      </c>
    </row>
    <row r="1537" spans="1:5" ht="12.75">
      <c r="A1537" s="35" t="s">
        <v>54</v>
      </c>
      <c r="E1537" s="39" t="s">
        <v>5</v>
      </c>
    </row>
    <row r="1538" spans="1:5" ht="267.75">
      <c r="A1538" s="35" t="s">
        <v>55</v>
      </c>
      <c r="E1538" s="40" t="s">
        <v>2853</v>
      </c>
    </row>
    <row r="1539" spans="1:5" ht="12.75">
      <c r="A1539" t="s">
        <v>57</v>
      </c>
      <c r="E1539" s="39" t="s">
        <v>5</v>
      </c>
    </row>
    <row r="1540" spans="1:16" ht="12.75">
      <c r="A1540" t="s">
        <v>48</v>
      </c>
      <c s="34" t="s">
        <v>2854</v>
      </c>
      <c s="34" t="s">
        <v>2855</v>
      </c>
      <c s="35" t="s">
        <v>26</v>
      </c>
      <c s="6" t="s">
        <v>2856</v>
      </c>
      <c s="36" t="s">
        <v>1089</v>
      </c>
      <c s="37">
        <v>334.946</v>
      </c>
      <c s="36">
        <v>0.02</v>
      </c>
      <c s="36">
        <f>ROUND(G1540*H1540,6)</f>
      </c>
      <c r="L1540" s="38">
        <v>0</v>
      </c>
      <c s="32">
        <f>ROUND(ROUND(L1540,2)*ROUND(G1540,3),2)</f>
      </c>
      <c s="36" t="s">
        <v>53</v>
      </c>
      <c>
        <f>(M1540*21)/100</f>
      </c>
      <c t="s">
        <v>26</v>
      </c>
    </row>
    <row r="1541" spans="1:5" ht="12.75">
      <c r="A1541" s="35" t="s">
        <v>54</v>
      </c>
      <c r="E1541" s="39" t="s">
        <v>5</v>
      </c>
    </row>
    <row r="1542" spans="1:5" ht="12.75">
      <c r="A1542" s="35" t="s">
        <v>55</v>
      </c>
      <c r="E1542" s="40" t="s">
        <v>2857</v>
      </c>
    </row>
    <row r="1543" spans="1:5" ht="25.5">
      <c r="A1543" t="s">
        <v>57</v>
      </c>
      <c r="E1543" s="39" t="s">
        <v>2858</v>
      </c>
    </row>
    <row r="1544" spans="1:16" ht="12.75">
      <c r="A1544" t="s">
        <v>48</v>
      </c>
      <c s="34" t="s">
        <v>2859</v>
      </c>
      <c s="34" t="s">
        <v>2860</v>
      </c>
      <c s="35" t="s">
        <v>5</v>
      </c>
      <c s="6" t="s">
        <v>2861</v>
      </c>
      <c s="36" t="s">
        <v>1089</v>
      </c>
      <c s="37">
        <v>1.44</v>
      </c>
      <c s="36">
        <v>0.00058</v>
      </c>
      <c s="36">
        <f>ROUND(G1544*H1544,6)</f>
      </c>
      <c r="L1544" s="38">
        <v>0</v>
      </c>
      <c s="32">
        <f>ROUND(ROUND(L1544,2)*ROUND(G1544,3),2)</f>
      </c>
      <c s="36" t="s">
        <v>160</v>
      </c>
      <c>
        <f>(M1544*21)/100</f>
      </c>
      <c t="s">
        <v>26</v>
      </c>
    </row>
    <row r="1545" spans="1:5" ht="12.75">
      <c r="A1545" s="35" t="s">
        <v>54</v>
      </c>
      <c r="E1545" s="39" t="s">
        <v>5</v>
      </c>
    </row>
    <row r="1546" spans="1:5" ht="89.25">
      <c r="A1546" s="35" t="s">
        <v>55</v>
      </c>
      <c r="E1546" s="40" t="s">
        <v>2862</v>
      </c>
    </row>
    <row r="1547" spans="1:5" ht="12.75">
      <c r="A1547" t="s">
        <v>57</v>
      </c>
      <c r="E1547" s="39" t="s">
        <v>5</v>
      </c>
    </row>
    <row r="1548" spans="1:16" ht="12.75">
      <c r="A1548" t="s">
        <v>48</v>
      </c>
      <c s="34" t="s">
        <v>2863</v>
      </c>
      <c s="34" t="s">
        <v>2864</v>
      </c>
      <c s="35" t="s">
        <v>5</v>
      </c>
      <c s="6" t="s">
        <v>2865</v>
      </c>
      <c s="36" t="s">
        <v>1089</v>
      </c>
      <c s="37">
        <v>1.584</v>
      </c>
      <c s="36">
        <v>0.012</v>
      </c>
      <c s="36">
        <f>ROUND(G1548*H1548,6)</f>
      </c>
      <c r="L1548" s="38">
        <v>0</v>
      </c>
      <c s="32">
        <f>ROUND(ROUND(L1548,2)*ROUND(G1548,3),2)</f>
      </c>
      <c s="36" t="s">
        <v>53</v>
      </c>
      <c>
        <f>(M1548*21)/100</f>
      </c>
      <c t="s">
        <v>26</v>
      </c>
    </row>
    <row r="1549" spans="1:5" ht="12.75">
      <c r="A1549" s="35" t="s">
        <v>54</v>
      </c>
      <c r="E1549" s="39" t="s">
        <v>5</v>
      </c>
    </row>
    <row r="1550" spans="1:5" ht="12.75">
      <c r="A1550" s="35" t="s">
        <v>55</v>
      </c>
      <c r="E1550" s="40" t="s">
        <v>2866</v>
      </c>
    </row>
    <row r="1551" spans="1:5" ht="25.5">
      <c r="A1551" t="s">
        <v>57</v>
      </c>
      <c r="E1551" s="39" t="s">
        <v>2867</v>
      </c>
    </row>
    <row r="1552" spans="1:16" ht="25.5">
      <c r="A1552" t="s">
        <v>48</v>
      </c>
      <c s="34" t="s">
        <v>2868</v>
      </c>
      <c s="34" t="s">
        <v>2869</v>
      </c>
      <c s="35" t="s">
        <v>5</v>
      </c>
      <c s="6" t="s">
        <v>2870</v>
      </c>
      <c s="36" t="s">
        <v>1089</v>
      </c>
      <c s="37">
        <v>11.556</v>
      </c>
      <c s="36">
        <v>0.00052</v>
      </c>
      <c s="36">
        <f>ROUND(G1552*H1552,6)</f>
      </c>
      <c r="L1552" s="38">
        <v>0</v>
      </c>
      <c s="32">
        <f>ROUND(ROUND(L1552,2)*ROUND(G1552,3),2)</f>
      </c>
      <c s="36" t="s">
        <v>160</v>
      </c>
      <c>
        <f>(M1552*21)/100</f>
      </c>
      <c t="s">
        <v>26</v>
      </c>
    </row>
    <row r="1553" spans="1:5" ht="12.75">
      <c r="A1553" s="35" t="s">
        <v>54</v>
      </c>
      <c r="E1553" s="39" t="s">
        <v>5</v>
      </c>
    </row>
    <row r="1554" spans="1:5" ht="165.75">
      <c r="A1554" s="35" t="s">
        <v>55</v>
      </c>
      <c r="E1554" s="40" t="s">
        <v>2871</v>
      </c>
    </row>
    <row r="1555" spans="1:5" ht="12.75">
      <c r="A1555" t="s">
        <v>57</v>
      </c>
      <c r="E1555" s="39" t="s">
        <v>5</v>
      </c>
    </row>
    <row r="1556" spans="1:16" ht="12.75">
      <c r="A1556" t="s">
        <v>48</v>
      </c>
      <c s="34" t="s">
        <v>2872</v>
      </c>
      <c s="34" t="s">
        <v>2864</v>
      </c>
      <c s="35" t="s">
        <v>49</v>
      </c>
      <c s="6" t="s">
        <v>2865</v>
      </c>
      <c s="36" t="s">
        <v>1089</v>
      </c>
      <c s="37">
        <v>12.712</v>
      </c>
      <c s="36">
        <v>0.012</v>
      </c>
      <c s="36">
        <f>ROUND(G1556*H1556,6)</f>
      </c>
      <c r="L1556" s="38">
        <v>0</v>
      </c>
      <c s="32">
        <f>ROUND(ROUND(L1556,2)*ROUND(G1556,3),2)</f>
      </c>
      <c s="36" t="s">
        <v>53</v>
      </c>
      <c>
        <f>(M1556*21)/100</f>
      </c>
      <c t="s">
        <v>26</v>
      </c>
    </row>
    <row r="1557" spans="1:5" ht="12.75">
      <c r="A1557" s="35" t="s">
        <v>54</v>
      </c>
      <c r="E1557" s="39" t="s">
        <v>5</v>
      </c>
    </row>
    <row r="1558" spans="1:5" ht="12.75">
      <c r="A1558" s="35" t="s">
        <v>55</v>
      </c>
      <c r="E1558" s="40" t="s">
        <v>2873</v>
      </c>
    </row>
    <row r="1559" spans="1:5" ht="25.5">
      <c r="A1559" t="s">
        <v>57</v>
      </c>
      <c r="E1559" s="39" t="s">
        <v>2867</v>
      </c>
    </row>
    <row r="1560" spans="1:16" ht="12.75">
      <c r="A1560" t="s">
        <v>48</v>
      </c>
      <c s="34" t="s">
        <v>2874</v>
      </c>
      <c s="34" t="s">
        <v>2875</v>
      </c>
      <c s="35" t="s">
        <v>5</v>
      </c>
      <c s="6" t="s">
        <v>2876</v>
      </c>
      <c s="36" t="s">
        <v>226</v>
      </c>
      <c s="37">
        <v>274.02</v>
      </c>
      <c s="36">
        <v>3E-05</v>
      </c>
      <c s="36">
        <f>ROUND(G1560*H1560,6)</f>
      </c>
      <c r="L1560" s="38">
        <v>0</v>
      </c>
      <c s="32">
        <f>ROUND(ROUND(L1560,2)*ROUND(G1560,3),2)</f>
      </c>
      <c s="36" t="s">
        <v>160</v>
      </c>
      <c>
        <f>(M1560*21)/100</f>
      </c>
      <c t="s">
        <v>26</v>
      </c>
    </row>
    <row r="1561" spans="1:5" ht="12.75">
      <c r="A1561" s="35" t="s">
        <v>54</v>
      </c>
      <c r="E1561" s="39" t="s">
        <v>5</v>
      </c>
    </row>
    <row r="1562" spans="1:5" ht="357">
      <c r="A1562" s="35" t="s">
        <v>55</v>
      </c>
      <c r="E1562" s="40" t="s">
        <v>2877</v>
      </c>
    </row>
    <row r="1563" spans="1:5" ht="12.75">
      <c r="A1563" t="s">
        <v>57</v>
      </c>
      <c r="E1563" s="39" t="s">
        <v>5</v>
      </c>
    </row>
    <row r="1564" spans="1:16" ht="12.75">
      <c r="A1564" t="s">
        <v>48</v>
      </c>
      <c s="34" t="s">
        <v>2878</v>
      </c>
      <c s="34" t="s">
        <v>2879</v>
      </c>
      <c s="35" t="s">
        <v>5</v>
      </c>
      <c s="6" t="s">
        <v>2880</v>
      </c>
      <c s="36" t="s">
        <v>1089</v>
      </c>
      <c s="37">
        <v>514.783</v>
      </c>
      <c s="36">
        <v>5E-05</v>
      </c>
      <c s="36">
        <f>ROUND(G1564*H1564,6)</f>
      </c>
      <c r="L1564" s="38">
        <v>0</v>
      </c>
      <c s="32">
        <f>ROUND(ROUND(L1564,2)*ROUND(G1564,3),2)</f>
      </c>
      <c s="36" t="s">
        <v>160</v>
      </c>
      <c>
        <f>(M1564*21)/100</f>
      </c>
      <c t="s">
        <v>26</v>
      </c>
    </row>
    <row r="1565" spans="1:5" ht="12.75">
      <c r="A1565" s="35" t="s">
        <v>54</v>
      </c>
      <c r="E1565" s="39" t="s">
        <v>5</v>
      </c>
    </row>
    <row r="1566" spans="1:5" ht="409.5">
      <c r="A1566" s="35" t="s">
        <v>55</v>
      </c>
      <c r="E1566" s="40" t="s">
        <v>2819</v>
      </c>
    </row>
    <row r="1567" spans="1:5" ht="12.75">
      <c r="A1567" t="s">
        <v>57</v>
      </c>
      <c r="E1567" s="39" t="s">
        <v>5</v>
      </c>
    </row>
    <row r="1568" spans="1:16" ht="25.5">
      <c r="A1568" t="s">
        <v>48</v>
      </c>
      <c s="34" t="s">
        <v>2881</v>
      </c>
      <c s="34" t="s">
        <v>2882</v>
      </c>
      <c s="35" t="s">
        <v>5</v>
      </c>
      <c s="6" t="s">
        <v>2883</v>
      </c>
      <c s="36" t="s">
        <v>226</v>
      </c>
      <c s="37">
        <v>13</v>
      </c>
      <c s="36">
        <v>0.00095</v>
      </c>
      <c s="36">
        <f>ROUND(G1568*H1568,6)</f>
      </c>
      <c r="L1568" s="38">
        <v>0</v>
      </c>
      <c s="32">
        <f>ROUND(ROUND(L1568,2)*ROUND(G1568,3),2)</f>
      </c>
      <c s="36" t="s">
        <v>160</v>
      </c>
      <c>
        <f>(M1568*21)/100</f>
      </c>
      <c t="s">
        <v>26</v>
      </c>
    </row>
    <row r="1569" spans="1:5" ht="12.75">
      <c r="A1569" s="35" t="s">
        <v>54</v>
      </c>
      <c r="E1569" s="39" t="s">
        <v>5</v>
      </c>
    </row>
    <row r="1570" spans="1:5" ht="140.25">
      <c r="A1570" s="35" t="s">
        <v>55</v>
      </c>
      <c r="E1570" s="40" t="s">
        <v>2884</v>
      </c>
    </row>
    <row r="1571" spans="1:5" ht="12.75">
      <c r="A1571" t="s">
        <v>57</v>
      </c>
      <c r="E1571" s="39" t="s">
        <v>5</v>
      </c>
    </row>
    <row r="1572" spans="1:16" ht="12.75">
      <c r="A1572" t="s">
        <v>48</v>
      </c>
      <c s="34" t="s">
        <v>2885</v>
      </c>
      <c s="34" t="s">
        <v>2846</v>
      </c>
      <c s="35" t="s">
        <v>5</v>
      </c>
      <c s="6" t="s">
        <v>2847</v>
      </c>
      <c s="36" t="s">
        <v>1089</v>
      </c>
      <c s="37">
        <v>1.518</v>
      </c>
      <c s="36">
        <v>0.02</v>
      </c>
      <c s="36">
        <f>ROUND(G1572*H1572,6)</f>
      </c>
      <c r="L1572" s="38">
        <v>0</v>
      </c>
      <c s="32">
        <f>ROUND(ROUND(L1572,2)*ROUND(G1572,3),2)</f>
      </c>
      <c s="36" t="s">
        <v>53</v>
      </c>
      <c>
        <f>(M1572*21)/100</f>
      </c>
      <c t="s">
        <v>26</v>
      </c>
    </row>
    <row r="1573" spans="1:5" ht="12.75">
      <c r="A1573" s="35" t="s">
        <v>54</v>
      </c>
      <c r="E1573" s="39" t="s">
        <v>5</v>
      </c>
    </row>
    <row r="1574" spans="1:5" ht="89.25">
      <c r="A1574" s="35" t="s">
        <v>55</v>
      </c>
      <c r="E1574" s="40" t="s">
        <v>2886</v>
      </c>
    </row>
    <row r="1575" spans="1:5" ht="25.5">
      <c r="A1575" t="s">
        <v>57</v>
      </c>
      <c r="E1575" s="39" t="s">
        <v>2849</v>
      </c>
    </row>
    <row r="1576" spans="1:16" ht="12.75">
      <c r="A1576" t="s">
        <v>48</v>
      </c>
      <c s="34" t="s">
        <v>2887</v>
      </c>
      <c s="34" t="s">
        <v>2855</v>
      </c>
      <c s="35" t="s">
        <v>49</v>
      </c>
      <c s="6" t="s">
        <v>2856</v>
      </c>
      <c s="36" t="s">
        <v>1089</v>
      </c>
      <c s="37">
        <v>1.342</v>
      </c>
      <c s="36">
        <v>0.02</v>
      </c>
      <c s="36">
        <f>ROUND(G1576*H1576,6)</f>
      </c>
      <c r="L1576" s="38">
        <v>0</v>
      </c>
      <c s="32">
        <f>ROUND(ROUND(L1576,2)*ROUND(G1576,3),2)</f>
      </c>
      <c s="36" t="s">
        <v>53</v>
      </c>
      <c>
        <f>(M1576*21)/100</f>
      </c>
      <c t="s">
        <v>26</v>
      </c>
    </row>
    <row r="1577" spans="1:5" ht="12.75">
      <c r="A1577" s="35" t="s">
        <v>54</v>
      </c>
      <c r="E1577" s="39" t="s">
        <v>5</v>
      </c>
    </row>
    <row r="1578" spans="1:5" ht="89.25">
      <c r="A1578" s="35" t="s">
        <v>55</v>
      </c>
      <c r="E1578" s="40" t="s">
        <v>2888</v>
      </c>
    </row>
    <row r="1579" spans="1:5" ht="25.5">
      <c r="A1579" t="s">
        <v>57</v>
      </c>
      <c r="E1579" s="39" t="s">
        <v>2858</v>
      </c>
    </row>
    <row r="1580" spans="1:16" ht="25.5">
      <c r="A1580" t="s">
        <v>48</v>
      </c>
      <c s="34" t="s">
        <v>2889</v>
      </c>
      <c s="34" t="s">
        <v>2890</v>
      </c>
      <c s="35" t="s">
        <v>5</v>
      </c>
      <c s="6" t="s">
        <v>2891</v>
      </c>
      <c s="36" t="s">
        <v>226</v>
      </c>
      <c s="37">
        <v>7.65</v>
      </c>
      <c s="36">
        <v>0.00074</v>
      </c>
      <c s="36">
        <f>ROUND(G1580*H1580,6)</f>
      </c>
      <c r="L1580" s="38">
        <v>0</v>
      </c>
      <c s="32">
        <f>ROUND(ROUND(L1580,2)*ROUND(G1580,3),2)</f>
      </c>
      <c s="36" t="s">
        <v>160</v>
      </c>
      <c>
        <f>(M1580*21)/100</f>
      </c>
      <c t="s">
        <v>26</v>
      </c>
    </row>
    <row r="1581" spans="1:5" ht="12.75">
      <c r="A1581" s="35" t="s">
        <v>54</v>
      </c>
      <c r="E1581" s="39" t="s">
        <v>5</v>
      </c>
    </row>
    <row r="1582" spans="1:5" ht="140.25">
      <c r="A1582" s="35" t="s">
        <v>55</v>
      </c>
      <c r="E1582" s="40" t="s">
        <v>2892</v>
      </c>
    </row>
    <row r="1583" spans="1:5" ht="12.75">
      <c r="A1583" t="s">
        <v>57</v>
      </c>
      <c r="E1583" s="39" t="s">
        <v>5</v>
      </c>
    </row>
    <row r="1584" spans="1:16" ht="12.75">
      <c r="A1584" t="s">
        <v>48</v>
      </c>
      <c s="34" t="s">
        <v>2893</v>
      </c>
      <c s="34" t="s">
        <v>2846</v>
      </c>
      <c s="35" t="s">
        <v>26</v>
      </c>
      <c s="6" t="s">
        <v>2847</v>
      </c>
      <c s="36" t="s">
        <v>1089</v>
      </c>
      <c s="37">
        <v>1.122</v>
      </c>
      <c s="36">
        <v>0.02</v>
      </c>
      <c s="36">
        <f>ROUND(G1584*H1584,6)</f>
      </c>
      <c r="L1584" s="38">
        <v>0</v>
      </c>
      <c s="32">
        <f>ROUND(ROUND(L1584,2)*ROUND(G1584,3),2)</f>
      </c>
      <c s="36" t="s">
        <v>53</v>
      </c>
      <c>
        <f>(M1584*21)/100</f>
      </c>
      <c t="s">
        <v>26</v>
      </c>
    </row>
    <row r="1585" spans="1:5" ht="12.75">
      <c r="A1585" s="35" t="s">
        <v>54</v>
      </c>
      <c r="E1585" s="39" t="s">
        <v>5</v>
      </c>
    </row>
    <row r="1586" spans="1:5" ht="89.25">
      <c r="A1586" s="35" t="s">
        <v>55</v>
      </c>
      <c r="E1586" s="40" t="s">
        <v>2894</v>
      </c>
    </row>
    <row r="1587" spans="1:5" ht="25.5">
      <c r="A1587" t="s">
        <v>57</v>
      </c>
      <c r="E1587" s="39" t="s">
        <v>2849</v>
      </c>
    </row>
    <row r="1588" spans="1:16" ht="12.75">
      <c r="A1588" t="s">
        <v>48</v>
      </c>
      <c s="34" t="s">
        <v>2895</v>
      </c>
      <c s="34" t="s">
        <v>2855</v>
      </c>
      <c s="35" t="s">
        <v>5</v>
      </c>
      <c s="6" t="s">
        <v>2856</v>
      </c>
      <c s="36" t="s">
        <v>1089</v>
      </c>
      <c s="37">
        <v>0.561</v>
      </c>
      <c s="36">
        <v>0.02</v>
      </c>
      <c s="36">
        <f>ROUND(G1588*H1588,6)</f>
      </c>
      <c r="L1588" s="38">
        <v>0</v>
      </c>
      <c s="32">
        <f>ROUND(ROUND(L1588,2)*ROUND(G1588,3),2)</f>
      </c>
      <c s="36" t="s">
        <v>53</v>
      </c>
      <c>
        <f>(M1588*21)/100</f>
      </c>
      <c t="s">
        <v>26</v>
      </c>
    </row>
    <row r="1589" spans="1:5" ht="12.75">
      <c r="A1589" s="35" t="s">
        <v>54</v>
      </c>
      <c r="E1589" s="39" t="s">
        <v>5</v>
      </c>
    </row>
    <row r="1590" spans="1:5" ht="89.25">
      <c r="A1590" s="35" t="s">
        <v>55</v>
      </c>
      <c r="E1590" s="40" t="s">
        <v>2896</v>
      </c>
    </row>
    <row r="1591" spans="1:5" ht="25.5">
      <c r="A1591" t="s">
        <v>57</v>
      </c>
      <c r="E1591" s="39" t="s">
        <v>2858</v>
      </c>
    </row>
    <row r="1592" spans="1:16" ht="25.5">
      <c r="A1592" t="s">
        <v>48</v>
      </c>
      <c s="34" t="s">
        <v>2897</v>
      </c>
      <c s="34" t="s">
        <v>2898</v>
      </c>
      <c s="35" t="s">
        <v>5</v>
      </c>
      <c s="6" t="s">
        <v>2899</v>
      </c>
      <c s="36" t="s">
        <v>52</v>
      </c>
      <c s="37">
        <v>16.84</v>
      </c>
      <c s="36">
        <v>0</v>
      </c>
      <c s="36">
        <f>ROUND(G1592*H1592,6)</f>
      </c>
      <c r="L1592" s="38">
        <v>0</v>
      </c>
      <c s="32">
        <f>ROUND(ROUND(L1592,2)*ROUND(G1592,3),2)</f>
      </c>
      <c s="36" t="s">
        <v>160</v>
      </c>
      <c>
        <f>(M1592*21)/100</f>
      </c>
      <c t="s">
        <v>26</v>
      </c>
    </row>
    <row r="1593" spans="1:5" ht="12.75">
      <c r="A1593" s="35" t="s">
        <v>54</v>
      </c>
      <c r="E1593" s="39" t="s">
        <v>5</v>
      </c>
    </row>
    <row r="1594" spans="1:5" ht="12.75">
      <c r="A1594" s="35" t="s">
        <v>55</v>
      </c>
      <c r="E1594" s="40" t="s">
        <v>5</v>
      </c>
    </row>
    <row r="1595" spans="1:5" ht="12.75">
      <c r="A1595" t="s">
        <v>57</v>
      </c>
      <c r="E1595" s="39" t="s">
        <v>5</v>
      </c>
    </row>
    <row r="1596" spans="1:13" ht="12.75">
      <c r="A1596" t="s">
        <v>45</v>
      </c>
      <c r="C1596" s="31" t="s">
        <v>2900</v>
      </c>
      <c r="E1596" s="33" t="s">
        <v>2901</v>
      </c>
      <c r="J1596" s="32">
        <f>0</f>
      </c>
      <c s="32">
        <f>0</f>
      </c>
      <c s="32">
        <f>0+L1597+L1601+L1605+L1609+L1613+L1617+L1621+L1625+L1629+L1633+L1637+L1641+L1645+L1649+L1653+L1657+L1661+L1665</f>
      </c>
      <c s="32">
        <f>0+M1597+M1601+M1605+M1609+M1613+M1617+M1621+M1625+M1629+M1633+M1637+M1641+M1645+M1649+M1653+M1657+M1661+M1665</f>
      </c>
    </row>
    <row r="1597" spans="1:16" ht="25.5">
      <c r="A1597" t="s">
        <v>48</v>
      </c>
      <c s="34" t="s">
        <v>2902</v>
      </c>
      <c s="34" t="s">
        <v>2903</v>
      </c>
      <c s="35" t="s">
        <v>5</v>
      </c>
      <c s="6" t="s">
        <v>2904</v>
      </c>
      <c s="36" t="s">
        <v>1089</v>
      </c>
      <c s="37">
        <v>863.411</v>
      </c>
      <c s="36">
        <v>2E-05</v>
      </c>
      <c s="36">
        <f>ROUND(G1597*H1597,6)</f>
      </c>
      <c r="L1597" s="38">
        <v>0</v>
      </c>
      <c s="32">
        <f>ROUND(ROUND(L1597,2)*ROUND(G1597,3),2)</f>
      </c>
      <c s="36" t="s">
        <v>160</v>
      </c>
      <c>
        <f>(M1597*21)/100</f>
      </c>
      <c t="s">
        <v>26</v>
      </c>
    </row>
    <row r="1598" spans="1:5" ht="12.75">
      <c r="A1598" s="35" t="s">
        <v>54</v>
      </c>
      <c r="E1598" s="39" t="s">
        <v>5</v>
      </c>
    </row>
    <row r="1599" spans="1:5" ht="242.25">
      <c r="A1599" s="35" t="s">
        <v>55</v>
      </c>
      <c r="E1599" s="40" t="s">
        <v>2905</v>
      </c>
    </row>
    <row r="1600" spans="1:5" ht="12.75">
      <c r="A1600" t="s">
        <v>57</v>
      </c>
      <c r="E1600" s="39" t="s">
        <v>5</v>
      </c>
    </row>
    <row r="1601" spans="1:16" ht="12.75">
      <c r="A1601" t="s">
        <v>48</v>
      </c>
      <c s="34" t="s">
        <v>2906</v>
      </c>
      <c s="34" t="s">
        <v>2907</v>
      </c>
      <c s="35" t="s">
        <v>5</v>
      </c>
      <c s="6" t="s">
        <v>2908</v>
      </c>
      <c s="36" t="s">
        <v>1089</v>
      </c>
      <c s="37">
        <v>1021.959</v>
      </c>
      <c s="36">
        <v>0</v>
      </c>
      <c s="36">
        <f>ROUND(G1601*H1601,6)</f>
      </c>
      <c r="L1601" s="38">
        <v>0</v>
      </c>
      <c s="32">
        <f>ROUND(ROUND(L1601,2)*ROUND(G1601,3),2)</f>
      </c>
      <c s="36" t="s">
        <v>160</v>
      </c>
      <c>
        <f>(M1601*21)/100</f>
      </c>
      <c t="s">
        <v>26</v>
      </c>
    </row>
    <row r="1602" spans="1:5" ht="12.75">
      <c r="A1602" s="35" t="s">
        <v>54</v>
      </c>
      <c r="E1602" s="39" t="s">
        <v>5</v>
      </c>
    </row>
    <row r="1603" spans="1:5" ht="369.75">
      <c r="A1603" s="35" t="s">
        <v>55</v>
      </c>
      <c r="E1603" s="40" t="s">
        <v>2909</v>
      </c>
    </row>
    <row r="1604" spans="1:5" ht="12.75">
      <c r="A1604" t="s">
        <v>57</v>
      </c>
      <c r="E1604" s="39" t="s">
        <v>5</v>
      </c>
    </row>
    <row r="1605" spans="1:16" ht="12.75">
      <c r="A1605" t="s">
        <v>48</v>
      </c>
      <c s="34" t="s">
        <v>2910</v>
      </c>
      <c s="34" t="s">
        <v>2911</v>
      </c>
      <c s="35" t="s">
        <v>5</v>
      </c>
      <c s="6" t="s">
        <v>2912</v>
      </c>
      <c s="36" t="s">
        <v>1089</v>
      </c>
      <c s="37">
        <v>828.761</v>
      </c>
      <c s="36">
        <v>0.00011</v>
      </c>
      <c s="36">
        <f>ROUND(G1605*H1605,6)</f>
      </c>
      <c r="L1605" s="38">
        <v>0</v>
      </c>
      <c s="32">
        <f>ROUND(ROUND(L1605,2)*ROUND(G1605,3),2)</f>
      </c>
      <c s="36" t="s">
        <v>160</v>
      </c>
      <c>
        <f>(M1605*21)/100</f>
      </c>
      <c t="s">
        <v>26</v>
      </c>
    </row>
    <row r="1606" spans="1:5" ht="12.75">
      <c r="A1606" s="35" t="s">
        <v>54</v>
      </c>
      <c r="E1606" s="39" t="s">
        <v>5</v>
      </c>
    </row>
    <row r="1607" spans="1:5" ht="191.25">
      <c r="A1607" s="35" t="s">
        <v>55</v>
      </c>
      <c r="E1607" s="40" t="s">
        <v>2913</v>
      </c>
    </row>
    <row r="1608" spans="1:5" ht="12.75">
      <c r="A1608" t="s">
        <v>57</v>
      </c>
      <c r="E1608" s="39" t="s">
        <v>5</v>
      </c>
    </row>
    <row r="1609" spans="1:16" ht="12.75">
      <c r="A1609" t="s">
        <v>48</v>
      </c>
      <c s="34" t="s">
        <v>2914</v>
      </c>
      <c s="34" t="s">
        <v>2915</v>
      </c>
      <c s="35" t="s">
        <v>5</v>
      </c>
      <c s="6" t="s">
        <v>2916</v>
      </c>
      <c s="36" t="s">
        <v>1089</v>
      </c>
      <c s="37">
        <v>1021.959</v>
      </c>
      <c s="36">
        <v>0.00037</v>
      </c>
      <c s="36">
        <f>ROUND(G1609*H1609,6)</f>
      </c>
      <c r="L1609" s="38">
        <v>0</v>
      </c>
      <c s="32">
        <f>ROUND(ROUND(L1609,2)*ROUND(G1609,3),2)</f>
      </c>
      <c s="36" t="s">
        <v>160</v>
      </c>
      <c>
        <f>(M1609*21)/100</f>
      </c>
      <c t="s">
        <v>26</v>
      </c>
    </row>
    <row r="1610" spans="1:5" ht="12.75">
      <c r="A1610" s="35" t="s">
        <v>54</v>
      </c>
      <c r="E1610" s="39" t="s">
        <v>5</v>
      </c>
    </row>
    <row r="1611" spans="1:5" ht="369.75">
      <c r="A1611" s="35" t="s">
        <v>55</v>
      </c>
      <c r="E1611" s="40" t="s">
        <v>2909</v>
      </c>
    </row>
    <row r="1612" spans="1:5" ht="12.75">
      <c r="A1612" t="s">
        <v>57</v>
      </c>
      <c r="E1612" s="39" t="s">
        <v>5</v>
      </c>
    </row>
    <row r="1613" spans="1:16" ht="12.75">
      <c r="A1613" t="s">
        <v>48</v>
      </c>
      <c s="34" t="s">
        <v>2917</v>
      </c>
      <c s="34" t="s">
        <v>2918</v>
      </c>
      <c s="35" t="s">
        <v>5</v>
      </c>
      <c s="6" t="s">
        <v>2919</v>
      </c>
      <c s="36" t="s">
        <v>1089</v>
      </c>
      <c s="37">
        <v>860.741</v>
      </c>
      <c s="36">
        <v>2E-05</v>
      </c>
      <c s="36">
        <f>ROUND(G1613*H1613,6)</f>
      </c>
      <c r="L1613" s="38">
        <v>0</v>
      </c>
      <c s="32">
        <f>ROUND(ROUND(L1613,2)*ROUND(G1613,3),2)</f>
      </c>
      <c s="36" t="s">
        <v>160</v>
      </c>
      <c>
        <f>(M1613*21)/100</f>
      </c>
      <c t="s">
        <v>26</v>
      </c>
    </row>
    <row r="1614" spans="1:5" ht="12.75">
      <c r="A1614" s="35" t="s">
        <v>54</v>
      </c>
      <c r="E1614" s="39" t="s">
        <v>5</v>
      </c>
    </row>
    <row r="1615" spans="1:5" ht="409.5">
      <c r="A1615" s="35" t="s">
        <v>55</v>
      </c>
      <c r="E1615" s="40" t="s">
        <v>2920</v>
      </c>
    </row>
    <row r="1616" spans="1:5" ht="12.75">
      <c r="A1616" t="s">
        <v>57</v>
      </c>
      <c r="E1616" s="39" t="s">
        <v>5</v>
      </c>
    </row>
    <row r="1617" spans="1:16" ht="12.75">
      <c r="A1617" t="s">
        <v>48</v>
      </c>
      <c s="34" t="s">
        <v>2921</v>
      </c>
      <c s="34" t="s">
        <v>2922</v>
      </c>
      <c s="35" t="s">
        <v>5</v>
      </c>
      <c s="6" t="s">
        <v>2923</v>
      </c>
      <c s="36" t="s">
        <v>1089</v>
      </c>
      <c s="37">
        <v>1834.401</v>
      </c>
      <c s="36">
        <v>0</v>
      </c>
      <c s="36">
        <f>ROUND(G1617*H1617,6)</f>
      </c>
      <c r="L1617" s="38">
        <v>0</v>
      </c>
      <c s="32">
        <f>ROUND(ROUND(L1617,2)*ROUND(G1617,3),2)</f>
      </c>
      <c s="36" t="s">
        <v>160</v>
      </c>
      <c>
        <f>(M1617*21)/100</f>
      </c>
      <c t="s">
        <v>26</v>
      </c>
    </row>
    <row r="1618" spans="1:5" ht="12.75">
      <c r="A1618" s="35" t="s">
        <v>54</v>
      </c>
      <c r="E1618" s="39" t="s">
        <v>5</v>
      </c>
    </row>
    <row r="1619" spans="1:5" ht="409.5">
      <c r="A1619" s="35" t="s">
        <v>55</v>
      </c>
      <c r="E1619" s="40" t="s">
        <v>2924</v>
      </c>
    </row>
    <row r="1620" spans="1:5" ht="12.75">
      <c r="A1620" t="s">
        <v>57</v>
      </c>
      <c r="E1620" s="39" t="s">
        <v>5</v>
      </c>
    </row>
    <row r="1621" spans="1:16" ht="25.5">
      <c r="A1621" t="s">
        <v>48</v>
      </c>
      <c s="34" t="s">
        <v>2925</v>
      </c>
      <c s="34" t="s">
        <v>2926</v>
      </c>
      <c s="35" t="s">
        <v>5</v>
      </c>
      <c s="6" t="s">
        <v>2927</v>
      </c>
      <c s="36" t="s">
        <v>1089</v>
      </c>
      <c s="37">
        <v>1834.401</v>
      </c>
      <c s="36">
        <v>0.00022</v>
      </c>
      <c s="36">
        <f>ROUND(G1621*H1621,6)</f>
      </c>
      <c r="L1621" s="38">
        <v>0</v>
      </c>
      <c s="32">
        <f>ROUND(ROUND(L1621,2)*ROUND(G1621,3),2)</f>
      </c>
      <c s="36" t="s">
        <v>160</v>
      </c>
      <c>
        <f>(M1621*21)/100</f>
      </c>
      <c t="s">
        <v>26</v>
      </c>
    </row>
    <row r="1622" spans="1:5" ht="12.75">
      <c r="A1622" s="35" t="s">
        <v>54</v>
      </c>
      <c r="E1622" s="39" t="s">
        <v>5</v>
      </c>
    </row>
    <row r="1623" spans="1:5" ht="409.5">
      <c r="A1623" s="35" t="s">
        <v>55</v>
      </c>
      <c r="E1623" s="40" t="s">
        <v>2924</v>
      </c>
    </row>
    <row r="1624" spans="1:5" ht="12.75">
      <c r="A1624" t="s">
        <v>57</v>
      </c>
      <c r="E1624" s="39" t="s">
        <v>5</v>
      </c>
    </row>
    <row r="1625" spans="1:16" ht="25.5">
      <c r="A1625" t="s">
        <v>48</v>
      </c>
      <c s="34" t="s">
        <v>2928</v>
      </c>
      <c s="34" t="s">
        <v>2929</v>
      </c>
      <c s="35" t="s">
        <v>5</v>
      </c>
      <c s="6" t="s">
        <v>2930</v>
      </c>
      <c s="36" t="s">
        <v>1089</v>
      </c>
      <c s="37">
        <v>860.741</v>
      </c>
      <c s="36">
        <v>0.0002</v>
      </c>
      <c s="36">
        <f>ROUND(G1625*H1625,6)</f>
      </c>
      <c r="L1625" s="38">
        <v>0</v>
      </c>
      <c s="32">
        <f>ROUND(ROUND(L1625,2)*ROUND(G1625,3),2)</f>
      </c>
      <c s="36" t="s">
        <v>160</v>
      </c>
      <c>
        <f>(M1625*21)/100</f>
      </c>
      <c t="s">
        <v>26</v>
      </c>
    </row>
    <row r="1626" spans="1:5" ht="12.75">
      <c r="A1626" s="35" t="s">
        <v>54</v>
      </c>
      <c r="E1626" s="39" t="s">
        <v>5</v>
      </c>
    </row>
    <row r="1627" spans="1:5" ht="409.5">
      <c r="A1627" s="35" t="s">
        <v>55</v>
      </c>
      <c r="E1627" s="40" t="s">
        <v>2920</v>
      </c>
    </row>
    <row r="1628" spans="1:5" ht="12.75">
      <c r="A1628" t="s">
        <v>57</v>
      </c>
      <c r="E1628" s="39" t="s">
        <v>5</v>
      </c>
    </row>
    <row r="1629" spans="1:16" ht="12.75">
      <c r="A1629" t="s">
        <v>48</v>
      </c>
      <c s="34" t="s">
        <v>2931</v>
      </c>
      <c s="34" t="s">
        <v>2932</v>
      </c>
      <c s="35" t="s">
        <v>5</v>
      </c>
      <c s="6" t="s">
        <v>2933</v>
      </c>
      <c s="36" t="s">
        <v>1089</v>
      </c>
      <c s="37">
        <v>902.024</v>
      </c>
      <c s="36">
        <v>0</v>
      </c>
      <c s="36">
        <f>ROUND(G1629*H1629,6)</f>
      </c>
      <c r="L1629" s="38">
        <v>0</v>
      </c>
      <c s="32">
        <f>ROUND(ROUND(L1629,2)*ROUND(G1629,3),2)</f>
      </c>
      <c s="36" t="s">
        <v>160</v>
      </c>
      <c>
        <f>(M1629*21)/100</f>
      </c>
      <c t="s">
        <v>26</v>
      </c>
    </row>
    <row r="1630" spans="1:5" ht="12.75">
      <c r="A1630" s="35" t="s">
        <v>54</v>
      </c>
      <c r="E1630" s="39" t="s">
        <v>5</v>
      </c>
    </row>
    <row r="1631" spans="1:5" ht="191.25">
      <c r="A1631" s="35" t="s">
        <v>55</v>
      </c>
      <c r="E1631" s="40" t="s">
        <v>1686</v>
      </c>
    </row>
    <row r="1632" spans="1:5" ht="12.75">
      <c r="A1632" t="s">
        <v>57</v>
      </c>
      <c r="E1632" s="39" t="s">
        <v>5</v>
      </c>
    </row>
    <row r="1633" spans="1:16" ht="12.75">
      <c r="A1633" t="s">
        <v>48</v>
      </c>
      <c s="34" t="s">
        <v>2934</v>
      </c>
      <c s="34" t="s">
        <v>2935</v>
      </c>
      <c s="35" t="s">
        <v>5</v>
      </c>
      <c s="6" t="s">
        <v>2936</v>
      </c>
      <c s="36" t="s">
        <v>1089</v>
      </c>
      <c s="37">
        <v>902.024</v>
      </c>
      <c s="36">
        <v>0.00018</v>
      </c>
      <c s="36">
        <f>ROUND(G1633*H1633,6)</f>
      </c>
      <c r="L1633" s="38">
        <v>0</v>
      </c>
      <c s="32">
        <f>ROUND(ROUND(L1633,2)*ROUND(G1633,3),2)</f>
      </c>
      <c s="36" t="s">
        <v>160</v>
      </c>
      <c>
        <f>(M1633*21)/100</f>
      </c>
      <c t="s">
        <v>26</v>
      </c>
    </row>
    <row r="1634" spans="1:5" ht="12.75">
      <c r="A1634" s="35" t="s">
        <v>54</v>
      </c>
      <c r="E1634" s="39" t="s">
        <v>5</v>
      </c>
    </row>
    <row r="1635" spans="1:5" ht="191.25">
      <c r="A1635" s="35" t="s">
        <v>55</v>
      </c>
      <c r="E1635" s="40" t="s">
        <v>1686</v>
      </c>
    </row>
    <row r="1636" spans="1:5" ht="12.75">
      <c r="A1636" t="s">
        <v>57</v>
      </c>
      <c r="E1636" s="39" t="s">
        <v>5</v>
      </c>
    </row>
    <row r="1637" spans="1:16" ht="12.75">
      <c r="A1637" t="s">
        <v>48</v>
      </c>
      <c s="34" t="s">
        <v>2937</v>
      </c>
      <c s="34" t="s">
        <v>2938</v>
      </c>
      <c s="35" t="s">
        <v>5</v>
      </c>
      <c s="6" t="s">
        <v>2939</v>
      </c>
      <c s="36" t="s">
        <v>1089</v>
      </c>
      <c s="37">
        <v>902.024</v>
      </c>
      <c s="36">
        <v>0.00023</v>
      </c>
      <c s="36">
        <f>ROUND(G1637*H1637,6)</f>
      </c>
      <c r="L1637" s="38">
        <v>0</v>
      </c>
      <c s="32">
        <f>ROUND(ROUND(L1637,2)*ROUND(G1637,3),2)</f>
      </c>
      <c s="36" t="s">
        <v>160</v>
      </c>
      <c>
        <f>(M1637*21)/100</f>
      </c>
      <c t="s">
        <v>26</v>
      </c>
    </row>
    <row r="1638" spans="1:5" ht="12.75">
      <c r="A1638" s="35" t="s">
        <v>54</v>
      </c>
      <c r="E1638" s="39" t="s">
        <v>5</v>
      </c>
    </row>
    <row r="1639" spans="1:5" ht="191.25">
      <c r="A1639" s="35" t="s">
        <v>55</v>
      </c>
      <c r="E1639" s="40" t="s">
        <v>1686</v>
      </c>
    </row>
    <row r="1640" spans="1:5" ht="12.75">
      <c r="A1640" t="s">
        <v>57</v>
      </c>
      <c r="E1640" s="39" t="s">
        <v>5</v>
      </c>
    </row>
    <row r="1641" spans="1:16" ht="25.5">
      <c r="A1641" t="s">
        <v>48</v>
      </c>
      <c s="34" t="s">
        <v>2940</v>
      </c>
      <c s="34" t="s">
        <v>2941</v>
      </c>
      <c s="35" t="s">
        <v>5</v>
      </c>
      <c s="6" t="s">
        <v>2942</v>
      </c>
      <c s="36" t="s">
        <v>1089</v>
      </c>
      <c s="37">
        <v>98.2</v>
      </c>
      <c s="36">
        <v>0.00082</v>
      </c>
      <c s="36">
        <f>ROUND(G1641*H1641,6)</f>
      </c>
      <c r="L1641" s="38">
        <v>0</v>
      </c>
      <c s="32">
        <f>ROUND(ROUND(L1641,2)*ROUND(G1641,3),2)</f>
      </c>
      <c s="36" t="s">
        <v>160</v>
      </c>
      <c>
        <f>(M1641*21)/100</f>
      </c>
      <c t="s">
        <v>26</v>
      </c>
    </row>
    <row r="1642" spans="1:5" ht="12.75">
      <c r="A1642" s="35" t="s">
        <v>54</v>
      </c>
      <c r="E1642" s="39" t="s">
        <v>5</v>
      </c>
    </row>
    <row r="1643" spans="1:5" ht="89.25">
      <c r="A1643" s="35" t="s">
        <v>55</v>
      </c>
      <c r="E1643" s="40" t="s">
        <v>1689</v>
      </c>
    </row>
    <row r="1644" spans="1:5" ht="12.75">
      <c r="A1644" t="s">
        <v>57</v>
      </c>
      <c r="E1644" s="39" t="s">
        <v>5</v>
      </c>
    </row>
    <row r="1645" spans="1:16" ht="12.75">
      <c r="A1645" t="s">
        <v>48</v>
      </c>
      <c s="34" t="s">
        <v>2943</v>
      </c>
      <c s="34" t="s">
        <v>2944</v>
      </c>
      <c s="35" t="s">
        <v>5</v>
      </c>
      <c s="6" t="s">
        <v>2945</v>
      </c>
      <c s="36" t="s">
        <v>1089</v>
      </c>
      <c s="37">
        <v>902.024</v>
      </c>
      <c s="36">
        <v>0.00084</v>
      </c>
      <c s="36">
        <f>ROUND(G1645*H1645,6)</f>
      </c>
      <c r="L1645" s="38">
        <v>0</v>
      </c>
      <c s="32">
        <f>ROUND(ROUND(L1645,2)*ROUND(G1645,3),2)</f>
      </c>
      <c s="36" t="s">
        <v>160</v>
      </c>
      <c>
        <f>(M1645*21)/100</f>
      </c>
      <c t="s">
        <v>26</v>
      </c>
    </row>
    <row r="1646" spans="1:5" ht="12.75">
      <c r="A1646" s="35" t="s">
        <v>54</v>
      </c>
      <c r="E1646" s="39" t="s">
        <v>5</v>
      </c>
    </row>
    <row r="1647" spans="1:5" ht="191.25">
      <c r="A1647" s="35" t="s">
        <v>55</v>
      </c>
      <c r="E1647" s="40" t="s">
        <v>1686</v>
      </c>
    </row>
    <row r="1648" spans="1:5" ht="12.75">
      <c r="A1648" t="s">
        <v>57</v>
      </c>
      <c r="E1648" s="39" t="s">
        <v>5</v>
      </c>
    </row>
    <row r="1649" spans="1:16" ht="25.5">
      <c r="A1649" t="s">
        <v>48</v>
      </c>
      <c s="34" t="s">
        <v>2946</v>
      </c>
      <c s="34" t="s">
        <v>2947</v>
      </c>
      <c s="35" t="s">
        <v>5</v>
      </c>
      <c s="6" t="s">
        <v>2948</v>
      </c>
      <c s="36" t="s">
        <v>1089</v>
      </c>
      <c s="37">
        <v>67.98</v>
      </c>
      <c s="36">
        <v>0.00033</v>
      </c>
      <c s="36">
        <f>ROUND(G1649*H1649,6)</f>
      </c>
      <c r="L1649" s="38">
        <v>0</v>
      </c>
      <c s="32">
        <f>ROUND(ROUND(L1649,2)*ROUND(G1649,3),2)</f>
      </c>
      <c s="36" t="s">
        <v>160</v>
      </c>
      <c>
        <f>(M1649*21)/100</f>
      </c>
      <c t="s">
        <v>26</v>
      </c>
    </row>
    <row r="1650" spans="1:5" ht="12.75">
      <c r="A1650" s="35" t="s">
        <v>54</v>
      </c>
      <c r="E1650" s="39" t="s">
        <v>5</v>
      </c>
    </row>
    <row r="1651" spans="1:5" ht="51">
      <c r="A1651" s="35" t="s">
        <v>55</v>
      </c>
      <c r="E1651" s="40" t="s">
        <v>2949</v>
      </c>
    </row>
    <row r="1652" spans="1:5" ht="12.75">
      <c r="A1652" t="s">
        <v>57</v>
      </c>
      <c r="E1652" s="39" t="s">
        <v>5</v>
      </c>
    </row>
    <row r="1653" spans="1:16" ht="25.5">
      <c r="A1653" t="s">
        <v>48</v>
      </c>
      <c s="34" t="s">
        <v>2950</v>
      </c>
      <c s="34" t="s">
        <v>2951</v>
      </c>
      <c s="35" t="s">
        <v>5</v>
      </c>
      <c s="6" t="s">
        <v>2952</v>
      </c>
      <c s="36" t="s">
        <v>1089</v>
      </c>
      <c s="37">
        <v>197.015</v>
      </c>
      <c s="36">
        <v>0.0005</v>
      </c>
      <c s="36">
        <f>ROUND(G1653*H1653,6)</f>
      </c>
      <c r="L1653" s="38">
        <v>0</v>
      </c>
      <c s="32">
        <f>ROUND(ROUND(L1653,2)*ROUND(G1653,3),2)</f>
      </c>
      <c s="36" t="s">
        <v>160</v>
      </c>
      <c>
        <f>(M1653*21)/100</f>
      </c>
      <c t="s">
        <v>26</v>
      </c>
    </row>
    <row r="1654" spans="1:5" ht="12.75">
      <c r="A1654" s="35" t="s">
        <v>54</v>
      </c>
      <c r="E1654" s="39" t="s">
        <v>5</v>
      </c>
    </row>
    <row r="1655" spans="1:5" ht="114.75">
      <c r="A1655" s="35" t="s">
        <v>55</v>
      </c>
      <c r="E1655" s="40" t="s">
        <v>2953</v>
      </c>
    </row>
    <row r="1656" spans="1:5" ht="12.75">
      <c r="A1656" t="s">
        <v>57</v>
      </c>
      <c r="E1656" s="39" t="s">
        <v>5</v>
      </c>
    </row>
    <row r="1657" spans="1:16" ht="12.75">
      <c r="A1657" t="s">
        <v>48</v>
      </c>
      <c s="34" t="s">
        <v>2954</v>
      </c>
      <c s="34" t="s">
        <v>2955</v>
      </c>
      <c s="35" t="s">
        <v>5</v>
      </c>
      <c s="6" t="s">
        <v>2956</v>
      </c>
      <c s="36" t="s">
        <v>1089</v>
      </c>
      <c s="37">
        <v>76.98</v>
      </c>
      <c s="36">
        <v>0</v>
      </c>
      <c s="36">
        <f>ROUND(G1657*H1657,6)</f>
      </c>
      <c r="L1657" s="38">
        <v>0</v>
      </c>
      <c s="32">
        <f>ROUND(ROUND(L1657,2)*ROUND(G1657,3),2)</f>
      </c>
      <c s="36" t="s">
        <v>160</v>
      </c>
      <c>
        <f>(M1657*21)/100</f>
      </c>
      <c t="s">
        <v>26</v>
      </c>
    </row>
    <row r="1658" spans="1:5" ht="12.75">
      <c r="A1658" s="35" t="s">
        <v>54</v>
      </c>
      <c r="E1658" s="39" t="s">
        <v>5</v>
      </c>
    </row>
    <row r="1659" spans="1:5" ht="140.25">
      <c r="A1659" s="35" t="s">
        <v>55</v>
      </c>
      <c r="E1659" s="40" t="s">
        <v>2957</v>
      </c>
    </row>
    <row r="1660" spans="1:5" ht="12.75">
      <c r="A1660" t="s">
        <v>57</v>
      </c>
      <c r="E1660" s="39" t="s">
        <v>5</v>
      </c>
    </row>
    <row r="1661" spans="1:16" ht="25.5">
      <c r="A1661" t="s">
        <v>48</v>
      </c>
      <c s="34" t="s">
        <v>2958</v>
      </c>
      <c s="34" t="s">
        <v>2959</v>
      </c>
      <c s="35" t="s">
        <v>5</v>
      </c>
      <c s="6" t="s">
        <v>2960</v>
      </c>
      <c s="36" t="s">
        <v>1089</v>
      </c>
      <c s="37">
        <v>90.077</v>
      </c>
      <c s="36">
        <v>0.00036</v>
      </c>
      <c s="36">
        <f>ROUND(G1661*H1661,6)</f>
      </c>
      <c r="L1661" s="38">
        <v>0</v>
      </c>
      <c s="32">
        <f>ROUND(ROUND(L1661,2)*ROUND(G1661,3),2)</f>
      </c>
      <c s="36" t="s">
        <v>160</v>
      </c>
      <c>
        <f>(M1661*21)/100</f>
      </c>
      <c t="s">
        <v>26</v>
      </c>
    </row>
    <row r="1662" spans="1:5" ht="12.75">
      <c r="A1662" s="35" t="s">
        <v>54</v>
      </c>
      <c r="E1662" s="39" t="s">
        <v>5</v>
      </c>
    </row>
    <row r="1663" spans="1:5" ht="267.75">
      <c r="A1663" s="35" t="s">
        <v>55</v>
      </c>
      <c r="E1663" s="40" t="s">
        <v>2961</v>
      </c>
    </row>
    <row r="1664" spans="1:5" ht="12.75">
      <c r="A1664" t="s">
        <v>57</v>
      </c>
      <c r="E1664" s="39" t="s">
        <v>5</v>
      </c>
    </row>
    <row r="1665" spans="1:16" ht="12.75">
      <c r="A1665" t="s">
        <v>48</v>
      </c>
      <c s="34" t="s">
        <v>2962</v>
      </c>
      <c s="34" t="s">
        <v>2963</v>
      </c>
      <c s="35" t="s">
        <v>5</v>
      </c>
      <c s="6" t="s">
        <v>2964</v>
      </c>
      <c s="36" t="s">
        <v>1089</v>
      </c>
      <c s="37">
        <v>90.077</v>
      </c>
      <c s="36">
        <v>0.00066</v>
      </c>
      <c s="36">
        <f>ROUND(G1665*H1665,6)</f>
      </c>
      <c r="L1665" s="38">
        <v>0</v>
      </c>
      <c s="32">
        <f>ROUND(ROUND(L1665,2)*ROUND(G1665,3),2)</f>
      </c>
      <c s="36" t="s">
        <v>160</v>
      </c>
      <c>
        <f>(M1665*21)/100</f>
      </c>
      <c t="s">
        <v>26</v>
      </c>
    </row>
    <row r="1666" spans="1:5" ht="12.75">
      <c r="A1666" s="35" t="s">
        <v>54</v>
      </c>
      <c r="E1666" s="39" t="s">
        <v>5</v>
      </c>
    </row>
    <row r="1667" spans="1:5" ht="267.75">
      <c r="A1667" s="35" t="s">
        <v>55</v>
      </c>
      <c r="E1667" s="40" t="s">
        <v>2961</v>
      </c>
    </row>
    <row r="1668" spans="1:5" ht="12.75">
      <c r="A1668" t="s">
        <v>57</v>
      </c>
      <c r="E1668" s="39" t="s">
        <v>5</v>
      </c>
    </row>
    <row r="1669" spans="1:13" ht="12.75">
      <c r="A1669" t="s">
        <v>45</v>
      </c>
      <c r="C1669" s="31" t="s">
        <v>1474</v>
      </c>
      <c r="E1669" s="33" t="s">
        <v>1475</v>
      </c>
      <c r="J1669" s="32">
        <f>0</f>
      </c>
      <c s="32">
        <f>0</f>
      </c>
      <c s="32">
        <f>0+L1670+L1674+L1678+L1682+L1686+L1690+L1694+L1698+L1702+L1706+L1710+L1714+L1718+L1722+L1726+L1730</f>
      </c>
      <c s="32">
        <f>0+M1670+M1674+M1678+M1682+M1686+M1690+M1694+M1698+M1702+M1706+M1710+M1714+M1718+M1722+M1726+M1730</f>
      </c>
    </row>
    <row r="1670" spans="1:16" ht="12.75">
      <c r="A1670" t="s">
        <v>48</v>
      </c>
      <c s="34" t="s">
        <v>2965</v>
      </c>
      <c s="34" t="s">
        <v>2966</v>
      </c>
      <c s="35" t="s">
        <v>5</v>
      </c>
      <c s="6" t="s">
        <v>2967</v>
      </c>
      <c s="36" t="s">
        <v>1089</v>
      </c>
      <c s="37">
        <v>2355.771</v>
      </c>
      <c s="36">
        <v>0</v>
      </c>
      <c s="36">
        <f>ROUND(G1670*H1670,6)</f>
      </c>
      <c r="L1670" s="38">
        <v>0</v>
      </c>
      <c s="32">
        <f>ROUND(ROUND(L1670,2)*ROUND(G1670,3),2)</f>
      </c>
      <c s="36" t="s">
        <v>160</v>
      </c>
      <c>
        <f>(M1670*21)/100</f>
      </c>
      <c t="s">
        <v>26</v>
      </c>
    </row>
    <row r="1671" spans="1:5" ht="12.75">
      <c r="A1671" s="35" t="s">
        <v>54</v>
      </c>
      <c r="E1671" s="39" t="s">
        <v>5</v>
      </c>
    </row>
    <row r="1672" spans="1:5" ht="409.5">
      <c r="A1672" s="35" t="s">
        <v>55</v>
      </c>
      <c r="E1672" s="40" t="s">
        <v>2968</v>
      </c>
    </row>
    <row r="1673" spans="1:5" ht="12.75">
      <c r="A1673" t="s">
        <v>57</v>
      </c>
      <c r="E1673" s="39" t="s">
        <v>5</v>
      </c>
    </row>
    <row r="1674" spans="1:16" ht="12.75">
      <c r="A1674" t="s">
        <v>48</v>
      </c>
      <c s="34" t="s">
        <v>2969</v>
      </c>
      <c s="34" t="s">
        <v>2970</v>
      </c>
      <c s="35" t="s">
        <v>5</v>
      </c>
      <c s="6" t="s">
        <v>2971</v>
      </c>
      <c s="36" t="s">
        <v>1089</v>
      </c>
      <c s="37">
        <v>188.163</v>
      </c>
      <c s="36">
        <v>0</v>
      </c>
      <c s="36">
        <f>ROUND(G1674*H1674,6)</f>
      </c>
      <c r="L1674" s="38">
        <v>0</v>
      </c>
      <c s="32">
        <f>ROUND(ROUND(L1674,2)*ROUND(G1674,3),2)</f>
      </c>
      <c s="36" t="s">
        <v>160</v>
      </c>
      <c>
        <f>(M1674*21)/100</f>
      </c>
      <c t="s">
        <v>26</v>
      </c>
    </row>
    <row r="1675" spans="1:5" ht="12.75">
      <c r="A1675" s="35" t="s">
        <v>54</v>
      </c>
      <c r="E1675" s="39" t="s">
        <v>5</v>
      </c>
    </row>
    <row r="1676" spans="1:5" ht="89.25">
      <c r="A1676" s="35" t="s">
        <v>55</v>
      </c>
      <c r="E1676" s="40" t="s">
        <v>2972</v>
      </c>
    </row>
    <row r="1677" spans="1:5" ht="12.75">
      <c r="A1677" t="s">
        <v>57</v>
      </c>
      <c r="E1677" s="39" t="s">
        <v>5</v>
      </c>
    </row>
    <row r="1678" spans="1:16" ht="25.5">
      <c r="A1678" t="s">
        <v>48</v>
      </c>
      <c s="34" t="s">
        <v>2973</v>
      </c>
      <c s="34" t="s">
        <v>2974</v>
      </c>
      <c s="35" t="s">
        <v>5</v>
      </c>
      <c s="6" t="s">
        <v>2975</v>
      </c>
      <c s="36" t="s">
        <v>1089</v>
      </c>
      <c s="37">
        <v>1046.11</v>
      </c>
      <c s="36">
        <v>0</v>
      </c>
      <c s="36">
        <f>ROUND(G1678*H1678,6)</f>
      </c>
      <c r="L1678" s="38">
        <v>0</v>
      </c>
      <c s="32">
        <f>ROUND(ROUND(L1678,2)*ROUND(G1678,3),2)</f>
      </c>
      <c s="36" t="s">
        <v>160</v>
      </c>
      <c>
        <f>(M1678*21)/100</f>
      </c>
      <c t="s">
        <v>26</v>
      </c>
    </row>
    <row r="1679" spans="1:5" ht="12.75">
      <c r="A1679" s="35" t="s">
        <v>54</v>
      </c>
      <c r="E1679" s="39" t="s">
        <v>5</v>
      </c>
    </row>
    <row r="1680" spans="1:5" ht="51">
      <c r="A1680" s="35" t="s">
        <v>55</v>
      </c>
      <c r="E1680" s="40" t="s">
        <v>2976</v>
      </c>
    </row>
    <row r="1681" spans="1:5" ht="12.75">
      <c r="A1681" t="s">
        <v>57</v>
      </c>
      <c r="E1681" s="39" t="s">
        <v>5</v>
      </c>
    </row>
    <row r="1682" spans="1:16" ht="12.75">
      <c r="A1682" t="s">
        <v>48</v>
      </c>
      <c s="34" t="s">
        <v>2977</v>
      </c>
      <c s="34" t="s">
        <v>2978</v>
      </c>
      <c s="35" t="s">
        <v>5</v>
      </c>
      <c s="6" t="s">
        <v>2979</v>
      </c>
      <c s="36" t="s">
        <v>1089</v>
      </c>
      <c s="37">
        <v>1098.416</v>
      </c>
      <c s="36">
        <v>0</v>
      </c>
      <c s="36">
        <f>ROUND(G1682*H1682,6)</f>
      </c>
      <c r="L1682" s="38">
        <v>0</v>
      </c>
      <c s="32">
        <f>ROUND(ROUND(L1682,2)*ROUND(G1682,3),2)</f>
      </c>
      <c s="36" t="s">
        <v>160</v>
      </c>
      <c>
        <f>(M1682*21)/100</f>
      </c>
      <c t="s">
        <v>26</v>
      </c>
    </row>
    <row r="1683" spans="1:5" ht="12.75">
      <c r="A1683" s="35" t="s">
        <v>54</v>
      </c>
      <c r="E1683" s="39" t="s">
        <v>5</v>
      </c>
    </row>
    <row r="1684" spans="1:5" ht="12.75">
      <c r="A1684" s="35" t="s">
        <v>55</v>
      </c>
      <c r="E1684" s="40" t="s">
        <v>2980</v>
      </c>
    </row>
    <row r="1685" spans="1:5" ht="12.75">
      <c r="A1685" t="s">
        <v>57</v>
      </c>
      <c r="E1685" s="39" t="s">
        <v>5</v>
      </c>
    </row>
    <row r="1686" spans="1:16" ht="25.5">
      <c r="A1686" t="s">
        <v>48</v>
      </c>
      <c s="34" t="s">
        <v>2981</v>
      </c>
      <c s="34" t="s">
        <v>2982</v>
      </c>
      <c s="35" t="s">
        <v>5</v>
      </c>
      <c s="6" t="s">
        <v>2983</v>
      </c>
      <c s="36" t="s">
        <v>1089</v>
      </c>
      <c s="37">
        <v>250.545</v>
      </c>
      <c s="36">
        <v>0</v>
      </c>
      <c s="36">
        <f>ROUND(G1686*H1686,6)</f>
      </c>
      <c r="L1686" s="38">
        <v>0</v>
      </c>
      <c s="32">
        <f>ROUND(ROUND(L1686,2)*ROUND(G1686,3),2)</f>
      </c>
      <c s="36" t="s">
        <v>160</v>
      </c>
      <c>
        <f>(M1686*21)/100</f>
      </c>
      <c t="s">
        <v>26</v>
      </c>
    </row>
    <row r="1687" spans="1:5" ht="12.75">
      <c r="A1687" s="35" t="s">
        <v>54</v>
      </c>
      <c r="E1687" s="39" t="s">
        <v>5</v>
      </c>
    </row>
    <row r="1688" spans="1:5" ht="409.5">
      <c r="A1688" s="35" t="s">
        <v>55</v>
      </c>
      <c r="E1688" s="40" t="s">
        <v>2984</v>
      </c>
    </row>
    <row r="1689" spans="1:5" ht="12.75">
      <c r="A1689" t="s">
        <v>57</v>
      </c>
      <c r="E1689" s="39" t="s">
        <v>5</v>
      </c>
    </row>
    <row r="1690" spans="1:16" ht="12.75">
      <c r="A1690" t="s">
        <v>48</v>
      </c>
      <c s="34" t="s">
        <v>2985</v>
      </c>
      <c s="34" t="s">
        <v>2978</v>
      </c>
      <c s="35" t="s">
        <v>49</v>
      </c>
      <c s="6" t="s">
        <v>2979</v>
      </c>
      <c s="36" t="s">
        <v>1089</v>
      </c>
      <c s="37">
        <v>263.072</v>
      </c>
      <c s="36">
        <v>0</v>
      </c>
      <c s="36">
        <f>ROUND(G1690*H1690,6)</f>
      </c>
      <c r="L1690" s="38">
        <v>0</v>
      </c>
      <c s="32">
        <f>ROUND(ROUND(L1690,2)*ROUND(G1690,3),2)</f>
      </c>
      <c s="36" t="s">
        <v>160</v>
      </c>
      <c>
        <f>(M1690*21)/100</f>
      </c>
      <c t="s">
        <v>26</v>
      </c>
    </row>
    <row r="1691" spans="1:5" ht="12.75">
      <c r="A1691" s="35" t="s">
        <v>54</v>
      </c>
      <c r="E1691" s="39" t="s">
        <v>5</v>
      </c>
    </row>
    <row r="1692" spans="1:5" ht="12.75">
      <c r="A1692" s="35" t="s">
        <v>55</v>
      </c>
      <c r="E1692" s="40" t="s">
        <v>2986</v>
      </c>
    </row>
    <row r="1693" spans="1:5" ht="12.75">
      <c r="A1693" t="s">
        <v>57</v>
      </c>
      <c r="E1693" s="39" t="s">
        <v>5</v>
      </c>
    </row>
    <row r="1694" spans="1:16" ht="38.25">
      <c r="A1694" t="s">
        <v>48</v>
      </c>
      <c s="34" t="s">
        <v>2987</v>
      </c>
      <c s="34" t="s">
        <v>2988</v>
      </c>
      <c s="35" t="s">
        <v>5</v>
      </c>
      <c s="6" t="s">
        <v>2989</v>
      </c>
      <c s="36" t="s">
        <v>1089</v>
      </c>
      <c s="37">
        <v>25.986</v>
      </c>
      <c s="36">
        <v>0</v>
      </c>
      <c s="36">
        <f>ROUND(G1694*H1694,6)</f>
      </c>
      <c r="L1694" s="38">
        <v>0</v>
      </c>
      <c s="32">
        <f>ROUND(ROUND(L1694,2)*ROUND(G1694,3),2)</f>
      </c>
      <c s="36" t="s">
        <v>160</v>
      </c>
      <c>
        <f>(M1694*21)/100</f>
      </c>
      <c t="s">
        <v>26</v>
      </c>
    </row>
    <row r="1695" spans="1:5" ht="12.75">
      <c r="A1695" s="35" t="s">
        <v>54</v>
      </c>
      <c r="E1695" s="39" t="s">
        <v>5</v>
      </c>
    </row>
    <row r="1696" spans="1:5" ht="51">
      <c r="A1696" s="35" t="s">
        <v>55</v>
      </c>
      <c r="E1696" s="40" t="s">
        <v>2990</v>
      </c>
    </row>
    <row r="1697" spans="1:5" ht="12.75">
      <c r="A1697" t="s">
        <v>57</v>
      </c>
      <c r="E1697" s="39" t="s">
        <v>5</v>
      </c>
    </row>
    <row r="1698" spans="1:16" ht="12.75">
      <c r="A1698" t="s">
        <v>48</v>
      </c>
      <c s="34" t="s">
        <v>2991</v>
      </c>
      <c s="34" t="s">
        <v>2978</v>
      </c>
      <c s="35" t="s">
        <v>26</v>
      </c>
      <c s="6" t="s">
        <v>2979</v>
      </c>
      <c s="36" t="s">
        <v>1089</v>
      </c>
      <c s="37">
        <v>27.285</v>
      </c>
      <c s="36">
        <v>0</v>
      </c>
      <c s="36">
        <f>ROUND(G1698*H1698,6)</f>
      </c>
      <c r="L1698" s="38">
        <v>0</v>
      </c>
      <c s="32">
        <f>ROUND(ROUND(L1698,2)*ROUND(G1698,3),2)</f>
      </c>
      <c s="36" t="s">
        <v>160</v>
      </c>
      <c>
        <f>(M1698*21)/100</f>
      </c>
      <c t="s">
        <v>26</v>
      </c>
    </row>
    <row r="1699" spans="1:5" ht="12.75">
      <c r="A1699" s="35" t="s">
        <v>54</v>
      </c>
      <c r="E1699" s="39" t="s">
        <v>5</v>
      </c>
    </row>
    <row r="1700" spans="1:5" ht="12.75">
      <c r="A1700" s="35" t="s">
        <v>55</v>
      </c>
      <c r="E1700" s="40" t="s">
        <v>2992</v>
      </c>
    </row>
    <row r="1701" spans="1:5" ht="12.75">
      <c r="A1701" t="s">
        <v>57</v>
      </c>
      <c r="E1701" s="39" t="s">
        <v>5</v>
      </c>
    </row>
    <row r="1702" spans="1:16" ht="25.5">
      <c r="A1702" t="s">
        <v>48</v>
      </c>
      <c s="34" t="s">
        <v>2993</v>
      </c>
      <c s="34" t="s">
        <v>2994</v>
      </c>
      <c s="35" t="s">
        <v>5</v>
      </c>
      <c s="6" t="s">
        <v>2995</v>
      </c>
      <c s="36" t="s">
        <v>1089</v>
      </c>
      <c s="37">
        <v>2355.771</v>
      </c>
      <c s="36">
        <v>0.0002</v>
      </c>
      <c s="36">
        <f>ROUND(G1702*H1702,6)</f>
      </c>
      <c r="L1702" s="38">
        <v>0</v>
      </c>
      <c s="32">
        <f>ROUND(ROUND(L1702,2)*ROUND(G1702,3),2)</f>
      </c>
      <c s="36" t="s">
        <v>160</v>
      </c>
      <c>
        <f>(M1702*21)/100</f>
      </c>
      <c t="s">
        <v>26</v>
      </c>
    </row>
    <row r="1703" spans="1:5" ht="12.75">
      <c r="A1703" s="35" t="s">
        <v>54</v>
      </c>
      <c r="E1703" s="39" t="s">
        <v>5</v>
      </c>
    </row>
    <row r="1704" spans="1:5" ht="409.5">
      <c r="A1704" s="35" t="s">
        <v>55</v>
      </c>
      <c r="E1704" s="40" t="s">
        <v>2968</v>
      </c>
    </row>
    <row r="1705" spans="1:5" ht="12.75">
      <c r="A1705" t="s">
        <v>57</v>
      </c>
      <c r="E1705" s="39" t="s">
        <v>5</v>
      </c>
    </row>
    <row r="1706" spans="1:16" ht="25.5">
      <c r="A1706" t="s">
        <v>48</v>
      </c>
      <c s="34" t="s">
        <v>2996</v>
      </c>
      <c s="34" t="s">
        <v>2997</v>
      </c>
      <c s="35" t="s">
        <v>5</v>
      </c>
      <c s="6" t="s">
        <v>2998</v>
      </c>
      <c s="36" t="s">
        <v>1089</v>
      </c>
      <c s="37">
        <v>188.163</v>
      </c>
      <c s="36">
        <v>0.0002</v>
      </c>
      <c s="36">
        <f>ROUND(G1706*H1706,6)</f>
      </c>
      <c r="L1706" s="38">
        <v>0</v>
      </c>
      <c s="32">
        <f>ROUND(ROUND(L1706,2)*ROUND(G1706,3),2)</f>
      </c>
      <c s="36" t="s">
        <v>160</v>
      </c>
      <c>
        <f>(M1706*21)/100</f>
      </c>
      <c t="s">
        <v>26</v>
      </c>
    </row>
    <row r="1707" spans="1:5" ht="12.75">
      <c r="A1707" s="35" t="s">
        <v>54</v>
      </c>
      <c r="E1707" s="39" t="s">
        <v>5</v>
      </c>
    </row>
    <row r="1708" spans="1:5" ht="89.25">
      <c r="A1708" s="35" t="s">
        <v>55</v>
      </c>
      <c r="E1708" s="40" t="s">
        <v>2972</v>
      </c>
    </row>
    <row r="1709" spans="1:5" ht="12.75">
      <c r="A1709" t="s">
        <v>57</v>
      </c>
      <c r="E1709" s="39" t="s">
        <v>5</v>
      </c>
    </row>
    <row r="1710" spans="1:16" ht="25.5">
      <c r="A1710" t="s">
        <v>48</v>
      </c>
      <c s="34" t="s">
        <v>2999</v>
      </c>
      <c s="34" t="s">
        <v>3000</v>
      </c>
      <c s="35" t="s">
        <v>5</v>
      </c>
      <c s="6" t="s">
        <v>3001</v>
      </c>
      <c s="36" t="s">
        <v>1089</v>
      </c>
      <c s="37">
        <v>94.354</v>
      </c>
      <c s="36">
        <v>2E-05</v>
      </c>
      <c s="36">
        <f>ROUND(G1710*H1710,6)</f>
      </c>
      <c r="L1710" s="38">
        <v>0</v>
      </c>
      <c s="32">
        <f>ROUND(ROUND(L1710,2)*ROUND(G1710,3),2)</f>
      </c>
      <c s="36" t="s">
        <v>160</v>
      </c>
      <c>
        <f>(M1710*21)/100</f>
      </c>
      <c t="s">
        <v>26</v>
      </c>
    </row>
    <row r="1711" spans="1:5" ht="12.75">
      <c r="A1711" s="35" t="s">
        <v>54</v>
      </c>
      <c r="E1711" s="39" t="s">
        <v>5</v>
      </c>
    </row>
    <row r="1712" spans="1:5" ht="216.75">
      <c r="A1712" s="35" t="s">
        <v>55</v>
      </c>
      <c r="E1712" s="40" t="s">
        <v>3002</v>
      </c>
    </row>
    <row r="1713" spans="1:5" ht="12.75">
      <c r="A1713" t="s">
        <v>57</v>
      </c>
      <c r="E1713" s="39" t="s">
        <v>5</v>
      </c>
    </row>
    <row r="1714" spans="1:16" ht="25.5">
      <c r="A1714" t="s">
        <v>48</v>
      </c>
      <c s="34" t="s">
        <v>3003</v>
      </c>
      <c s="34" t="s">
        <v>3004</v>
      </c>
      <c s="35" t="s">
        <v>5</v>
      </c>
      <c s="6" t="s">
        <v>3005</v>
      </c>
      <c s="36" t="s">
        <v>1089</v>
      </c>
      <c s="37">
        <v>156.191</v>
      </c>
      <c s="36">
        <v>1E-05</v>
      </c>
      <c s="36">
        <f>ROUND(G1714*H1714,6)</f>
      </c>
      <c r="L1714" s="38">
        <v>0</v>
      </c>
      <c s="32">
        <f>ROUND(ROUND(L1714,2)*ROUND(G1714,3),2)</f>
      </c>
      <c s="36" t="s">
        <v>160</v>
      </c>
      <c>
        <f>(M1714*21)/100</f>
      </c>
      <c t="s">
        <v>26</v>
      </c>
    </row>
    <row r="1715" spans="1:5" ht="12.75">
      <c r="A1715" s="35" t="s">
        <v>54</v>
      </c>
      <c r="E1715" s="39" t="s">
        <v>5</v>
      </c>
    </row>
    <row r="1716" spans="1:5" ht="408">
      <c r="A1716" s="35" t="s">
        <v>55</v>
      </c>
      <c r="E1716" s="40" t="s">
        <v>3006</v>
      </c>
    </row>
    <row r="1717" spans="1:5" ht="12.75">
      <c r="A1717" t="s">
        <v>57</v>
      </c>
      <c r="E1717" s="39" t="s">
        <v>5</v>
      </c>
    </row>
    <row r="1718" spans="1:16" ht="12.75">
      <c r="A1718" t="s">
        <v>48</v>
      </c>
      <c s="34" t="s">
        <v>3007</v>
      </c>
      <c s="34" t="s">
        <v>3008</v>
      </c>
      <c s="35" t="s">
        <v>5</v>
      </c>
      <c s="6" t="s">
        <v>3009</v>
      </c>
      <c s="36" t="s">
        <v>1089</v>
      </c>
      <c s="37">
        <v>1046.11</v>
      </c>
      <c s="36">
        <v>1E-05</v>
      </c>
      <c s="36">
        <f>ROUND(G1718*H1718,6)</f>
      </c>
      <c r="L1718" s="38">
        <v>0</v>
      </c>
      <c s="32">
        <f>ROUND(ROUND(L1718,2)*ROUND(G1718,3),2)</f>
      </c>
      <c s="36" t="s">
        <v>160</v>
      </c>
      <c>
        <f>(M1718*21)/100</f>
      </c>
      <c t="s">
        <v>26</v>
      </c>
    </row>
    <row r="1719" spans="1:5" ht="12.75">
      <c r="A1719" s="35" t="s">
        <v>54</v>
      </c>
      <c r="E1719" s="39" t="s">
        <v>5</v>
      </c>
    </row>
    <row r="1720" spans="1:5" ht="51">
      <c r="A1720" s="35" t="s">
        <v>55</v>
      </c>
      <c r="E1720" s="40" t="s">
        <v>2976</v>
      </c>
    </row>
    <row r="1721" spans="1:5" ht="12.75">
      <c r="A1721" t="s">
        <v>57</v>
      </c>
      <c r="E1721" s="39" t="s">
        <v>5</v>
      </c>
    </row>
    <row r="1722" spans="1:16" ht="12.75">
      <c r="A1722" t="s">
        <v>48</v>
      </c>
      <c s="34" t="s">
        <v>3010</v>
      </c>
      <c s="34" t="s">
        <v>3011</v>
      </c>
      <c s="35" t="s">
        <v>5</v>
      </c>
      <c s="6" t="s">
        <v>3012</v>
      </c>
      <c s="36" t="s">
        <v>1089</v>
      </c>
      <c s="37">
        <v>25.986</v>
      </c>
      <c s="36">
        <v>1E-05</v>
      </c>
      <c s="36">
        <f>ROUND(G1722*H1722,6)</f>
      </c>
      <c r="L1722" s="38">
        <v>0</v>
      </c>
      <c s="32">
        <f>ROUND(ROUND(L1722,2)*ROUND(G1722,3),2)</f>
      </c>
      <c s="36" t="s">
        <v>160</v>
      </c>
      <c>
        <f>(M1722*21)/100</f>
      </c>
      <c t="s">
        <v>26</v>
      </c>
    </row>
    <row r="1723" spans="1:5" ht="12.75">
      <c r="A1723" s="35" t="s">
        <v>54</v>
      </c>
      <c r="E1723" s="39" t="s">
        <v>5</v>
      </c>
    </row>
    <row r="1724" spans="1:5" ht="51">
      <c r="A1724" s="35" t="s">
        <v>55</v>
      </c>
      <c r="E1724" s="40" t="s">
        <v>2990</v>
      </c>
    </row>
    <row r="1725" spans="1:5" ht="12.75">
      <c r="A1725" t="s">
        <v>57</v>
      </c>
      <c r="E1725" s="39" t="s">
        <v>5</v>
      </c>
    </row>
    <row r="1726" spans="1:16" ht="25.5">
      <c r="A1726" t="s">
        <v>48</v>
      </c>
      <c s="34" t="s">
        <v>3013</v>
      </c>
      <c s="34" t="s">
        <v>3014</v>
      </c>
      <c s="35" t="s">
        <v>5</v>
      </c>
      <c s="6" t="s">
        <v>3015</v>
      </c>
      <c s="36" t="s">
        <v>1089</v>
      </c>
      <c s="37">
        <v>2355.771</v>
      </c>
      <c s="36">
        <v>0.00029</v>
      </c>
      <c s="36">
        <f>ROUND(G1726*H1726,6)</f>
      </c>
      <c r="L1726" s="38">
        <v>0</v>
      </c>
      <c s="32">
        <f>ROUND(ROUND(L1726,2)*ROUND(G1726,3),2)</f>
      </c>
      <c s="36" t="s">
        <v>160</v>
      </c>
      <c>
        <f>(M1726*21)/100</f>
      </c>
      <c t="s">
        <v>26</v>
      </c>
    </row>
    <row r="1727" spans="1:5" ht="12.75">
      <c r="A1727" s="35" t="s">
        <v>54</v>
      </c>
      <c r="E1727" s="39" t="s">
        <v>5</v>
      </c>
    </row>
    <row r="1728" spans="1:5" ht="409.5">
      <c r="A1728" s="35" t="s">
        <v>55</v>
      </c>
      <c r="E1728" s="40" t="s">
        <v>2968</v>
      </c>
    </row>
    <row r="1729" spans="1:5" ht="12.75">
      <c r="A1729" t="s">
        <v>57</v>
      </c>
      <c r="E1729" s="39" t="s">
        <v>5</v>
      </c>
    </row>
    <row r="1730" spans="1:16" ht="25.5">
      <c r="A1730" t="s">
        <v>48</v>
      </c>
      <c s="34" t="s">
        <v>3016</v>
      </c>
      <c s="34" t="s">
        <v>3017</v>
      </c>
      <c s="35" t="s">
        <v>5</v>
      </c>
      <c s="6" t="s">
        <v>3018</v>
      </c>
      <c s="36" t="s">
        <v>1089</v>
      </c>
      <c s="37">
        <v>188.163</v>
      </c>
      <c s="36">
        <v>0.00029</v>
      </c>
      <c s="36">
        <f>ROUND(G1730*H1730,6)</f>
      </c>
      <c r="L1730" s="38">
        <v>0</v>
      </c>
      <c s="32">
        <f>ROUND(ROUND(L1730,2)*ROUND(G1730,3),2)</f>
      </c>
      <c s="36" t="s">
        <v>160</v>
      </c>
      <c>
        <f>(M1730*21)/100</f>
      </c>
      <c t="s">
        <v>26</v>
      </c>
    </row>
    <row r="1731" spans="1:5" ht="12.75">
      <c r="A1731" s="35" t="s">
        <v>54</v>
      </c>
      <c r="E1731" s="39" t="s">
        <v>5</v>
      </c>
    </row>
    <row r="1732" spans="1:5" ht="89.25">
      <c r="A1732" s="35" t="s">
        <v>55</v>
      </c>
      <c r="E1732" s="40" t="s">
        <v>2972</v>
      </c>
    </row>
    <row r="1733" spans="1:5" ht="12.75">
      <c r="A1733" t="s">
        <v>57</v>
      </c>
      <c r="E1733" s="39" t="s">
        <v>5</v>
      </c>
    </row>
    <row r="1734" spans="1:13" ht="12.75">
      <c r="A1734" t="s">
        <v>45</v>
      </c>
      <c r="C1734" s="31" t="s">
        <v>86</v>
      </c>
      <c r="E1734" s="33" t="s">
        <v>1136</v>
      </c>
      <c r="J1734" s="32">
        <f>0</f>
      </c>
      <c s="32">
        <f>0</f>
      </c>
      <c s="32">
        <f>0+L1735+L1739+L1743+L1747+L1751+L1755+L1759+L1763+L1767+L1771+L1775+L1779+L1783+L1787+L1791</f>
      </c>
      <c s="32">
        <f>0+M1735+M1739+M1743+M1747+M1751+M1755+M1759+M1763+M1767+M1771+M1775+M1779+M1783+M1787+M1791</f>
      </c>
    </row>
    <row r="1735" spans="1:16" ht="12.75">
      <c r="A1735" t="s">
        <v>48</v>
      </c>
      <c s="34" t="s">
        <v>352</v>
      </c>
      <c s="34" t="s">
        <v>3019</v>
      </c>
      <c s="35" t="s">
        <v>5</v>
      </c>
      <c s="6" t="s">
        <v>3020</v>
      </c>
      <c s="36" t="s">
        <v>959</v>
      </c>
      <c s="37">
        <v>2.132</v>
      </c>
      <c s="36">
        <v>0.50375</v>
      </c>
      <c s="36">
        <f>ROUND(G1735*H1735,6)</f>
      </c>
      <c r="L1735" s="38">
        <v>0</v>
      </c>
      <c s="32">
        <f>ROUND(ROUND(L1735,2)*ROUND(G1735,3),2)</f>
      </c>
      <c s="36" t="s">
        <v>160</v>
      </c>
      <c>
        <f>(M1735*21)/100</f>
      </c>
      <c t="s">
        <v>26</v>
      </c>
    </row>
    <row r="1736" spans="1:5" ht="12.75">
      <c r="A1736" s="35" t="s">
        <v>54</v>
      </c>
      <c r="E1736" s="39" t="s">
        <v>5</v>
      </c>
    </row>
    <row r="1737" spans="1:5" ht="51">
      <c r="A1737" s="35" t="s">
        <v>55</v>
      </c>
      <c r="E1737" s="40" t="s">
        <v>3021</v>
      </c>
    </row>
    <row r="1738" spans="1:5" ht="12.75">
      <c r="A1738" t="s">
        <v>57</v>
      </c>
      <c r="E1738" s="39" t="s">
        <v>5</v>
      </c>
    </row>
    <row r="1739" spans="1:16" ht="12.75">
      <c r="A1739" t="s">
        <v>48</v>
      </c>
      <c s="34" t="s">
        <v>353</v>
      </c>
      <c s="34" t="s">
        <v>3022</v>
      </c>
      <c s="35" t="s">
        <v>5</v>
      </c>
      <c s="6" t="s">
        <v>3023</v>
      </c>
      <c s="36" t="s">
        <v>159</v>
      </c>
      <c s="37">
        <v>135.39</v>
      </c>
      <c s="36">
        <v>0.0041</v>
      </c>
      <c s="36">
        <f>ROUND(G1739*H1739,6)</f>
      </c>
      <c r="L1739" s="38">
        <v>0</v>
      </c>
      <c s="32">
        <f>ROUND(ROUND(L1739,2)*ROUND(G1739,3),2)</f>
      </c>
      <c s="36" t="s">
        <v>160</v>
      </c>
      <c>
        <f>(M1739*21)/100</f>
      </c>
      <c t="s">
        <v>26</v>
      </c>
    </row>
    <row r="1740" spans="1:5" ht="12.75">
      <c r="A1740" s="35" t="s">
        <v>54</v>
      </c>
      <c r="E1740" s="39" t="s">
        <v>5</v>
      </c>
    </row>
    <row r="1741" spans="1:5" ht="51">
      <c r="A1741" s="35" t="s">
        <v>55</v>
      </c>
      <c r="E1741" s="40" t="s">
        <v>3024</v>
      </c>
    </row>
    <row r="1742" spans="1:5" ht="12.75">
      <c r="A1742" t="s">
        <v>57</v>
      </c>
      <c r="E1742" s="39" t="s">
        <v>5</v>
      </c>
    </row>
    <row r="1743" spans="1:16" ht="12.75">
      <c r="A1743" t="s">
        <v>48</v>
      </c>
      <c s="34" t="s">
        <v>354</v>
      </c>
      <c s="34" t="s">
        <v>1137</v>
      </c>
      <c s="35" t="s">
        <v>5</v>
      </c>
      <c s="6" t="s">
        <v>1138</v>
      </c>
      <c s="36" t="s">
        <v>159</v>
      </c>
      <c s="37">
        <v>4</v>
      </c>
      <c s="36">
        <v>0</v>
      </c>
      <c s="36">
        <f>ROUND(G1743*H1743,6)</f>
      </c>
      <c r="L1743" s="38">
        <v>0</v>
      </c>
      <c s="32">
        <f>ROUND(ROUND(L1743,2)*ROUND(G1743,3),2)</f>
      </c>
      <c s="36" t="s">
        <v>160</v>
      </c>
      <c>
        <f>(M1743*21)/100</f>
      </c>
      <c t="s">
        <v>26</v>
      </c>
    </row>
    <row r="1744" spans="1:5" ht="12.75">
      <c r="A1744" s="35" t="s">
        <v>54</v>
      </c>
      <c r="E1744" s="39" t="s">
        <v>5</v>
      </c>
    </row>
    <row r="1745" spans="1:5" ht="38.25">
      <c r="A1745" s="35" t="s">
        <v>55</v>
      </c>
      <c r="E1745" s="40" t="s">
        <v>3025</v>
      </c>
    </row>
    <row r="1746" spans="1:5" ht="25.5">
      <c r="A1746" t="s">
        <v>57</v>
      </c>
      <c r="E1746" s="39" t="s">
        <v>1140</v>
      </c>
    </row>
    <row r="1747" spans="1:16" ht="12.75">
      <c r="A1747" t="s">
        <v>48</v>
      </c>
      <c s="34" t="s">
        <v>357</v>
      </c>
      <c s="34" t="s">
        <v>1141</v>
      </c>
      <c s="35" t="s">
        <v>5</v>
      </c>
      <c s="6" t="s">
        <v>1142</v>
      </c>
      <c s="36" t="s">
        <v>159</v>
      </c>
      <c s="37">
        <v>6</v>
      </c>
      <c s="36">
        <v>0.0008</v>
      </c>
      <c s="36">
        <f>ROUND(G1747*H1747,6)</f>
      </c>
      <c r="L1747" s="38">
        <v>0</v>
      </c>
      <c s="32">
        <f>ROUND(ROUND(L1747,2)*ROUND(G1747,3),2)</f>
      </c>
      <c s="36" t="s">
        <v>160</v>
      </c>
      <c>
        <f>(M1747*21)/100</f>
      </c>
      <c t="s">
        <v>26</v>
      </c>
    </row>
    <row r="1748" spans="1:5" ht="12.75">
      <c r="A1748" s="35" t="s">
        <v>54</v>
      </c>
      <c r="E1748" s="39" t="s">
        <v>5</v>
      </c>
    </row>
    <row r="1749" spans="1:5" ht="38.25">
      <c r="A1749" s="35" t="s">
        <v>55</v>
      </c>
      <c r="E1749" s="40" t="s">
        <v>3026</v>
      </c>
    </row>
    <row r="1750" spans="1:5" ht="25.5">
      <c r="A1750" t="s">
        <v>57</v>
      </c>
      <c r="E1750" s="39" t="s">
        <v>1140</v>
      </c>
    </row>
    <row r="1751" spans="1:16" ht="12.75">
      <c r="A1751" t="s">
        <v>48</v>
      </c>
      <c s="34" t="s">
        <v>359</v>
      </c>
      <c s="34" t="s">
        <v>1144</v>
      </c>
      <c s="35" t="s">
        <v>5</v>
      </c>
      <c s="6" t="s">
        <v>1145</v>
      </c>
      <c s="36" t="s">
        <v>159</v>
      </c>
      <c s="37">
        <v>2</v>
      </c>
      <c s="36">
        <v>0.001</v>
      </c>
      <c s="36">
        <f>ROUND(G1751*H1751,6)</f>
      </c>
      <c r="L1751" s="38">
        <v>0</v>
      </c>
      <c s="32">
        <f>ROUND(ROUND(L1751,2)*ROUND(G1751,3),2)</f>
      </c>
      <c s="36" t="s">
        <v>160</v>
      </c>
      <c>
        <f>(M1751*21)/100</f>
      </c>
      <c t="s">
        <v>26</v>
      </c>
    </row>
    <row r="1752" spans="1:5" ht="12.75">
      <c r="A1752" s="35" t="s">
        <v>54</v>
      </c>
      <c r="E1752" s="39" t="s">
        <v>5</v>
      </c>
    </row>
    <row r="1753" spans="1:5" ht="12.75">
      <c r="A1753" s="35" t="s">
        <v>55</v>
      </c>
      <c r="E1753" s="40" t="s">
        <v>3027</v>
      </c>
    </row>
    <row r="1754" spans="1:5" ht="25.5">
      <c r="A1754" t="s">
        <v>57</v>
      </c>
      <c r="E1754" s="39" t="s">
        <v>1140</v>
      </c>
    </row>
    <row r="1755" spans="1:16" ht="25.5">
      <c r="A1755" t="s">
        <v>48</v>
      </c>
      <c s="34" t="s">
        <v>361</v>
      </c>
      <c s="34" t="s">
        <v>3028</v>
      </c>
      <c s="35" t="s">
        <v>5</v>
      </c>
      <c s="6" t="s">
        <v>3029</v>
      </c>
      <c s="36" t="s">
        <v>1089</v>
      </c>
      <c s="37">
        <v>895.52</v>
      </c>
      <c s="36">
        <v>0</v>
      </c>
      <c s="36">
        <f>ROUND(G1755*H1755,6)</f>
      </c>
      <c r="L1755" s="38">
        <v>0</v>
      </c>
      <c s="32">
        <f>ROUND(ROUND(L1755,2)*ROUND(G1755,3),2)</f>
      </c>
      <c s="36" t="s">
        <v>160</v>
      </c>
      <c>
        <f>(M1755*21)/100</f>
      </c>
      <c t="s">
        <v>26</v>
      </c>
    </row>
    <row r="1756" spans="1:5" ht="12.75">
      <c r="A1756" s="35" t="s">
        <v>54</v>
      </c>
      <c r="E1756" s="39" t="s">
        <v>5</v>
      </c>
    </row>
    <row r="1757" spans="1:5" ht="89.25">
      <c r="A1757" s="35" t="s">
        <v>55</v>
      </c>
      <c r="E1757" s="40" t="s">
        <v>3030</v>
      </c>
    </row>
    <row r="1758" spans="1:5" ht="12.75">
      <c r="A1758" t="s">
        <v>57</v>
      </c>
      <c r="E1758" s="39" t="s">
        <v>5</v>
      </c>
    </row>
    <row r="1759" spans="1:16" ht="38.25">
      <c r="A1759" t="s">
        <v>48</v>
      </c>
      <c s="34" t="s">
        <v>363</v>
      </c>
      <c s="34" t="s">
        <v>3031</v>
      </c>
      <c s="35" t="s">
        <v>5</v>
      </c>
      <c s="6" t="s">
        <v>3032</v>
      </c>
      <c s="36" t="s">
        <v>1089</v>
      </c>
      <c s="37">
        <v>161193.6</v>
      </c>
      <c s="36">
        <v>0</v>
      </c>
      <c s="36">
        <f>ROUND(G1759*H1759,6)</f>
      </c>
      <c r="L1759" s="38">
        <v>0</v>
      </c>
      <c s="32">
        <f>ROUND(ROUND(L1759,2)*ROUND(G1759,3),2)</f>
      </c>
      <c s="36" t="s">
        <v>160</v>
      </c>
      <c>
        <f>(M1759*21)/100</f>
      </c>
      <c t="s">
        <v>26</v>
      </c>
    </row>
    <row r="1760" spans="1:5" ht="12.75">
      <c r="A1760" s="35" t="s">
        <v>54</v>
      </c>
      <c r="E1760" s="39" t="s">
        <v>5</v>
      </c>
    </row>
    <row r="1761" spans="1:5" ht="89.25">
      <c r="A1761" s="35" t="s">
        <v>55</v>
      </c>
      <c r="E1761" s="40" t="s">
        <v>3033</v>
      </c>
    </row>
    <row r="1762" spans="1:5" ht="12.75">
      <c r="A1762" t="s">
        <v>57</v>
      </c>
      <c r="E1762" s="39" t="s">
        <v>5</v>
      </c>
    </row>
    <row r="1763" spans="1:16" ht="25.5">
      <c r="A1763" t="s">
        <v>48</v>
      </c>
      <c s="34" t="s">
        <v>368</v>
      </c>
      <c s="34" t="s">
        <v>3034</v>
      </c>
      <c s="35" t="s">
        <v>5</v>
      </c>
      <c s="6" t="s">
        <v>3035</v>
      </c>
      <c s="36" t="s">
        <v>1089</v>
      </c>
      <c s="37">
        <v>895.52</v>
      </c>
      <c s="36">
        <v>0</v>
      </c>
      <c s="36">
        <f>ROUND(G1763*H1763,6)</f>
      </c>
      <c r="L1763" s="38">
        <v>0</v>
      </c>
      <c s="32">
        <f>ROUND(ROUND(L1763,2)*ROUND(G1763,3),2)</f>
      </c>
      <c s="36" t="s">
        <v>160</v>
      </c>
      <c>
        <f>(M1763*21)/100</f>
      </c>
      <c t="s">
        <v>26</v>
      </c>
    </row>
    <row r="1764" spans="1:5" ht="12.75">
      <c r="A1764" s="35" t="s">
        <v>54</v>
      </c>
      <c r="E1764" s="39" t="s">
        <v>5</v>
      </c>
    </row>
    <row r="1765" spans="1:5" ht="89.25">
      <c r="A1765" s="35" t="s">
        <v>55</v>
      </c>
      <c r="E1765" s="40" t="s">
        <v>3030</v>
      </c>
    </row>
    <row r="1766" spans="1:5" ht="12.75">
      <c r="A1766" t="s">
        <v>57</v>
      </c>
      <c r="E1766" s="39" t="s">
        <v>5</v>
      </c>
    </row>
    <row r="1767" spans="1:16" ht="12.75">
      <c r="A1767" t="s">
        <v>48</v>
      </c>
      <c s="34" t="s">
        <v>371</v>
      </c>
      <c s="34" t="s">
        <v>3036</v>
      </c>
      <c s="35" t="s">
        <v>5</v>
      </c>
      <c s="6" t="s">
        <v>3037</v>
      </c>
      <c s="36" t="s">
        <v>1089</v>
      </c>
      <c s="37">
        <v>895.52</v>
      </c>
      <c s="36">
        <v>0</v>
      </c>
      <c s="36">
        <f>ROUND(G1767*H1767,6)</f>
      </c>
      <c r="L1767" s="38">
        <v>0</v>
      </c>
      <c s="32">
        <f>ROUND(ROUND(L1767,2)*ROUND(G1767,3),2)</f>
      </c>
      <c s="36" t="s">
        <v>160</v>
      </c>
      <c>
        <f>(M1767*21)/100</f>
      </c>
      <c t="s">
        <v>26</v>
      </c>
    </row>
    <row r="1768" spans="1:5" ht="12.75">
      <c r="A1768" s="35" t="s">
        <v>54</v>
      </c>
      <c r="E1768" s="39" t="s">
        <v>5</v>
      </c>
    </row>
    <row r="1769" spans="1:5" ht="89.25">
      <c r="A1769" s="35" t="s">
        <v>55</v>
      </c>
      <c r="E1769" s="40" t="s">
        <v>3030</v>
      </c>
    </row>
    <row r="1770" spans="1:5" ht="12.75">
      <c r="A1770" t="s">
        <v>57</v>
      </c>
      <c r="E1770" s="39" t="s">
        <v>5</v>
      </c>
    </row>
    <row r="1771" spans="1:16" ht="25.5">
      <c r="A1771" t="s">
        <v>48</v>
      </c>
      <c s="34" t="s">
        <v>374</v>
      </c>
      <c s="34" t="s">
        <v>3038</v>
      </c>
      <c s="35" t="s">
        <v>5</v>
      </c>
      <c s="6" t="s">
        <v>3039</v>
      </c>
      <c s="36" t="s">
        <v>1089</v>
      </c>
      <c s="37">
        <v>161193.6</v>
      </c>
      <c s="36">
        <v>0</v>
      </c>
      <c s="36">
        <f>ROUND(G1771*H1771,6)</f>
      </c>
      <c r="L1771" s="38">
        <v>0</v>
      </c>
      <c s="32">
        <f>ROUND(ROUND(L1771,2)*ROUND(G1771,3),2)</f>
      </c>
      <c s="36" t="s">
        <v>160</v>
      </c>
      <c>
        <f>(M1771*21)/100</f>
      </c>
      <c t="s">
        <v>26</v>
      </c>
    </row>
    <row r="1772" spans="1:5" ht="12.75">
      <c r="A1772" s="35" t="s">
        <v>54</v>
      </c>
      <c r="E1772" s="39" t="s">
        <v>5</v>
      </c>
    </row>
    <row r="1773" spans="1:5" ht="89.25">
      <c r="A1773" s="35" t="s">
        <v>55</v>
      </c>
      <c r="E1773" s="40" t="s">
        <v>3033</v>
      </c>
    </row>
    <row r="1774" spans="1:5" ht="12.75">
      <c r="A1774" t="s">
        <v>57</v>
      </c>
      <c r="E1774" s="39" t="s">
        <v>5</v>
      </c>
    </row>
    <row r="1775" spans="1:16" ht="12.75">
      <c r="A1775" t="s">
        <v>48</v>
      </c>
      <c s="34" t="s">
        <v>377</v>
      </c>
      <c s="34" t="s">
        <v>3040</v>
      </c>
      <c s="35" t="s">
        <v>5</v>
      </c>
      <c s="6" t="s">
        <v>3041</v>
      </c>
      <c s="36" t="s">
        <v>1089</v>
      </c>
      <c s="37">
        <v>895.52</v>
      </c>
      <c s="36">
        <v>0</v>
      </c>
      <c s="36">
        <f>ROUND(G1775*H1775,6)</f>
      </c>
      <c r="L1775" s="38">
        <v>0</v>
      </c>
      <c s="32">
        <f>ROUND(ROUND(L1775,2)*ROUND(G1775,3),2)</f>
      </c>
      <c s="36" t="s">
        <v>160</v>
      </c>
      <c>
        <f>(M1775*21)/100</f>
      </c>
      <c t="s">
        <v>26</v>
      </c>
    </row>
    <row r="1776" spans="1:5" ht="12.75">
      <c r="A1776" s="35" t="s">
        <v>54</v>
      </c>
      <c r="E1776" s="39" t="s">
        <v>5</v>
      </c>
    </row>
    <row r="1777" spans="1:5" ht="89.25">
      <c r="A1777" s="35" t="s">
        <v>55</v>
      </c>
      <c r="E1777" s="40" t="s">
        <v>3030</v>
      </c>
    </row>
    <row r="1778" spans="1:5" ht="12.75">
      <c r="A1778" t="s">
        <v>57</v>
      </c>
      <c r="E1778" s="39" t="s">
        <v>5</v>
      </c>
    </row>
    <row r="1779" spans="1:16" ht="25.5">
      <c r="A1779" t="s">
        <v>48</v>
      </c>
      <c s="34" t="s">
        <v>380</v>
      </c>
      <c s="34" t="s">
        <v>3042</v>
      </c>
      <c s="35" t="s">
        <v>5</v>
      </c>
      <c s="6" t="s">
        <v>3043</v>
      </c>
      <c s="36" t="s">
        <v>1089</v>
      </c>
      <c s="37">
        <v>1046.11</v>
      </c>
      <c s="36">
        <v>0.00013</v>
      </c>
      <c s="36">
        <f>ROUND(G1779*H1779,6)</f>
      </c>
      <c r="L1779" s="38">
        <v>0</v>
      </c>
      <c s="32">
        <f>ROUND(ROUND(L1779,2)*ROUND(G1779,3),2)</f>
      </c>
      <c s="36" t="s">
        <v>160</v>
      </c>
      <c>
        <f>(M1779*21)/100</f>
      </c>
      <c t="s">
        <v>26</v>
      </c>
    </row>
    <row r="1780" spans="1:5" ht="12.75">
      <c r="A1780" s="35" t="s">
        <v>54</v>
      </c>
      <c r="E1780" s="39" t="s">
        <v>5</v>
      </c>
    </row>
    <row r="1781" spans="1:5" ht="51">
      <c r="A1781" s="35" t="s">
        <v>55</v>
      </c>
      <c r="E1781" s="40" t="s">
        <v>2976</v>
      </c>
    </row>
    <row r="1782" spans="1:5" ht="12.75">
      <c r="A1782" t="s">
        <v>57</v>
      </c>
      <c r="E1782" s="39" t="s">
        <v>5</v>
      </c>
    </row>
    <row r="1783" spans="1:16" ht="25.5">
      <c r="A1783" t="s">
        <v>48</v>
      </c>
      <c s="34" t="s">
        <v>383</v>
      </c>
      <c s="34" t="s">
        <v>3044</v>
      </c>
      <c s="35" t="s">
        <v>5</v>
      </c>
      <c s="6" t="s">
        <v>3045</v>
      </c>
      <c s="36" t="s">
        <v>1089</v>
      </c>
      <c s="37">
        <v>1578.619</v>
      </c>
      <c s="36">
        <v>4E-05</v>
      </c>
      <c s="36">
        <f>ROUND(G1783*H1783,6)</f>
      </c>
      <c r="L1783" s="38">
        <v>0</v>
      </c>
      <c s="32">
        <f>ROUND(ROUND(L1783,2)*ROUND(G1783,3),2)</f>
      </c>
      <c s="36" t="s">
        <v>160</v>
      </c>
      <c>
        <f>(M1783*21)/100</f>
      </c>
      <c t="s">
        <v>26</v>
      </c>
    </row>
    <row r="1784" spans="1:5" ht="12.75">
      <c r="A1784" s="35" t="s">
        <v>54</v>
      </c>
      <c r="E1784" s="39" t="s">
        <v>5</v>
      </c>
    </row>
    <row r="1785" spans="1:5" ht="409.5">
      <c r="A1785" s="35" t="s">
        <v>55</v>
      </c>
      <c r="E1785" s="40" t="s">
        <v>3046</v>
      </c>
    </row>
    <row r="1786" spans="1:5" ht="12.75">
      <c r="A1786" t="s">
        <v>57</v>
      </c>
      <c r="E1786" s="39" t="s">
        <v>5</v>
      </c>
    </row>
    <row r="1787" spans="1:16" ht="25.5">
      <c r="A1787" t="s">
        <v>48</v>
      </c>
      <c s="34" t="s">
        <v>386</v>
      </c>
      <c s="34" t="s">
        <v>1147</v>
      </c>
      <c s="35" t="s">
        <v>5</v>
      </c>
      <c s="6" t="s">
        <v>1148</v>
      </c>
      <c s="36" t="s">
        <v>159</v>
      </c>
      <c s="37">
        <v>8</v>
      </c>
      <c s="36">
        <v>4E-05</v>
      </c>
      <c s="36">
        <f>ROUND(G1787*H1787,6)</f>
      </c>
      <c r="L1787" s="38">
        <v>0</v>
      </c>
      <c s="32">
        <f>ROUND(ROUND(L1787,2)*ROUND(G1787,3),2)</f>
      </c>
      <c s="36" t="s">
        <v>160</v>
      </c>
      <c>
        <f>(M1787*21)/100</f>
      </c>
      <c t="s">
        <v>26</v>
      </c>
    </row>
    <row r="1788" spans="1:5" ht="12.75">
      <c r="A1788" s="35" t="s">
        <v>54</v>
      </c>
      <c r="E1788" s="39" t="s">
        <v>5</v>
      </c>
    </row>
    <row r="1789" spans="1:5" ht="12.75">
      <c r="A1789" s="35" t="s">
        <v>55</v>
      </c>
      <c r="E1789" s="40" t="s">
        <v>3047</v>
      </c>
    </row>
    <row r="1790" spans="1:5" ht="25.5">
      <c r="A1790" t="s">
        <v>57</v>
      </c>
      <c r="E1790" s="39" t="s">
        <v>3048</v>
      </c>
    </row>
    <row r="1791" spans="1:16" ht="25.5">
      <c r="A1791" t="s">
        <v>48</v>
      </c>
      <c s="34" t="s">
        <v>389</v>
      </c>
      <c s="34" t="s">
        <v>1151</v>
      </c>
      <c s="35" t="s">
        <v>5</v>
      </c>
      <c s="6" t="s">
        <v>1152</v>
      </c>
      <c s="36" t="s">
        <v>159</v>
      </c>
      <c s="37">
        <v>36</v>
      </c>
      <c s="36">
        <v>9E-05</v>
      </c>
      <c s="36">
        <f>ROUND(G1791*H1791,6)</f>
      </c>
      <c r="L1791" s="38">
        <v>0</v>
      </c>
      <c s="32">
        <f>ROUND(ROUND(L1791,2)*ROUND(G1791,3),2)</f>
      </c>
      <c s="36" t="s">
        <v>160</v>
      </c>
      <c>
        <f>(M1791*21)/100</f>
      </c>
      <c t="s">
        <v>26</v>
      </c>
    </row>
    <row r="1792" spans="1:5" ht="12.75">
      <c r="A1792" s="35" t="s">
        <v>54</v>
      </c>
      <c r="E1792" s="39" t="s">
        <v>5</v>
      </c>
    </row>
    <row r="1793" spans="1:5" ht="51">
      <c r="A1793" s="35" t="s">
        <v>55</v>
      </c>
      <c r="E1793" s="40" t="s">
        <v>3049</v>
      </c>
    </row>
    <row r="1794" spans="1:5" ht="25.5">
      <c r="A1794" t="s">
        <v>57</v>
      </c>
      <c r="E1794" s="39" t="s">
        <v>3050</v>
      </c>
    </row>
    <row r="1795" spans="1:13" ht="12.75">
      <c r="A1795" t="s">
        <v>45</v>
      </c>
      <c r="C1795" s="31" t="s">
        <v>46</v>
      </c>
      <c r="E1795" s="33" t="s">
        <v>47</v>
      </c>
      <c r="J1795" s="32">
        <f>0</f>
      </c>
      <c s="32">
        <f>0</f>
      </c>
      <c s="32">
        <f>0+L1796+L1800+L1804+L1808</f>
      </c>
      <c s="32">
        <f>0+M1796+M1800+M1804+M1808</f>
      </c>
    </row>
    <row r="1796" spans="1:16" ht="25.5">
      <c r="A1796" t="s">
        <v>48</v>
      </c>
      <c s="34" t="s">
        <v>392</v>
      </c>
      <c s="34" t="s">
        <v>1547</v>
      </c>
      <c s="35" t="s">
        <v>5</v>
      </c>
      <c s="6" t="s">
        <v>1548</v>
      </c>
      <c s="36" t="s">
        <v>52</v>
      </c>
      <c s="37">
        <v>4.679</v>
      </c>
      <c s="36">
        <v>0</v>
      </c>
      <c s="36">
        <f>ROUND(G1796*H1796,6)</f>
      </c>
      <c r="L1796" s="38">
        <v>0</v>
      </c>
      <c s="32">
        <f>ROUND(ROUND(L1796,2)*ROUND(G1796,3),2)</f>
      </c>
      <c s="36" t="s">
        <v>160</v>
      </c>
      <c>
        <f>(M1796*21)/100</f>
      </c>
      <c t="s">
        <v>26</v>
      </c>
    </row>
    <row r="1797" spans="1:5" ht="12.75">
      <c r="A1797" s="35" t="s">
        <v>54</v>
      </c>
      <c r="E1797" s="39" t="s">
        <v>5</v>
      </c>
    </row>
    <row r="1798" spans="1:5" ht="12.75">
      <c r="A1798" s="35" t="s">
        <v>55</v>
      </c>
      <c r="E1798" s="40" t="s">
        <v>5</v>
      </c>
    </row>
    <row r="1799" spans="1:5" ht="12.75">
      <c r="A1799" t="s">
        <v>57</v>
      </c>
      <c r="E1799" s="39" t="s">
        <v>5</v>
      </c>
    </row>
    <row r="1800" spans="1:16" ht="25.5">
      <c r="A1800" t="s">
        <v>48</v>
      </c>
      <c s="34" t="s">
        <v>395</v>
      </c>
      <c s="34" t="s">
        <v>104</v>
      </c>
      <c s="35" t="s">
        <v>5</v>
      </c>
      <c s="6" t="s">
        <v>105</v>
      </c>
      <c s="36" t="s">
        <v>52</v>
      </c>
      <c s="37">
        <v>520.742</v>
      </c>
      <c s="36">
        <v>0</v>
      </c>
      <c s="36">
        <f>ROUND(G1800*H1800,6)</f>
      </c>
      <c r="L1800" s="38">
        <v>0</v>
      </c>
      <c s="32">
        <f>ROUND(ROUND(L1800,2)*ROUND(G1800,3),2)</f>
      </c>
      <c s="36" t="s">
        <v>53</v>
      </c>
      <c>
        <f>(M1800*21)/100</f>
      </c>
      <c t="s">
        <v>26</v>
      </c>
    </row>
    <row r="1801" spans="1:5" ht="12.75">
      <c r="A1801" s="35" t="s">
        <v>54</v>
      </c>
      <c r="E1801" s="39" t="s">
        <v>5</v>
      </c>
    </row>
    <row r="1802" spans="1:5" ht="12.75">
      <c r="A1802" s="35" t="s">
        <v>55</v>
      </c>
      <c r="E1802" s="40" t="s">
        <v>3051</v>
      </c>
    </row>
    <row r="1803" spans="1:5" ht="153">
      <c r="A1803" t="s">
        <v>57</v>
      </c>
      <c r="E1803" s="39" t="s">
        <v>1028</v>
      </c>
    </row>
    <row r="1804" spans="1:16" ht="25.5">
      <c r="A1804" t="s">
        <v>48</v>
      </c>
      <c s="34" t="s">
        <v>398</v>
      </c>
      <c s="34" t="s">
        <v>62</v>
      </c>
      <c s="35" t="s">
        <v>5</v>
      </c>
      <c s="6" t="s">
        <v>63</v>
      </c>
      <c s="36" t="s">
        <v>52</v>
      </c>
      <c s="37">
        <v>4.157</v>
      </c>
      <c s="36">
        <v>0</v>
      </c>
      <c s="36">
        <f>ROUND(G1804*H1804,6)</f>
      </c>
      <c r="L1804" s="38">
        <v>0</v>
      </c>
      <c s="32">
        <f>ROUND(ROUND(L1804,2)*ROUND(G1804,3),2)</f>
      </c>
      <c s="36" t="s">
        <v>53</v>
      </c>
      <c>
        <f>(M1804*21)/100</f>
      </c>
      <c t="s">
        <v>26</v>
      </c>
    </row>
    <row r="1805" spans="1:5" ht="12.75">
      <c r="A1805" s="35" t="s">
        <v>54</v>
      </c>
      <c r="E1805" s="39" t="s">
        <v>5</v>
      </c>
    </row>
    <row r="1806" spans="1:5" ht="12.75">
      <c r="A1806" s="35" t="s">
        <v>55</v>
      </c>
      <c r="E1806" s="40" t="s">
        <v>5</v>
      </c>
    </row>
    <row r="1807" spans="1:5" ht="153">
      <c r="A1807" t="s">
        <v>57</v>
      </c>
      <c r="E1807" s="39" t="s">
        <v>1028</v>
      </c>
    </row>
    <row r="1808" spans="1:16" ht="25.5">
      <c r="A1808" t="s">
        <v>48</v>
      </c>
      <c s="34" t="s">
        <v>401</v>
      </c>
      <c s="34" t="s">
        <v>87</v>
      </c>
      <c s="35" t="s">
        <v>5</v>
      </c>
      <c s="6" t="s">
        <v>88</v>
      </c>
      <c s="36" t="s">
        <v>52</v>
      </c>
      <c s="37">
        <v>0.522</v>
      </c>
      <c s="36">
        <v>0</v>
      </c>
      <c s="36">
        <f>ROUND(G1808*H1808,6)</f>
      </c>
      <c r="L1808" s="38">
        <v>0</v>
      </c>
      <c s="32">
        <f>ROUND(ROUND(L1808,2)*ROUND(G1808,3),2)</f>
      </c>
      <c s="36" t="s">
        <v>53</v>
      </c>
      <c>
        <f>(M1808*21)/100</f>
      </c>
      <c t="s">
        <v>26</v>
      </c>
    </row>
    <row r="1809" spans="1:5" ht="12.75">
      <c r="A1809" s="35" t="s">
        <v>54</v>
      </c>
      <c r="E1809" s="39" t="s">
        <v>5</v>
      </c>
    </row>
    <row r="1810" spans="1:5" ht="12.75">
      <c r="A1810" s="35" t="s">
        <v>55</v>
      </c>
      <c r="E1810" s="40" t="s">
        <v>5</v>
      </c>
    </row>
    <row r="1811" spans="1:5" ht="153">
      <c r="A1811" t="s">
        <v>57</v>
      </c>
      <c r="E1811" s="39" t="s">
        <v>1028</v>
      </c>
    </row>
    <row r="1812" spans="1:13" ht="12.75">
      <c r="A1812" t="s">
        <v>45</v>
      </c>
      <c r="C1812" s="31" t="s">
        <v>1029</v>
      </c>
      <c r="E1812" s="33" t="s">
        <v>1030</v>
      </c>
      <c r="J1812" s="32">
        <f>0</f>
      </c>
      <c s="32">
        <f>0</f>
      </c>
      <c s="32">
        <f>0+L1813</f>
      </c>
      <c s="32">
        <f>0+M1813</f>
      </c>
    </row>
    <row r="1813" spans="1:16" ht="38.25">
      <c r="A1813" t="s">
        <v>48</v>
      </c>
      <c s="34" t="s">
        <v>404</v>
      </c>
      <c s="34" t="s">
        <v>1556</v>
      </c>
      <c s="35" t="s">
        <v>5</v>
      </c>
      <c s="6" t="s">
        <v>1557</v>
      </c>
      <c s="36" t="s">
        <v>52</v>
      </c>
      <c s="37">
        <v>782.25</v>
      </c>
      <c s="36">
        <v>0</v>
      </c>
      <c s="36">
        <f>ROUND(G1813*H1813,6)</f>
      </c>
      <c r="L1813" s="38">
        <v>0</v>
      </c>
      <c s="32">
        <f>ROUND(ROUND(L1813,2)*ROUND(G1813,3),2)</f>
      </c>
      <c s="36" t="s">
        <v>160</v>
      </c>
      <c>
        <f>(M1813*21)/100</f>
      </c>
      <c t="s">
        <v>26</v>
      </c>
    </row>
    <row r="1814" spans="1:5" ht="12.75">
      <c r="A1814" s="35" t="s">
        <v>54</v>
      </c>
      <c r="E1814" s="39" t="s">
        <v>5</v>
      </c>
    </row>
    <row r="1815" spans="1:5" ht="12.75">
      <c r="A1815" s="35" t="s">
        <v>55</v>
      </c>
      <c r="E1815" s="40" t="s">
        <v>5</v>
      </c>
    </row>
    <row r="1816" spans="1:5" ht="12.75">
      <c r="A1816" t="s">
        <v>57</v>
      </c>
      <c r="E1816" s="39" t="s">
        <v>5</v>
      </c>
    </row>
    <row r="1817" spans="1:13" ht="12.75">
      <c r="A1817" t="s">
        <v>45</v>
      </c>
      <c r="C1817" s="31" t="s">
        <v>708</v>
      </c>
      <c r="E1817" s="33" t="s">
        <v>709</v>
      </c>
      <c r="J1817" s="32">
        <f>0</f>
      </c>
      <c s="32">
        <f>0</f>
      </c>
      <c s="32">
        <f>0+L1818</f>
      </c>
      <c s="32">
        <f>0+M1818</f>
      </c>
    </row>
    <row r="1818" spans="1:16" ht="12.75">
      <c r="A1818" t="s">
        <v>48</v>
      </c>
      <c s="34" t="s">
        <v>3052</v>
      </c>
      <c s="34" t="s">
        <v>711</v>
      </c>
      <c s="35" t="s">
        <v>5</v>
      </c>
      <c s="6" t="s">
        <v>712</v>
      </c>
      <c s="36" t="s">
        <v>122</v>
      </c>
      <c s="37">
        <v>1</v>
      </c>
      <c s="36">
        <v>0</v>
      </c>
      <c s="36">
        <f>ROUND(G1818*H1818,6)</f>
      </c>
      <c r="L1818" s="38">
        <v>0</v>
      </c>
      <c s="32">
        <f>ROUND(ROUND(L1818,2)*ROUND(G1818,3),2)</f>
      </c>
      <c s="36" t="s">
        <v>160</v>
      </c>
      <c>
        <f>(M1818*21)/100</f>
      </c>
      <c t="s">
        <v>26</v>
      </c>
    </row>
    <row r="1819" spans="1:5" ht="12.75">
      <c r="A1819" s="35" t="s">
        <v>54</v>
      </c>
      <c r="E1819" s="39" t="s">
        <v>5</v>
      </c>
    </row>
    <row r="1820" spans="1:5" ht="12.75">
      <c r="A1820" s="35" t="s">
        <v>55</v>
      </c>
      <c r="E1820" s="40" t="s">
        <v>5</v>
      </c>
    </row>
    <row r="1821" spans="1:5" ht="12.75">
      <c r="A1821" t="s">
        <v>57</v>
      </c>
      <c r="E1821"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COUNTIFS(L8:L172,"=0",A8:A172,"P")+COUNTIFS(L8:L172,"",A8:A172,"P")+SUM(Q8:Q172)</f>
      </c>
    </row>
    <row r="8" spans="1:13" ht="12.75">
      <c r="A8" t="s">
        <v>43</v>
      </c>
      <c r="C8" s="28" t="s">
        <v>3055</v>
      </c>
      <c r="E8" s="30" t="s">
        <v>3054</v>
      </c>
      <c r="J8" s="29">
        <f>0+J9+J54+J59+J124+J149+J166+J171</f>
      </c>
      <c s="29">
        <f>0+K9+K54+K59+K124+K149+K166+K171</f>
      </c>
      <c s="29">
        <f>0+L9+L54+L59+L124+L149+L166+L171</f>
      </c>
      <c s="29">
        <f>0+M9+M54+M59+M124+M149+M166+M171</f>
      </c>
    </row>
    <row r="9" spans="1:13" ht="12.75">
      <c r="A9" t="s">
        <v>45</v>
      </c>
      <c r="C9" s="31" t="s">
        <v>25</v>
      </c>
      <c r="E9" s="33" t="s">
        <v>985</v>
      </c>
      <c r="J9" s="32">
        <f>0</f>
      </c>
      <c s="32">
        <f>0</f>
      </c>
      <c s="32">
        <f>0+L10+L14+L18+L22+L26+L30+L34+L38+L42+L46+L50</f>
      </c>
      <c s="32">
        <f>0+M10+M14+M18+M22+M26+M30+M34+M38+M42+M46+M50</f>
      </c>
    </row>
    <row r="10" spans="1:16" ht="25.5">
      <c r="A10" t="s">
        <v>48</v>
      </c>
      <c s="34" t="s">
        <v>49</v>
      </c>
      <c s="34" t="s">
        <v>3056</v>
      </c>
      <c s="35" t="s">
        <v>5</v>
      </c>
      <c s="6" t="s">
        <v>3057</v>
      </c>
      <c s="36" t="s">
        <v>52</v>
      </c>
      <c s="37">
        <v>0.428</v>
      </c>
      <c s="36">
        <v>0.01954</v>
      </c>
      <c s="36">
        <f>ROUND(G10*H10,6)</f>
      </c>
      <c r="L10" s="38">
        <v>0</v>
      </c>
      <c s="32">
        <f>ROUND(ROUND(L10,2)*ROUND(G10,3),2)</f>
      </c>
      <c s="36" t="s">
        <v>160</v>
      </c>
      <c>
        <f>(M10*21)/100</f>
      </c>
      <c t="s">
        <v>26</v>
      </c>
    </row>
    <row r="11" spans="1:5" ht="12.75">
      <c r="A11" s="35" t="s">
        <v>54</v>
      </c>
      <c r="E11" s="39" t="s">
        <v>5</v>
      </c>
    </row>
    <row r="12" spans="1:5" ht="51">
      <c r="A12" s="35" t="s">
        <v>55</v>
      </c>
      <c r="E12" s="40" t="s">
        <v>3058</v>
      </c>
    </row>
    <row r="13" spans="1:5" ht="12.75">
      <c r="A13" t="s">
        <v>57</v>
      </c>
      <c r="E13" s="39" t="s">
        <v>5</v>
      </c>
    </row>
    <row r="14" spans="1:16" ht="12.75">
      <c r="A14" t="s">
        <v>48</v>
      </c>
      <c s="34" t="s">
        <v>26</v>
      </c>
      <c s="34" t="s">
        <v>3059</v>
      </c>
      <c s="35" t="s">
        <v>5</v>
      </c>
      <c s="6" t="s">
        <v>3060</v>
      </c>
      <c s="36" t="s">
        <v>52</v>
      </c>
      <c s="37">
        <v>0.202</v>
      </c>
      <c s="36">
        <v>1</v>
      </c>
      <c s="36">
        <f>ROUND(G14*H14,6)</f>
      </c>
      <c r="L14" s="38">
        <v>0</v>
      </c>
      <c s="32">
        <f>ROUND(ROUND(L14,2)*ROUND(G14,3),2)</f>
      </c>
      <c s="36" t="s">
        <v>160</v>
      </c>
      <c>
        <f>(M14*21)/100</f>
      </c>
      <c t="s">
        <v>26</v>
      </c>
    </row>
    <row r="15" spans="1:5" ht="12.75">
      <c r="A15" s="35" t="s">
        <v>54</v>
      </c>
      <c r="E15" s="39" t="s">
        <v>5</v>
      </c>
    </row>
    <row r="16" spans="1:5" ht="63.75">
      <c r="A16" s="35" t="s">
        <v>55</v>
      </c>
      <c r="E16" s="40" t="s">
        <v>3061</v>
      </c>
    </row>
    <row r="17" spans="1:5" ht="12.75">
      <c r="A17" t="s">
        <v>57</v>
      </c>
      <c r="E17" s="39" t="s">
        <v>5</v>
      </c>
    </row>
    <row r="18" spans="1:16" ht="12.75">
      <c r="A18" t="s">
        <v>48</v>
      </c>
      <c s="34" t="s">
        <v>25</v>
      </c>
      <c s="34" t="s">
        <v>3062</v>
      </c>
      <c s="35" t="s">
        <v>5</v>
      </c>
      <c s="6" t="s">
        <v>3063</v>
      </c>
      <c s="36" t="s">
        <v>52</v>
      </c>
      <c s="37">
        <v>0.204</v>
      </c>
      <c s="36">
        <v>1</v>
      </c>
      <c s="36">
        <f>ROUND(G18*H18,6)</f>
      </c>
      <c r="L18" s="38">
        <v>0</v>
      </c>
      <c s="32">
        <f>ROUND(ROUND(L18,2)*ROUND(G18,3),2)</f>
      </c>
      <c s="36" t="s">
        <v>160</v>
      </c>
      <c>
        <f>(M18*21)/100</f>
      </c>
      <c t="s">
        <v>26</v>
      </c>
    </row>
    <row r="19" spans="1:5" ht="12.75">
      <c r="A19" s="35" t="s">
        <v>54</v>
      </c>
      <c r="E19" s="39" t="s">
        <v>5</v>
      </c>
    </row>
    <row r="20" spans="1:5" ht="76.5">
      <c r="A20" s="35" t="s">
        <v>55</v>
      </c>
      <c r="E20" s="40" t="s">
        <v>3064</v>
      </c>
    </row>
    <row r="21" spans="1:5" ht="12.75">
      <c r="A21" t="s">
        <v>57</v>
      </c>
      <c r="E21" s="39" t="s">
        <v>5</v>
      </c>
    </row>
    <row r="22" spans="1:16" ht="12.75">
      <c r="A22" t="s">
        <v>48</v>
      </c>
      <c s="34" t="s">
        <v>65</v>
      </c>
      <c s="34" t="s">
        <v>3065</v>
      </c>
      <c s="35" t="s">
        <v>5</v>
      </c>
      <c s="6" t="s">
        <v>3066</v>
      </c>
      <c s="36" t="s">
        <v>52</v>
      </c>
      <c s="37">
        <v>0.044</v>
      </c>
      <c s="36">
        <v>1</v>
      </c>
      <c s="36">
        <f>ROUND(G22*H22,6)</f>
      </c>
      <c r="L22" s="38">
        <v>0</v>
      </c>
      <c s="32">
        <f>ROUND(ROUND(L22,2)*ROUND(G22,3),2)</f>
      </c>
      <c s="36" t="s">
        <v>160</v>
      </c>
      <c>
        <f>(M22*21)/100</f>
      </c>
      <c t="s">
        <v>26</v>
      </c>
    </row>
    <row r="23" spans="1:5" ht="12.75">
      <c r="A23" s="35" t="s">
        <v>54</v>
      </c>
      <c r="E23" s="39" t="s">
        <v>5</v>
      </c>
    </row>
    <row r="24" spans="1:5" ht="63.75">
      <c r="A24" s="35" t="s">
        <v>55</v>
      </c>
      <c r="E24" s="40" t="s">
        <v>3067</v>
      </c>
    </row>
    <row r="25" spans="1:5" ht="12.75">
      <c r="A25" t="s">
        <v>57</v>
      </c>
      <c r="E25" s="39" t="s">
        <v>5</v>
      </c>
    </row>
    <row r="26" spans="1:16" ht="25.5">
      <c r="A26" t="s">
        <v>48</v>
      </c>
      <c s="34" t="s">
        <v>69</v>
      </c>
      <c s="34" t="s">
        <v>3068</v>
      </c>
      <c s="35" t="s">
        <v>5</v>
      </c>
      <c s="6" t="s">
        <v>3069</v>
      </c>
      <c s="36" t="s">
        <v>52</v>
      </c>
      <c s="37">
        <v>1.294</v>
      </c>
      <c s="36">
        <v>0.01709</v>
      </c>
      <c s="36">
        <f>ROUND(G26*H26,6)</f>
      </c>
      <c r="L26" s="38">
        <v>0</v>
      </c>
      <c s="32">
        <f>ROUND(ROUND(L26,2)*ROUND(G26,3),2)</f>
      </c>
      <c s="36" t="s">
        <v>160</v>
      </c>
      <c>
        <f>(M26*21)/100</f>
      </c>
      <c t="s">
        <v>26</v>
      </c>
    </row>
    <row r="27" spans="1:5" ht="12.75">
      <c r="A27" s="35" t="s">
        <v>54</v>
      </c>
      <c r="E27" s="39" t="s">
        <v>5</v>
      </c>
    </row>
    <row r="28" spans="1:5" ht="38.25">
      <c r="A28" s="35" t="s">
        <v>55</v>
      </c>
      <c r="E28" s="40" t="s">
        <v>3070</v>
      </c>
    </row>
    <row r="29" spans="1:5" ht="12.75">
      <c r="A29" t="s">
        <v>57</v>
      </c>
      <c r="E29" s="39" t="s">
        <v>5</v>
      </c>
    </row>
    <row r="30" spans="1:16" ht="12.75">
      <c r="A30" t="s">
        <v>48</v>
      </c>
      <c s="34" t="s">
        <v>74</v>
      </c>
      <c s="34" t="s">
        <v>3071</v>
      </c>
      <c s="35" t="s">
        <v>5</v>
      </c>
      <c s="6" t="s">
        <v>3072</v>
      </c>
      <c s="36" t="s">
        <v>52</v>
      </c>
      <c s="37">
        <v>0.963</v>
      </c>
      <c s="36">
        <v>1</v>
      </c>
      <c s="36">
        <f>ROUND(G30*H30,6)</f>
      </c>
      <c r="L30" s="38">
        <v>0</v>
      </c>
      <c s="32">
        <f>ROUND(ROUND(L30,2)*ROUND(G30,3),2)</f>
      </c>
      <c s="36" t="s">
        <v>160</v>
      </c>
      <c>
        <f>(M30*21)/100</f>
      </c>
      <c t="s">
        <v>26</v>
      </c>
    </row>
    <row r="31" spans="1:5" ht="12.75">
      <c r="A31" s="35" t="s">
        <v>54</v>
      </c>
      <c r="E31" s="39" t="s">
        <v>5</v>
      </c>
    </row>
    <row r="32" spans="1:5" ht="255">
      <c r="A32" s="35" t="s">
        <v>55</v>
      </c>
      <c r="E32" s="40" t="s">
        <v>3073</v>
      </c>
    </row>
    <row r="33" spans="1:5" ht="12.75">
      <c r="A33" t="s">
        <v>57</v>
      </c>
      <c r="E33" s="39" t="s">
        <v>5</v>
      </c>
    </row>
    <row r="34" spans="1:16" ht="12.75">
      <c r="A34" t="s">
        <v>48</v>
      </c>
      <c s="34" t="s">
        <v>78</v>
      </c>
      <c s="34" t="s">
        <v>3074</v>
      </c>
      <c s="35" t="s">
        <v>5</v>
      </c>
      <c s="6" t="s">
        <v>3075</v>
      </c>
      <c s="36" t="s">
        <v>52</v>
      </c>
      <c s="37">
        <v>0.396</v>
      </c>
      <c s="36">
        <v>1</v>
      </c>
      <c s="36">
        <f>ROUND(G34*H34,6)</f>
      </c>
      <c r="L34" s="38">
        <v>0</v>
      </c>
      <c s="32">
        <f>ROUND(ROUND(L34,2)*ROUND(G34,3),2)</f>
      </c>
      <c s="36" t="s">
        <v>160</v>
      </c>
      <c>
        <f>(M34*21)/100</f>
      </c>
      <c t="s">
        <v>26</v>
      </c>
    </row>
    <row r="35" spans="1:5" ht="12.75">
      <c r="A35" s="35" t="s">
        <v>54</v>
      </c>
      <c r="E35" s="39" t="s">
        <v>5</v>
      </c>
    </row>
    <row r="36" spans="1:5" ht="38.25">
      <c r="A36" s="35" t="s">
        <v>55</v>
      </c>
      <c r="E36" s="40" t="s">
        <v>3076</v>
      </c>
    </row>
    <row r="37" spans="1:5" ht="12.75">
      <c r="A37" t="s">
        <v>57</v>
      </c>
      <c r="E37" s="39" t="s">
        <v>5</v>
      </c>
    </row>
    <row r="38" spans="1:16" ht="25.5">
      <c r="A38" t="s">
        <v>48</v>
      </c>
      <c s="34" t="s">
        <v>82</v>
      </c>
      <c s="34" t="s">
        <v>3077</v>
      </c>
      <c s="35" t="s">
        <v>5</v>
      </c>
      <c s="6" t="s">
        <v>3078</v>
      </c>
      <c s="36" t="s">
        <v>52</v>
      </c>
      <c s="37">
        <v>4.096</v>
      </c>
      <c s="36">
        <v>0.01221</v>
      </c>
      <c s="36">
        <f>ROUND(G38*H38,6)</f>
      </c>
      <c r="L38" s="38">
        <v>0</v>
      </c>
      <c s="32">
        <f>ROUND(ROUND(L38,2)*ROUND(G38,3),2)</f>
      </c>
      <c s="36" t="s">
        <v>160</v>
      </c>
      <c>
        <f>(M38*21)/100</f>
      </c>
      <c t="s">
        <v>26</v>
      </c>
    </row>
    <row r="39" spans="1:5" ht="12.75">
      <c r="A39" s="35" t="s">
        <v>54</v>
      </c>
      <c r="E39" s="39" t="s">
        <v>5</v>
      </c>
    </row>
    <row r="40" spans="1:5" ht="38.25">
      <c r="A40" s="35" t="s">
        <v>55</v>
      </c>
      <c r="E40" s="40" t="s">
        <v>3079</v>
      </c>
    </row>
    <row r="41" spans="1:5" ht="12.75">
      <c r="A41" t="s">
        <v>57</v>
      </c>
      <c r="E41" s="39" t="s">
        <v>5</v>
      </c>
    </row>
    <row r="42" spans="1:16" ht="12.75">
      <c r="A42" t="s">
        <v>48</v>
      </c>
      <c s="34" t="s">
        <v>86</v>
      </c>
      <c s="34" t="s">
        <v>3080</v>
      </c>
      <c s="35" t="s">
        <v>5</v>
      </c>
      <c s="6" t="s">
        <v>3081</v>
      </c>
      <c s="36" t="s">
        <v>52</v>
      </c>
      <c s="37">
        <v>1.006</v>
      </c>
      <c s="36">
        <v>1</v>
      </c>
      <c s="36">
        <f>ROUND(G42*H42,6)</f>
      </c>
      <c r="L42" s="38">
        <v>0</v>
      </c>
      <c s="32">
        <f>ROUND(ROUND(L42,2)*ROUND(G42,3),2)</f>
      </c>
      <c s="36" t="s">
        <v>160</v>
      </c>
      <c>
        <f>(M42*21)/100</f>
      </c>
      <c t="s">
        <v>26</v>
      </c>
    </row>
    <row r="43" spans="1:5" ht="12.75">
      <c r="A43" s="35" t="s">
        <v>54</v>
      </c>
      <c r="E43" s="39" t="s">
        <v>5</v>
      </c>
    </row>
    <row r="44" spans="1:5" ht="51">
      <c r="A44" s="35" t="s">
        <v>55</v>
      </c>
      <c r="E44" s="40" t="s">
        <v>3082</v>
      </c>
    </row>
    <row r="45" spans="1:5" ht="12.75">
      <c r="A45" t="s">
        <v>57</v>
      </c>
      <c r="E45" s="39" t="s">
        <v>5</v>
      </c>
    </row>
    <row r="46" spans="1:16" ht="12.75">
      <c r="A46" t="s">
        <v>48</v>
      </c>
      <c s="34" t="s">
        <v>90</v>
      </c>
      <c s="34" t="s">
        <v>3083</v>
      </c>
      <c s="35" t="s">
        <v>5</v>
      </c>
      <c s="6" t="s">
        <v>3084</v>
      </c>
      <c s="36" t="s">
        <v>52</v>
      </c>
      <c s="37">
        <v>3.295</v>
      </c>
      <c s="36">
        <v>1</v>
      </c>
      <c s="36">
        <f>ROUND(G46*H46,6)</f>
      </c>
      <c r="L46" s="38">
        <v>0</v>
      </c>
      <c s="32">
        <f>ROUND(ROUND(L46,2)*ROUND(G46,3),2)</f>
      </c>
      <c s="36" t="s">
        <v>160</v>
      </c>
      <c>
        <f>(M46*21)/100</f>
      </c>
      <c t="s">
        <v>26</v>
      </c>
    </row>
    <row r="47" spans="1:5" ht="12.75">
      <c r="A47" s="35" t="s">
        <v>54</v>
      </c>
      <c r="E47" s="39" t="s">
        <v>5</v>
      </c>
    </row>
    <row r="48" spans="1:5" ht="89.25">
      <c r="A48" s="35" t="s">
        <v>55</v>
      </c>
      <c r="E48" s="40" t="s">
        <v>3085</v>
      </c>
    </row>
    <row r="49" spans="1:5" ht="12.75">
      <c r="A49" t="s">
        <v>57</v>
      </c>
      <c r="E49" s="39" t="s">
        <v>5</v>
      </c>
    </row>
    <row r="50" spans="1:16" ht="25.5">
      <c r="A50" t="s">
        <v>48</v>
      </c>
      <c s="34" t="s">
        <v>95</v>
      </c>
      <c s="34" t="s">
        <v>3086</v>
      </c>
      <c s="35" t="s">
        <v>5</v>
      </c>
      <c s="6" t="s">
        <v>3087</v>
      </c>
      <c s="36" t="s">
        <v>1089</v>
      </c>
      <c s="37">
        <v>48.123</v>
      </c>
      <c s="36">
        <v>0.00785</v>
      </c>
      <c s="36">
        <f>ROUND(G50*H50,6)</f>
      </c>
      <c r="L50" s="38">
        <v>0</v>
      </c>
      <c s="32">
        <f>ROUND(ROUND(L50,2)*ROUND(G50,3),2)</f>
      </c>
      <c s="36" t="s">
        <v>160</v>
      </c>
      <c>
        <f>(M50*21)/100</f>
      </c>
      <c t="s">
        <v>26</v>
      </c>
    </row>
    <row r="51" spans="1:5" ht="12.75">
      <c r="A51" s="35" t="s">
        <v>54</v>
      </c>
      <c r="E51" s="39" t="s">
        <v>5</v>
      </c>
    </row>
    <row r="52" spans="1:5" ht="382.5">
      <c r="A52" s="35" t="s">
        <v>55</v>
      </c>
      <c r="E52" s="40" t="s">
        <v>3088</v>
      </c>
    </row>
    <row r="53" spans="1:5" ht="12.75">
      <c r="A53" t="s">
        <v>57</v>
      </c>
      <c r="E53" s="39" t="s">
        <v>5</v>
      </c>
    </row>
    <row r="54" spans="1:13" ht="12.75">
      <c r="A54" t="s">
        <v>45</v>
      </c>
      <c r="C54" s="31" t="s">
        <v>65</v>
      </c>
      <c r="E54" s="33" t="s">
        <v>988</v>
      </c>
      <c r="J54" s="32">
        <f>0</f>
      </c>
      <c s="32">
        <f>0</f>
      </c>
      <c s="32">
        <f>0+L55</f>
      </c>
      <c s="32">
        <f>0+M55</f>
      </c>
    </row>
    <row r="55" spans="1:16" ht="25.5">
      <c r="A55" t="s">
        <v>48</v>
      </c>
      <c s="34" t="s">
        <v>99</v>
      </c>
      <c s="34" t="s">
        <v>3089</v>
      </c>
      <c s="35" t="s">
        <v>5</v>
      </c>
      <c s="6" t="s">
        <v>3090</v>
      </c>
      <c s="36" t="s">
        <v>959</v>
      </c>
      <c s="37">
        <v>0.304</v>
      </c>
      <c s="36">
        <v>2.46255</v>
      </c>
      <c s="36">
        <f>ROUND(G55*H55,6)</f>
      </c>
      <c r="L55" s="38">
        <v>0</v>
      </c>
      <c s="32">
        <f>ROUND(ROUND(L55,2)*ROUND(G55,3),2)</f>
      </c>
      <c s="36" t="s">
        <v>160</v>
      </c>
      <c>
        <f>(M55*21)/100</f>
      </c>
      <c t="s">
        <v>26</v>
      </c>
    </row>
    <row r="56" spans="1:5" ht="12.75">
      <c r="A56" s="35" t="s">
        <v>54</v>
      </c>
      <c r="E56" s="39" t="s">
        <v>5</v>
      </c>
    </row>
    <row r="57" spans="1:5" ht="51">
      <c r="A57" s="35" t="s">
        <v>55</v>
      </c>
      <c r="E57" s="40" t="s">
        <v>3091</v>
      </c>
    </row>
    <row r="58" spans="1:5" ht="12.75">
      <c r="A58" t="s">
        <v>57</v>
      </c>
      <c r="E58" s="39" t="s">
        <v>5</v>
      </c>
    </row>
    <row r="59" spans="1:13" ht="12.75">
      <c r="A59" t="s">
        <v>45</v>
      </c>
      <c r="C59" s="31" t="s">
        <v>1085</v>
      </c>
      <c r="E59" s="33" t="s">
        <v>1086</v>
      </c>
      <c r="J59" s="32">
        <f>0</f>
      </c>
      <c s="32">
        <f>0</f>
      </c>
      <c s="32">
        <f>0+L60+L64+L68+L72+L76+L80+L84+L88+L92+L96+L100+L104+L108+L112+L116+L120</f>
      </c>
      <c s="32">
        <f>0+M60+M64+M68+M72+M76+M80+M84+M88+M92+M96+M100+M104+M108+M112+M116+M120</f>
      </c>
    </row>
    <row r="60" spans="1:16" ht="12.75">
      <c r="A60" t="s">
        <v>48</v>
      </c>
      <c s="34" t="s">
        <v>214</v>
      </c>
      <c s="34" t="s">
        <v>1095</v>
      </c>
      <c s="35" t="s">
        <v>5</v>
      </c>
      <c s="6" t="s">
        <v>1096</v>
      </c>
      <c s="36" t="s">
        <v>1097</v>
      </c>
      <c s="37">
        <v>124</v>
      </c>
      <c s="36">
        <v>7E-05</v>
      </c>
      <c s="36">
        <f>ROUND(G60*H60,6)</f>
      </c>
      <c r="L60" s="38">
        <v>0</v>
      </c>
      <c s="32">
        <f>ROUND(ROUND(L60,2)*ROUND(G60,3),2)</f>
      </c>
      <c s="36" t="s">
        <v>160</v>
      </c>
      <c>
        <f>(M60*21)/100</f>
      </c>
      <c t="s">
        <v>26</v>
      </c>
    </row>
    <row r="61" spans="1:5" ht="12.75">
      <c r="A61" s="35" t="s">
        <v>54</v>
      </c>
      <c r="E61" s="39" t="s">
        <v>5</v>
      </c>
    </row>
    <row r="62" spans="1:5" ht="12.75">
      <c r="A62" s="35" t="s">
        <v>55</v>
      </c>
      <c r="E62" s="40" t="s">
        <v>3092</v>
      </c>
    </row>
    <row r="63" spans="1:5" ht="12.75">
      <c r="A63" t="s">
        <v>57</v>
      </c>
      <c r="E63" s="39" t="s">
        <v>5</v>
      </c>
    </row>
    <row r="64" spans="1:16" ht="12.75">
      <c r="A64" t="s">
        <v>48</v>
      </c>
      <c s="34" t="s">
        <v>217</v>
      </c>
      <c s="34" t="s">
        <v>3093</v>
      </c>
      <c s="35" t="s">
        <v>5</v>
      </c>
      <c s="6" t="s">
        <v>3094</v>
      </c>
      <c s="36" t="s">
        <v>52</v>
      </c>
      <c s="37">
        <v>0.13</v>
      </c>
      <c s="36">
        <v>1</v>
      </c>
      <c s="36">
        <f>ROUND(G64*H64,6)</f>
      </c>
      <c r="L64" s="38">
        <v>0</v>
      </c>
      <c s="32">
        <f>ROUND(ROUND(L64,2)*ROUND(G64,3),2)</f>
      </c>
      <c s="36" t="s">
        <v>160</v>
      </c>
      <c>
        <f>(M64*21)/100</f>
      </c>
      <c t="s">
        <v>26</v>
      </c>
    </row>
    <row r="65" spans="1:5" ht="12.75">
      <c r="A65" s="35" t="s">
        <v>54</v>
      </c>
      <c r="E65" s="39" t="s">
        <v>5</v>
      </c>
    </row>
    <row r="66" spans="1:5" ht="127.5">
      <c r="A66" s="35" t="s">
        <v>55</v>
      </c>
      <c r="E66" s="40" t="s">
        <v>3095</v>
      </c>
    </row>
    <row r="67" spans="1:5" ht="12.75">
      <c r="A67" t="s">
        <v>57</v>
      </c>
      <c r="E67" s="39" t="s">
        <v>5</v>
      </c>
    </row>
    <row r="68" spans="1:16" ht="12.75">
      <c r="A68" t="s">
        <v>48</v>
      </c>
      <c s="34" t="s">
        <v>220</v>
      </c>
      <c s="34" t="s">
        <v>1109</v>
      </c>
      <c s="35" t="s">
        <v>5</v>
      </c>
      <c s="6" t="s">
        <v>1110</v>
      </c>
      <c s="36" t="s">
        <v>1097</v>
      </c>
      <c s="37">
        <v>120.065</v>
      </c>
      <c s="36">
        <v>6E-05</v>
      </c>
      <c s="36">
        <f>ROUND(G68*H68,6)</f>
      </c>
      <c r="L68" s="38">
        <v>0</v>
      </c>
      <c s="32">
        <f>ROUND(ROUND(L68,2)*ROUND(G68,3),2)</f>
      </c>
      <c s="36" t="s">
        <v>160</v>
      </c>
      <c>
        <f>(M68*21)/100</f>
      </c>
      <c t="s">
        <v>26</v>
      </c>
    </row>
    <row r="69" spans="1:5" ht="12.75">
      <c r="A69" s="35" t="s">
        <v>54</v>
      </c>
      <c r="E69" s="39" t="s">
        <v>5</v>
      </c>
    </row>
    <row r="70" spans="1:5" ht="76.5">
      <c r="A70" s="35" t="s">
        <v>55</v>
      </c>
      <c r="E70" s="40" t="s">
        <v>3096</v>
      </c>
    </row>
    <row r="71" spans="1:5" ht="12.75">
      <c r="A71" t="s">
        <v>57</v>
      </c>
      <c r="E71" s="39" t="s">
        <v>5</v>
      </c>
    </row>
    <row r="72" spans="1:16" ht="12.75">
      <c r="A72" t="s">
        <v>48</v>
      </c>
      <c s="34" t="s">
        <v>223</v>
      </c>
      <c s="34" t="s">
        <v>3097</v>
      </c>
      <c s="35" t="s">
        <v>5</v>
      </c>
      <c s="6" t="s">
        <v>3098</v>
      </c>
      <c s="36" t="s">
        <v>226</v>
      </c>
      <c s="37">
        <v>0.42</v>
      </c>
      <c s="36">
        <v>0.04536</v>
      </c>
      <c s="36">
        <f>ROUND(G72*H72,6)</f>
      </c>
      <c r="L72" s="38">
        <v>0</v>
      </c>
      <c s="32">
        <f>ROUND(ROUND(L72,2)*ROUND(G72,3),2)</f>
      </c>
      <c s="36" t="s">
        <v>160</v>
      </c>
      <c>
        <f>(M72*21)/100</f>
      </c>
      <c t="s">
        <v>26</v>
      </c>
    </row>
    <row r="73" spans="1:5" ht="12.75">
      <c r="A73" s="35" t="s">
        <v>54</v>
      </c>
      <c r="E73" s="39" t="s">
        <v>5</v>
      </c>
    </row>
    <row r="74" spans="1:5" ht="25.5">
      <c r="A74" s="35" t="s">
        <v>55</v>
      </c>
      <c r="E74" s="40" t="s">
        <v>3099</v>
      </c>
    </row>
    <row r="75" spans="1:5" ht="12.75">
      <c r="A75" t="s">
        <v>57</v>
      </c>
      <c r="E75" s="39" t="s">
        <v>5</v>
      </c>
    </row>
    <row r="76" spans="1:16" ht="12.75">
      <c r="A76" t="s">
        <v>48</v>
      </c>
      <c s="34" t="s">
        <v>227</v>
      </c>
      <c s="34" t="s">
        <v>3100</v>
      </c>
      <c s="35" t="s">
        <v>5</v>
      </c>
      <c s="6" t="s">
        <v>3101</v>
      </c>
      <c s="36" t="s">
        <v>226</v>
      </c>
      <c s="37">
        <v>0.21</v>
      </c>
      <c s="36">
        <v>0.03305</v>
      </c>
      <c s="36">
        <f>ROUND(G76*H76,6)</f>
      </c>
      <c r="L76" s="38">
        <v>0</v>
      </c>
      <c s="32">
        <f>ROUND(ROUND(L76,2)*ROUND(G76,3),2)</f>
      </c>
      <c s="36" t="s">
        <v>160</v>
      </c>
      <c>
        <f>(M76*21)/100</f>
      </c>
      <c t="s">
        <v>26</v>
      </c>
    </row>
    <row r="77" spans="1:5" ht="12.75">
      <c r="A77" s="35" t="s">
        <v>54</v>
      </c>
      <c r="E77" s="39" t="s">
        <v>5</v>
      </c>
    </row>
    <row r="78" spans="1:5" ht="25.5">
      <c r="A78" s="35" t="s">
        <v>55</v>
      </c>
      <c r="E78" s="40" t="s">
        <v>3102</v>
      </c>
    </row>
    <row r="79" spans="1:5" ht="12.75">
      <c r="A79" t="s">
        <v>57</v>
      </c>
      <c r="E79" s="39" t="s">
        <v>5</v>
      </c>
    </row>
    <row r="80" spans="1:16" ht="12.75">
      <c r="A80" t="s">
        <v>48</v>
      </c>
      <c s="34" t="s">
        <v>230</v>
      </c>
      <c s="34" t="s">
        <v>3103</v>
      </c>
      <c s="35" t="s">
        <v>5</v>
      </c>
      <c s="6" t="s">
        <v>3104</v>
      </c>
      <c s="36" t="s">
        <v>226</v>
      </c>
      <c s="37">
        <v>0.189</v>
      </c>
      <c s="36">
        <v>0.04807</v>
      </c>
      <c s="36">
        <f>ROUND(G80*H80,6)</f>
      </c>
      <c r="L80" s="38">
        <v>0</v>
      </c>
      <c s="32">
        <f>ROUND(ROUND(L80,2)*ROUND(G80,3),2)</f>
      </c>
      <c s="36" t="s">
        <v>160</v>
      </c>
      <c>
        <f>(M80*21)/100</f>
      </c>
      <c t="s">
        <v>26</v>
      </c>
    </row>
    <row r="81" spans="1:5" ht="12.75">
      <c r="A81" s="35" t="s">
        <v>54</v>
      </c>
      <c r="E81" s="39" t="s">
        <v>5</v>
      </c>
    </row>
    <row r="82" spans="1:5" ht="25.5">
      <c r="A82" s="35" t="s">
        <v>55</v>
      </c>
      <c r="E82" s="40" t="s">
        <v>3105</v>
      </c>
    </row>
    <row r="83" spans="1:5" ht="12.75">
      <c r="A83" t="s">
        <v>57</v>
      </c>
      <c r="E83" s="39" t="s">
        <v>5</v>
      </c>
    </row>
    <row r="84" spans="1:16" ht="12.75">
      <c r="A84" t="s">
        <v>48</v>
      </c>
      <c s="34" t="s">
        <v>233</v>
      </c>
      <c s="34" t="s">
        <v>3106</v>
      </c>
      <c s="35" t="s">
        <v>5</v>
      </c>
      <c s="6" t="s">
        <v>3107</v>
      </c>
      <c s="36" t="s">
        <v>226</v>
      </c>
      <c s="37">
        <v>0.158</v>
      </c>
      <c s="36">
        <v>0.0624</v>
      </c>
      <c s="36">
        <f>ROUND(G84*H84,6)</f>
      </c>
      <c r="L84" s="38">
        <v>0</v>
      </c>
      <c s="32">
        <f>ROUND(ROUND(L84,2)*ROUND(G84,3),2)</f>
      </c>
      <c s="36" t="s">
        <v>160</v>
      </c>
      <c>
        <f>(M84*21)/100</f>
      </c>
      <c t="s">
        <v>26</v>
      </c>
    </row>
    <row r="85" spans="1:5" ht="12.75">
      <c r="A85" s="35" t="s">
        <v>54</v>
      </c>
      <c r="E85" s="39" t="s">
        <v>5</v>
      </c>
    </row>
    <row r="86" spans="1:5" ht="25.5">
      <c r="A86" s="35" t="s">
        <v>55</v>
      </c>
      <c r="E86" s="40" t="s">
        <v>3108</v>
      </c>
    </row>
    <row r="87" spans="1:5" ht="12.75">
      <c r="A87" t="s">
        <v>57</v>
      </c>
      <c r="E87" s="39" t="s">
        <v>5</v>
      </c>
    </row>
    <row r="88" spans="1:16" ht="12.75">
      <c r="A88" t="s">
        <v>48</v>
      </c>
      <c s="34" t="s">
        <v>237</v>
      </c>
      <c s="34" t="s">
        <v>3093</v>
      </c>
      <c s="35" t="s">
        <v>49</v>
      </c>
      <c s="6" t="s">
        <v>3094</v>
      </c>
      <c s="36" t="s">
        <v>52</v>
      </c>
      <c s="37">
        <v>0.086</v>
      </c>
      <c s="36">
        <v>1</v>
      </c>
      <c s="36">
        <f>ROUND(G88*H88,6)</f>
      </c>
      <c r="L88" s="38">
        <v>0</v>
      </c>
      <c s="32">
        <f>ROUND(ROUND(L88,2)*ROUND(G88,3),2)</f>
      </c>
      <c s="36" t="s">
        <v>160</v>
      </c>
      <c>
        <f>(M88*21)/100</f>
      </c>
      <c t="s">
        <v>26</v>
      </c>
    </row>
    <row r="89" spans="1:5" ht="12.75">
      <c r="A89" s="35" t="s">
        <v>54</v>
      </c>
      <c r="E89" s="39" t="s">
        <v>5</v>
      </c>
    </row>
    <row r="90" spans="1:5" ht="51">
      <c r="A90" s="35" t="s">
        <v>55</v>
      </c>
      <c r="E90" s="40" t="s">
        <v>3109</v>
      </c>
    </row>
    <row r="91" spans="1:5" ht="12.75">
      <c r="A91" t="s">
        <v>57</v>
      </c>
      <c r="E91" s="39" t="s">
        <v>5</v>
      </c>
    </row>
    <row r="92" spans="1:16" ht="12.75">
      <c r="A92" t="s">
        <v>48</v>
      </c>
      <c s="34" t="s">
        <v>238</v>
      </c>
      <c s="34" t="s">
        <v>1116</v>
      </c>
      <c s="35" t="s">
        <v>5</v>
      </c>
      <c s="6" t="s">
        <v>1117</v>
      </c>
      <c s="36" t="s">
        <v>1097</v>
      </c>
      <c s="37">
        <v>99.35</v>
      </c>
      <c s="36">
        <v>6E-05</v>
      </c>
      <c s="36">
        <f>ROUND(G92*H92,6)</f>
      </c>
      <c r="L92" s="38">
        <v>0</v>
      </c>
      <c s="32">
        <f>ROUND(ROUND(L92,2)*ROUND(G92,3),2)</f>
      </c>
      <c s="36" t="s">
        <v>160</v>
      </c>
      <c>
        <f>(M92*21)/100</f>
      </c>
      <c t="s">
        <v>26</v>
      </c>
    </row>
    <row r="93" spans="1:5" ht="12.75">
      <c r="A93" s="35" t="s">
        <v>54</v>
      </c>
      <c r="E93" s="39" t="s">
        <v>5</v>
      </c>
    </row>
    <row r="94" spans="1:5" ht="51">
      <c r="A94" s="35" t="s">
        <v>55</v>
      </c>
      <c r="E94" s="40" t="s">
        <v>3110</v>
      </c>
    </row>
    <row r="95" spans="1:5" ht="12.75">
      <c r="A95" t="s">
        <v>57</v>
      </c>
      <c r="E95" s="39" t="s">
        <v>5</v>
      </c>
    </row>
    <row r="96" spans="1:16" ht="12.75">
      <c r="A96" t="s">
        <v>48</v>
      </c>
      <c s="34" t="s">
        <v>242</v>
      </c>
      <c s="34" t="s">
        <v>3097</v>
      </c>
      <c s="35" t="s">
        <v>49</v>
      </c>
      <c s="6" t="s">
        <v>3098</v>
      </c>
      <c s="36" t="s">
        <v>226</v>
      </c>
      <c s="37">
        <v>2.1</v>
      </c>
      <c s="36">
        <v>0.04536</v>
      </c>
      <c s="36">
        <f>ROUND(G96*H96,6)</f>
      </c>
      <c r="L96" s="38">
        <v>0</v>
      </c>
      <c s="32">
        <f>ROUND(ROUND(L96,2)*ROUND(G96,3),2)</f>
      </c>
      <c s="36" t="s">
        <v>160</v>
      </c>
      <c>
        <f>(M96*21)/100</f>
      </c>
      <c t="s">
        <v>26</v>
      </c>
    </row>
    <row r="97" spans="1:5" ht="12.75">
      <c r="A97" s="35" t="s">
        <v>54</v>
      </c>
      <c r="E97" s="39" t="s">
        <v>5</v>
      </c>
    </row>
    <row r="98" spans="1:5" ht="51">
      <c r="A98" s="35" t="s">
        <v>55</v>
      </c>
      <c r="E98" s="40" t="s">
        <v>3111</v>
      </c>
    </row>
    <row r="99" spans="1:5" ht="12.75">
      <c r="A99" t="s">
        <v>57</v>
      </c>
      <c r="E99" s="39" t="s">
        <v>5</v>
      </c>
    </row>
    <row r="100" spans="1:16" ht="12.75">
      <c r="A100" t="s">
        <v>48</v>
      </c>
      <c s="34" t="s">
        <v>245</v>
      </c>
      <c s="34" t="s">
        <v>3100</v>
      </c>
      <c s="35" t="s">
        <v>49</v>
      </c>
      <c s="6" t="s">
        <v>3101</v>
      </c>
      <c s="36" t="s">
        <v>226</v>
      </c>
      <c s="37">
        <v>0.525</v>
      </c>
      <c s="36">
        <v>0.03305</v>
      </c>
      <c s="36">
        <f>ROUND(G100*H100,6)</f>
      </c>
      <c r="L100" s="38">
        <v>0</v>
      </c>
      <c s="32">
        <f>ROUND(ROUND(L100,2)*ROUND(G100,3),2)</f>
      </c>
      <c s="36" t="s">
        <v>160</v>
      </c>
      <c>
        <f>(M100*21)/100</f>
      </c>
      <c t="s">
        <v>26</v>
      </c>
    </row>
    <row r="101" spans="1:5" ht="12.75">
      <c r="A101" s="35" t="s">
        <v>54</v>
      </c>
      <c r="E101" s="39" t="s">
        <v>5</v>
      </c>
    </row>
    <row r="102" spans="1:5" ht="25.5">
      <c r="A102" s="35" t="s">
        <v>55</v>
      </c>
      <c r="E102" s="40" t="s">
        <v>3112</v>
      </c>
    </row>
    <row r="103" spans="1:5" ht="12.75">
      <c r="A103" t="s">
        <v>57</v>
      </c>
      <c r="E103" s="39" t="s">
        <v>5</v>
      </c>
    </row>
    <row r="104" spans="1:16" ht="12.75">
      <c r="A104" t="s">
        <v>48</v>
      </c>
      <c s="34" t="s">
        <v>248</v>
      </c>
      <c s="34" t="s">
        <v>3113</v>
      </c>
      <c s="35" t="s">
        <v>5</v>
      </c>
      <c s="6" t="s">
        <v>3114</v>
      </c>
      <c s="36" t="s">
        <v>1097</v>
      </c>
      <c s="37">
        <v>1366.47</v>
      </c>
      <c s="36">
        <v>5E-05</v>
      </c>
      <c s="36">
        <f>ROUND(G104*H104,6)</f>
      </c>
      <c r="L104" s="38">
        <v>0</v>
      </c>
      <c s="32">
        <f>ROUND(ROUND(L104,2)*ROUND(G104,3),2)</f>
      </c>
      <c s="36" t="s">
        <v>160</v>
      </c>
      <c>
        <f>(M104*21)/100</f>
      </c>
      <c t="s">
        <v>26</v>
      </c>
    </row>
    <row r="105" spans="1:5" ht="12.75">
      <c r="A105" s="35" t="s">
        <v>54</v>
      </c>
      <c r="E105" s="39" t="s">
        <v>5</v>
      </c>
    </row>
    <row r="106" spans="1:5" ht="51">
      <c r="A106" s="35" t="s">
        <v>55</v>
      </c>
      <c r="E106" s="40" t="s">
        <v>3115</v>
      </c>
    </row>
    <row r="107" spans="1:5" ht="12.75">
      <c r="A107" t="s">
        <v>57</v>
      </c>
      <c r="E107" s="39" t="s">
        <v>5</v>
      </c>
    </row>
    <row r="108" spans="1:16" ht="12.75">
      <c r="A108" t="s">
        <v>48</v>
      </c>
      <c s="34" t="s">
        <v>251</v>
      </c>
      <c s="34" t="s">
        <v>3116</v>
      </c>
      <c s="35" t="s">
        <v>5</v>
      </c>
      <c s="6" t="s">
        <v>3117</v>
      </c>
      <c s="36" t="s">
        <v>52</v>
      </c>
      <c s="37">
        <v>0.945</v>
      </c>
      <c s="36">
        <v>1</v>
      </c>
      <c s="36">
        <f>ROUND(G108*H108,6)</f>
      </c>
      <c r="L108" s="38">
        <v>0</v>
      </c>
      <c s="32">
        <f>ROUND(ROUND(L108,2)*ROUND(G108,3),2)</f>
      </c>
      <c s="36" t="s">
        <v>160</v>
      </c>
      <c>
        <f>(M108*21)/100</f>
      </c>
      <c t="s">
        <v>26</v>
      </c>
    </row>
    <row r="109" spans="1:5" ht="12.75">
      <c r="A109" s="35" t="s">
        <v>54</v>
      </c>
      <c r="E109" s="39" t="s">
        <v>5</v>
      </c>
    </row>
    <row r="110" spans="1:5" ht="114.75">
      <c r="A110" s="35" t="s">
        <v>55</v>
      </c>
      <c r="E110" s="40" t="s">
        <v>3118</v>
      </c>
    </row>
    <row r="111" spans="1:5" ht="12.75">
      <c r="A111" t="s">
        <v>57</v>
      </c>
      <c r="E111" s="39" t="s">
        <v>5</v>
      </c>
    </row>
    <row r="112" spans="1:16" ht="12.75">
      <c r="A112" t="s">
        <v>48</v>
      </c>
      <c s="34" t="s">
        <v>254</v>
      </c>
      <c s="34" t="s">
        <v>3097</v>
      </c>
      <c s="35" t="s">
        <v>26</v>
      </c>
      <c s="6" t="s">
        <v>3098</v>
      </c>
      <c s="36" t="s">
        <v>226</v>
      </c>
      <c s="37">
        <v>1.313</v>
      </c>
      <c s="36">
        <v>0.04536</v>
      </c>
      <c s="36">
        <f>ROUND(G112*H112,6)</f>
      </c>
      <c r="L112" s="38">
        <v>0</v>
      </c>
      <c s="32">
        <f>ROUND(ROUND(L112,2)*ROUND(G112,3),2)</f>
      </c>
      <c s="36" t="s">
        <v>160</v>
      </c>
      <c>
        <f>(M112*21)/100</f>
      </c>
      <c t="s">
        <v>26</v>
      </c>
    </row>
    <row r="113" spans="1:5" ht="12.75">
      <c r="A113" s="35" t="s">
        <v>54</v>
      </c>
      <c r="E113" s="39" t="s">
        <v>5</v>
      </c>
    </row>
    <row r="114" spans="1:5" ht="25.5">
      <c r="A114" s="35" t="s">
        <v>55</v>
      </c>
      <c r="E114" s="40" t="s">
        <v>3119</v>
      </c>
    </row>
    <row r="115" spans="1:5" ht="12.75">
      <c r="A115" t="s">
        <v>57</v>
      </c>
      <c r="E115" s="39" t="s">
        <v>5</v>
      </c>
    </row>
    <row r="116" spans="1:16" ht="12.75">
      <c r="A116" t="s">
        <v>48</v>
      </c>
      <c s="34" t="s">
        <v>257</v>
      </c>
      <c s="34" t="s">
        <v>3120</v>
      </c>
      <c s="35" t="s">
        <v>5</v>
      </c>
      <c s="6" t="s">
        <v>3121</v>
      </c>
      <c s="36" t="s">
        <v>52</v>
      </c>
      <c s="37">
        <v>0.435</v>
      </c>
      <c s="36">
        <v>1</v>
      </c>
      <c s="36">
        <f>ROUND(G116*H116,6)</f>
      </c>
      <c r="L116" s="38">
        <v>0</v>
      </c>
      <c s="32">
        <f>ROUND(ROUND(L116,2)*ROUND(G116,3),2)</f>
      </c>
      <c s="36" t="s">
        <v>160</v>
      </c>
      <c>
        <f>(M116*21)/100</f>
      </c>
      <c t="s">
        <v>26</v>
      </c>
    </row>
    <row r="117" spans="1:5" ht="12.75">
      <c r="A117" s="35" t="s">
        <v>54</v>
      </c>
      <c r="E117" s="39" t="s">
        <v>5</v>
      </c>
    </row>
    <row r="118" spans="1:5" ht="102">
      <c r="A118" s="35" t="s">
        <v>55</v>
      </c>
      <c r="E118" s="40" t="s">
        <v>3122</v>
      </c>
    </row>
    <row r="119" spans="1:5" ht="12.75">
      <c r="A119" t="s">
        <v>57</v>
      </c>
      <c r="E119" s="39" t="s">
        <v>5</v>
      </c>
    </row>
    <row r="120" spans="1:16" ht="25.5">
      <c r="A120" t="s">
        <v>48</v>
      </c>
      <c s="34" t="s">
        <v>261</v>
      </c>
      <c s="34" t="s">
        <v>2673</v>
      </c>
      <c s="35" t="s">
        <v>5</v>
      </c>
      <c s="6" t="s">
        <v>2674</v>
      </c>
      <c s="36" t="s">
        <v>52</v>
      </c>
      <c s="37">
        <v>1.903</v>
      </c>
      <c s="36">
        <v>0</v>
      </c>
      <c s="36">
        <f>ROUND(G120*H120,6)</f>
      </c>
      <c r="L120" s="38">
        <v>0</v>
      </c>
      <c s="32">
        <f>ROUND(ROUND(L120,2)*ROUND(G120,3),2)</f>
      </c>
      <c s="36" t="s">
        <v>160</v>
      </c>
      <c>
        <f>(M120*21)/100</f>
      </c>
      <c t="s">
        <v>26</v>
      </c>
    </row>
    <row r="121" spans="1:5" ht="12.75">
      <c r="A121" s="35" t="s">
        <v>54</v>
      </c>
      <c r="E121" s="39" t="s">
        <v>5</v>
      </c>
    </row>
    <row r="122" spans="1:5" ht="12.75">
      <c r="A122" s="35" t="s">
        <v>55</v>
      </c>
      <c r="E122" s="40" t="s">
        <v>5</v>
      </c>
    </row>
    <row r="123" spans="1:5" ht="12.75">
      <c r="A123" t="s">
        <v>57</v>
      </c>
      <c r="E123" s="39" t="s">
        <v>5</v>
      </c>
    </row>
    <row r="124" spans="1:13" ht="12.75">
      <c r="A124" t="s">
        <v>45</v>
      </c>
      <c r="C124" s="31" t="s">
        <v>86</v>
      </c>
      <c r="E124" s="33" t="s">
        <v>1136</v>
      </c>
      <c r="J124" s="32">
        <f>0</f>
      </c>
      <c s="32">
        <f>0</f>
      </c>
      <c s="32">
        <f>0+L125+L129+L133+L137+L141+L145</f>
      </c>
      <c s="32">
        <f>0+M125+M129+M133+M137+M141+M145</f>
      </c>
    </row>
    <row r="125" spans="1:16" ht="25.5">
      <c r="A125" t="s">
        <v>48</v>
      </c>
      <c s="34" t="s">
        <v>103</v>
      </c>
      <c s="34" t="s">
        <v>3123</v>
      </c>
      <c s="35" t="s">
        <v>5</v>
      </c>
      <c s="6" t="s">
        <v>3124</v>
      </c>
      <c s="36" t="s">
        <v>159</v>
      </c>
      <c s="37">
        <v>24</v>
      </c>
      <c s="36">
        <v>0.00067</v>
      </c>
      <c s="36">
        <f>ROUND(G125*H125,6)</f>
      </c>
      <c r="L125" s="38">
        <v>0</v>
      </c>
      <c s="32">
        <f>ROUND(ROUND(L125,2)*ROUND(G125,3),2)</f>
      </c>
      <c s="36" t="s">
        <v>160</v>
      </c>
      <c>
        <f>(M125*21)/100</f>
      </c>
      <c t="s">
        <v>26</v>
      </c>
    </row>
    <row r="126" spans="1:5" ht="12.75">
      <c r="A126" s="35" t="s">
        <v>54</v>
      </c>
      <c r="E126" s="39" t="s">
        <v>5</v>
      </c>
    </row>
    <row r="127" spans="1:5" ht="63.75">
      <c r="A127" s="35" t="s">
        <v>55</v>
      </c>
      <c r="E127" s="40" t="s">
        <v>3125</v>
      </c>
    </row>
    <row r="128" spans="1:5" ht="12.75">
      <c r="A128" t="s">
        <v>57</v>
      </c>
      <c r="E128" s="39" t="s">
        <v>5</v>
      </c>
    </row>
    <row r="129" spans="1:16" ht="25.5">
      <c r="A129" t="s">
        <v>48</v>
      </c>
      <c s="34" t="s">
        <v>107</v>
      </c>
      <c s="34" t="s">
        <v>3126</v>
      </c>
      <c s="35" t="s">
        <v>5</v>
      </c>
      <c s="6" t="s">
        <v>3127</v>
      </c>
      <c s="36" t="s">
        <v>226</v>
      </c>
      <c s="37">
        <v>4.4</v>
      </c>
      <c s="36">
        <v>0</v>
      </c>
      <c s="36">
        <f>ROUND(G129*H129,6)</f>
      </c>
      <c r="L129" s="38">
        <v>0</v>
      </c>
      <c s="32">
        <f>ROUND(ROUND(L129,2)*ROUND(G129,3),2)</f>
      </c>
      <c s="36" t="s">
        <v>160</v>
      </c>
      <c>
        <f>(M129*21)/100</f>
      </c>
      <c t="s">
        <v>26</v>
      </c>
    </row>
    <row r="130" spans="1:5" ht="12.75">
      <c r="A130" s="35" t="s">
        <v>54</v>
      </c>
      <c r="E130" s="39" t="s">
        <v>5</v>
      </c>
    </row>
    <row r="131" spans="1:5" ht="25.5">
      <c r="A131" s="35" t="s">
        <v>55</v>
      </c>
      <c r="E131" s="40" t="s">
        <v>3128</v>
      </c>
    </row>
    <row r="132" spans="1:5" ht="12.75">
      <c r="A132" t="s">
        <v>57</v>
      </c>
      <c r="E132" s="39" t="s">
        <v>5</v>
      </c>
    </row>
    <row r="133" spans="1:16" ht="38.25">
      <c r="A133" t="s">
        <v>48</v>
      </c>
      <c s="34" t="s">
        <v>111</v>
      </c>
      <c s="34" t="s">
        <v>3129</v>
      </c>
      <c s="35" t="s">
        <v>5</v>
      </c>
      <c s="6" t="s">
        <v>3130</v>
      </c>
      <c s="36" t="s">
        <v>226</v>
      </c>
      <c s="37">
        <v>104.82</v>
      </c>
      <c s="36">
        <v>0</v>
      </c>
      <c s="36">
        <f>ROUND(G133*H133,6)</f>
      </c>
      <c r="L133" s="38">
        <v>0</v>
      </c>
      <c s="32">
        <f>ROUND(ROUND(L133,2)*ROUND(G133,3),2)</f>
      </c>
      <c s="36" t="s">
        <v>160</v>
      </c>
      <c>
        <f>(M133*21)/100</f>
      </c>
      <c t="s">
        <v>26</v>
      </c>
    </row>
    <row r="134" spans="1:5" ht="12.75">
      <c r="A134" s="35" t="s">
        <v>54</v>
      </c>
      <c r="E134" s="39" t="s">
        <v>5</v>
      </c>
    </row>
    <row r="135" spans="1:5" ht="293.25">
      <c r="A135" s="35" t="s">
        <v>55</v>
      </c>
      <c r="E135" s="40" t="s">
        <v>3131</v>
      </c>
    </row>
    <row r="136" spans="1:5" ht="12.75">
      <c r="A136" t="s">
        <v>57</v>
      </c>
      <c r="E136" s="39" t="s">
        <v>5</v>
      </c>
    </row>
    <row r="137" spans="1:16" ht="38.25">
      <c r="A137" t="s">
        <v>48</v>
      </c>
      <c s="34" t="s">
        <v>189</v>
      </c>
      <c s="34" t="s">
        <v>3132</v>
      </c>
      <c s="35" t="s">
        <v>5</v>
      </c>
      <c s="6" t="s">
        <v>3133</v>
      </c>
      <c s="36" t="s">
        <v>226</v>
      </c>
      <c s="37">
        <v>51.96</v>
      </c>
      <c s="36">
        <v>0</v>
      </c>
      <c s="36">
        <f>ROUND(G137*H137,6)</f>
      </c>
      <c r="L137" s="38">
        <v>0</v>
      </c>
      <c s="32">
        <f>ROUND(ROUND(L137,2)*ROUND(G137,3),2)</f>
      </c>
      <c s="36" t="s">
        <v>160</v>
      </c>
      <c>
        <f>(M137*21)/100</f>
      </c>
      <c t="s">
        <v>26</v>
      </c>
    </row>
    <row r="138" spans="1:5" ht="12.75">
      <c r="A138" s="35" t="s">
        <v>54</v>
      </c>
      <c r="E138" s="39" t="s">
        <v>5</v>
      </c>
    </row>
    <row r="139" spans="1:5" ht="102">
      <c r="A139" s="35" t="s">
        <v>55</v>
      </c>
      <c r="E139" s="40" t="s">
        <v>3134</v>
      </c>
    </row>
    <row r="140" spans="1:5" ht="12.75">
      <c r="A140" t="s">
        <v>57</v>
      </c>
      <c r="E140" s="39" t="s">
        <v>5</v>
      </c>
    </row>
    <row r="141" spans="1:16" ht="25.5">
      <c r="A141" t="s">
        <v>48</v>
      </c>
      <c s="34" t="s">
        <v>192</v>
      </c>
      <c s="34" t="s">
        <v>3135</v>
      </c>
      <c s="35" t="s">
        <v>5</v>
      </c>
      <c s="6" t="s">
        <v>3136</v>
      </c>
      <c s="36" t="s">
        <v>226</v>
      </c>
      <c s="37">
        <v>12.99</v>
      </c>
      <c s="36">
        <v>0</v>
      </c>
      <c s="36">
        <f>ROUND(G141*H141,6)</f>
      </c>
      <c r="L141" s="38">
        <v>0</v>
      </c>
      <c s="32">
        <f>ROUND(ROUND(L141,2)*ROUND(G141,3),2)</f>
      </c>
      <c s="36" t="s">
        <v>160</v>
      </c>
      <c>
        <f>(M141*21)/100</f>
      </c>
      <c t="s">
        <v>26</v>
      </c>
    </row>
    <row r="142" spans="1:5" ht="12.75">
      <c r="A142" s="35" t="s">
        <v>54</v>
      </c>
      <c r="E142" s="39" t="s">
        <v>5</v>
      </c>
    </row>
    <row r="143" spans="1:5" ht="63.75">
      <c r="A143" s="35" t="s">
        <v>55</v>
      </c>
      <c r="E143" s="40" t="s">
        <v>3137</v>
      </c>
    </row>
    <row r="144" spans="1:5" ht="12.75">
      <c r="A144" t="s">
        <v>57</v>
      </c>
      <c r="E144" s="39" t="s">
        <v>5</v>
      </c>
    </row>
    <row r="145" spans="1:16" ht="38.25">
      <c r="A145" t="s">
        <v>48</v>
      </c>
      <c s="34" t="s">
        <v>195</v>
      </c>
      <c s="34" t="s">
        <v>3138</v>
      </c>
      <c s="35" t="s">
        <v>5</v>
      </c>
      <c s="6" t="s">
        <v>3139</v>
      </c>
      <c s="36" t="s">
        <v>226</v>
      </c>
      <c s="37">
        <v>34.64</v>
      </c>
      <c s="36">
        <v>0</v>
      </c>
      <c s="36">
        <f>ROUND(G145*H145,6)</f>
      </c>
      <c r="L145" s="38">
        <v>0</v>
      </c>
      <c s="32">
        <f>ROUND(ROUND(L145,2)*ROUND(G145,3),2)</f>
      </c>
      <c s="36" t="s">
        <v>160</v>
      </c>
      <c>
        <f>(M145*21)/100</f>
      </c>
      <c t="s">
        <v>26</v>
      </c>
    </row>
    <row r="146" spans="1:5" ht="12.75">
      <c r="A146" s="35" t="s">
        <v>54</v>
      </c>
      <c r="E146" s="39" t="s">
        <v>5</v>
      </c>
    </row>
    <row r="147" spans="1:5" ht="102">
      <c r="A147" s="35" t="s">
        <v>55</v>
      </c>
      <c r="E147" s="40" t="s">
        <v>3140</v>
      </c>
    </row>
    <row r="148" spans="1:5" ht="12.75">
      <c r="A148" t="s">
        <v>57</v>
      </c>
      <c r="E148" s="39" t="s">
        <v>5</v>
      </c>
    </row>
    <row r="149" spans="1:13" ht="12.75">
      <c r="A149" t="s">
        <v>45</v>
      </c>
      <c r="C149" s="31" t="s">
        <v>46</v>
      </c>
      <c r="E149" s="33" t="s">
        <v>47</v>
      </c>
      <c r="J149" s="32">
        <f>0</f>
      </c>
      <c s="32">
        <f>0</f>
      </c>
      <c s="32">
        <f>0+L150+L154+L158+L162</f>
      </c>
      <c s="32">
        <f>0+M150+M154+M158+M162</f>
      </c>
    </row>
    <row r="150" spans="1:16" ht="25.5">
      <c r="A150" t="s">
        <v>48</v>
      </c>
      <c s="34" t="s">
        <v>199</v>
      </c>
      <c s="34" t="s">
        <v>1547</v>
      </c>
      <c s="35" t="s">
        <v>5</v>
      </c>
      <c s="6" t="s">
        <v>1548</v>
      </c>
      <c s="36" t="s">
        <v>52</v>
      </c>
      <c s="37">
        <v>12.035</v>
      </c>
      <c s="36">
        <v>0</v>
      </c>
      <c s="36">
        <f>ROUND(G150*H150,6)</f>
      </c>
      <c r="L150" s="38">
        <v>0</v>
      </c>
      <c s="32">
        <f>ROUND(ROUND(L150,2)*ROUND(G150,3),2)</f>
      </c>
      <c s="36" t="s">
        <v>160</v>
      </c>
      <c>
        <f>(M150*21)/100</f>
      </c>
      <c t="s">
        <v>26</v>
      </c>
    </row>
    <row r="151" spans="1:5" ht="12.75">
      <c r="A151" s="35" t="s">
        <v>54</v>
      </c>
      <c r="E151" s="39" t="s">
        <v>5</v>
      </c>
    </row>
    <row r="152" spans="1:5" ht="12.75">
      <c r="A152" s="35" t="s">
        <v>55</v>
      </c>
      <c r="E152" s="40" t="s">
        <v>5</v>
      </c>
    </row>
    <row r="153" spans="1:5" ht="12.75">
      <c r="A153" t="s">
        <v>57</v>
      </c>
      <c r="E153" s="39" t="s">
        <v>5</v>
      </c>
    </row>
    <row r="154" spans="1:16" ht="25.5">
      <c r="A154" t="s">
        <v>48</v>
      </c>
      <c s="34" t="s">
        <v>202</v>
      </c>
      <c s="34" t="s">
        <v>104</v>
      </c>
      <c s="35" t="s">
        <v>5</v>
      </c>
      <c s="6" t="s">
        <v>105</v>
      </c>
      <c s="36" t="s">
        <v>52</v>
      </c>
      <c s="37">
        <v>0.207</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53">
      <c r="A157" t="s">
        <v>57</v>
      </c>
      <c r="E157" s="39" t="s">
        <v>1028</v>
      </c>
    </row>
    <row r="158" spans="1:16" ht="25.5">
      <c r="A158" t="s">
        <v>48</v>
      </c>
      <c s="34" t="s">
        <v>205</v>
      </c>
      <c s="34" t="s">
        <v>59</v>
      </c>
      <c s="35" t="s">
        <v>5</v>
      </c>
      <c s="6" t="s">
        <v>60</v>
      </c>
      <c s="36" t="s">
        <v>52</v>
      </c>
      <c s="37">
        <v>7.779</v>
      </c>
      <c s="36">
        <v>0</v>
      </c>
      <c s="36">
        <f>ROUND(G158*H158,6)</f>
      </c>
      <c r="L158" s="38">
        <v>0</v>
      </c>
      <c s="32">
        <f>ROUND(ROUND(L158,2)*ROUND(G158,3),2)</f>
      </c>
      <c s="36" t="s">
        <v>53</v>
      </c>
      <c>
        <f>(M158*21)/100</f>
      </c>
      <c t="s">
        <v>26</v>
      </c>
    </row>
    <row r="159" spans="1:5" ht="12.75">
      <c r="A159" s="35" t="s">
        <v>54</v>
      </c>
      <c r="E159" s="39" t="s">
        <v>5</v>
      </c>
    </row>
    <row r="160" spans="1:5" ht="12.75">
      <c r="A160" s="35" t="s">
        <v>55</v>
      </c>
      <c r="E160" s="40" t="s">
        <v>3141</v>
      </c>
    </row>
    <row r="161" spans="1:5" ht="153">
      <c r="A161" t="s">
        <v>57</v>
      </c>
      <c r="E161" s="39" t="s">
        <v>1028</v>
      </c>
    </row>
    <row r="162" spans="1:16" ht="25.5">
      <c r="A162" t="s">
        <v>48</v>
      </c>
      <c s="34" t="s">
        <v>208</v>
      </c>
      <c s="34" t="s">
        <v>112</v>
      </c>
      <c s="35" t="s">
        <v>5</v>
      </c>
      <c s="6" t="s">
        <v>113</v>
      </c>
      <c s="36" t="s">
        <v>52</v>
      </c>
      <c s="37">
        <v>4.048</v>
      </c>
      <c s="36">
        <v>0</v>
      </c>
      <c s="36">
        <f>ROUND(G162*H162,6)</f>
      </c>
      <c r="L162" s="38">
        <v>0</v>
      </c>
      <c s="32">
        <f>ROUND(ROUND(L162,2)*ROUND(G162,3),2)</f>
      </c>
      <c s="36" t="s">
        <v>53</v>
      </c>
      <c>
        <f>(M162*21)/100</f>
      </c>
      <c t="s">
        <v>26</v>
      </c>
    </row>
    <row r="163" spans="1:5" ht="12.75">
      <c r="A163" s="35" t="s">
        <v>54</v>
      </c>
      <c r="E163" s="39" t="s">
        <v>5</v>
      </c>
    </row>
    <row r="164" spans="1:5" ht="12.75">
      <c r="A164" s="35" t="s">
        <v>55</v>
      </c>
      <c r="E164" s="40" t="s">
        <v>3142</v>
      </c>
    </row>
    <row r="165" spans="1:5" ht="153">
      <c r="A165" t="s">
        <v>57</v>
      </c>
      <c r="E165" s="39" t="s">
        <v>1028</v>
      </c>
    </row>
    <row r="166" spans="1:13" ht="12.75">
      <c r="A166" t="s">
        <v>45</v>
      </c>
      <c r="C166" s="31" t="s">
        <v>1029</v>
      </c>
      <c r="E166" s="33" t="s">
        <v>1030</v>
      </c>
      <c r="J166" s="32">
        <f>0</f>
      </c>
      <c s="32">
        <f>0</f>
      </c>
      <c s="32">
        <f>0+L167</f>
      </c>
      <c s="32">
        <f>0+M167</f>
      </c>
    </row>
    <row r="167" spans="1:16" ht="38.25">
      <c r="A167" t="s">
        <v>48</v>
      </c>
      <c s="34" t="s">
        <v>211</v>
      </c>
      <c s="34" t="s">
        <v>1556</v>
      </c>
      <c s="35" t="s">
        <v>5</v>
      </c>
      <c s="6" t="s">
        <v>1557</v>
      </c>
      <c s="36" t="s">
        <v>52</v>
      </c>
      <c s="37">
        <v>7.333</v>
      </c>
      <c s="36">
        <v>0</v>
      </c>
      <c s="36">
        <f>ROUND(G167*H167,6)</f>
      </c>
      <c r="L167" s="38">
        <v>0</v>
      </c>
      <c s="32">
        <f>ROUND(ROUND(L167,2)*ROUND(G167,3),2)</f>
      </c>
      <c s="36" t="s">
        <v>160</v>
      </c>
      <c>
        <f>(M167*21)/100</f>
      </c>
      <c t="s">
        <v>26</v>
      </c>
    </row>
    <row r="168" spans="1:5" ht="12.75">
      <c r="A168" s="35" t="s">
        <v>54</v>
      </c>
      <c r="E168" s="39" t="s">
        <v>5</v>
      </c>
    </row>
    <row r="169" spans="1:5" ht="12.75">
      <c r="A169" s="35" t="s">
        <v>55</v>
      </c>
      <c r="E169" s="40" t="s">
        <v>5</v>
      </c>
    </row>
    <row r="170" spans="1:5" ht="12.75">
      <c r="A170" t="s">
        <v>57</v>
      </c>
      <c r="E170" s="39" t="s">
        <v>5</v>
      </c>
    </row>
    <row r="171" spans="1:13" ht="12.75">
      <c r="A171" t="s">
        <v>45</v>
      </c>
      <c r="C171" s="31" t="s">
        <v>708</v>
      </c>
      <c r="E171" s="33" t="s">
        <v>709</v>
      </c>
      <c r="J171" s="32">
        <f>0</f>
      </c>
      <c s="32">
        <f>0</f>
      </c>
      <c s="32">
        <f>0+L172</f>
      </c>
      <c s="32">
        <f>0+M172</f>
      </c>
    </row>
    <row r="172" spans="1:16" ht="12.75">
      <c r="A172" t="s">
        <v>48</v>
      </c>
      <c s="34" t="s">
        <v>264</v>
      </c>
      <c s="34" t="s">
        <v>711</v>
      </c>
      <c s="35" t="s">
        <v>5</v>
      </c>
      <c s="6" t="s">
        <v>712</v>
      </c>
      <c s="36" t="s">
        <v>122</v>
      </c>
      <c s="37">
        <v>1</v>
      </c>
      <c s="36">
        <v>0</v>
      </c>
      <c s="36">
        <f>ROUND(G172*H172,6)</f>
      </c>
      <c r="L172" s="38">
        <v>0</v>
      </c>
      <c s="32">
        <f>ROUND(ROUND(L172,2)*ROUND(G172,3),2)</f>
      </c>
      <c s="36" t="s">
        <v>160</v>
      </c>
      <c>
        <f>(M172*21)/100</f>
      </c>
      <c t="s">
        <v>26</v>
      </c>
    </row>
    <row r="173" spans="1:5" ht="12.75">
      <c r="A173" s="35" t="s">
        <v>54</v>
      </c>
      <c r="E173" s="39" t="s">
        <v>5</v>
      </c>
    </row>
    <row r="174" spans="1:5" ht="12.75">
      <c r="A174" s="35" t="s">
        <v>55</v>
      </c>
      <c r="E174" s="40" t="s">
        <v>5</v>
      </c>
    </row>
    <row r="175" spans="1:5" ht="12.75">
      <c r="A175" t="s">
        <v>57</v>
      </c>
      <c r="E175"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COUNTIFS(L8:L629,"=0",A8:A629,"P")+COUNTIFS(L8:L629,"",A8:A629,"P")+SUM(Q8:Q629)</f>
      </c>
    </row>
    <row r="8" spans="1:13" ht="12.75">
      <c r="A8" t="s">
        <v>43</v>
      </c>
      <c r="C8" s="28" t="s">
        <v>3145</v>
      </c>
      <c r="E8" s="30" t="s">
        <v>3144</v>
      </c>
      <c r="J8" s="29">
        <f>0+J9+J50+J55+J156+J369+J394+J555+J568+J577+J598+J623+J628</f>
      </c>
      <c s="29">
        <f>0+K9+K50+K55+K156+K369+K394+K555+K568+K577+K598+K623+K628</f>
      </c>
      <c s="29">
        <f>0+L9+L50+L55+L156+L369+L394+L555+L568+L577+L598+L623+L628</f>
      </c>
      <c s="29">
        <f>0+M9+M50+M55+M156+M369+M394+M555+M568+M577+M598+M623+M628</f>
      </c>
    </row>
    <row r="9" spans="1:13" ht="12.75">
      <c r="A9" t="s">
        <v>45</v>
      </c>
      <c r="C9" s="31" t="s">
        <v>49</v>
      </c>
      <c r="E9" s="33" t="s">
        <v>956</v>
      </c>
      <c r="J9" s="32">
        <f>0</f>
      </c>
      <c s="32">
        <f>0</f>
      </c>
      <c s="32">
        <f>0+L10+L14+L18+L22+L26+L30+L34+L38+L42+L46</f>
      </c>
      <c s="32">
        <f>0+M10+M14+M18+M22+M26+M30+M34+M38+M42+M46</f>
      </c>
    </row>
    <row r="10" spans="1:16" ht="25.5">
      <c r="A10" t="s">
        <v>48</v>
      </c>
      <c s="34" t="s">
        <v>49</v>
      </c>
      <c s="34" t="s">
        <v>3146</v>
      </c>
      <c s="35" t="s">
        <v>5</v>
      </c>
      <c s="6" t="s">
        <v>3147</v>
      </c>
      <c s="36" t="s">
        <v>959</v>
      </c>
      <c s="37">
        <v>45.161</v>
      </c>
      <c s="36">
        <v>0</v>
      </c>
      <c s="36">
        <f>ROUND(G10*H10,6)</f>
      </c>
      <c r="L10" s="38">
        <v>0</v>
      </c>
      <c s="32">
        <f>ROUND(ROUND(L10,2)*ROUND(G10,3),2)</f>
      </c>
      <c s="36" t="s">
        <v>160</v>
      </c>
      <c>
        <f>(M10*21)/100</f>
      </c>
      <c t="s">
        <v>26</v>
      </c>
    </row>
    <row r="11" spans="1:5" ht="12.75">
      <c r="A11" s="35" t="s">
        <v>54</v>
      </c>
      <c r="E11" s="39" t="s">
        <v>5</v>
      </c>
    </row>
    <row r="12" spans="1:5" ht="357">
      <c r="A12" s="35" t="s">
        <v>55</v>
      </c>
      <c r="E12" s="40" t="s">
        <v>3148</v>
      </c>
    </row>
    <row r="13" spans="1:5" ht="12.75">
      <c r="A13" t="s">
        <v>57</v>
      </c>
      <c r="E13" s="39" t="s">
        <v>5</v>
      </c>
    </row>
    <row r="14" spans="1:16" ht="38.25">
      <c r="A14" t="s">
        <v>48</v>
      </c>
      <c s="34" t="s">
        <v>26</v>
      </c>
      <c s="34" t="s">
        <v>957</v>
      </c>
      <c s="35" t="s">
        <v>5</v>
      </c>
      <c s="6" t="s">
        <v>958</v>
      </c>
      <c s="36" t="s">
        <v>959</v>
      </c>
      <c s="37">
        <v>180.642</v>
      </c>
      <c s="36">
        <v>0</v>
      </c>
      <c s="36">
        <f>ROUND(G14*H14,6)</f>
      </c>
      <c r="L14" s="38">
        <v>0</v>
      </c>
      <c s="32">
        <f>ROUND(ROUND(L14,2)*ROUND(G14,3),2)</f>
      </c>
      <c s="36" t="s">
        <v>160</v>
      </c>
      <c>
        <f>(M14*21)/100</f>
      </c>
      <c t="s">
        <v>26</v>
      </c>
    </row>
    <row r="15" spans="1:5" ht="12.75">
      <c r="A15" s="35" t="s">
        <v>54</v>
      </c>
      <c r="E15" s="39" t="s">
        <v>5</v>
      </c>
    </row>
    <row r="16" spans="1:5" ht="357">
      <c r="A16" s="35" t="s">
        <v>55</v>
      </c>
      <c r="E16" s="40" t="s">
        <v>3149</v>
      </c>
    </row>
    <row r="17" spans="1:5" ht="12.75">
      <c r="A17" t="s">
        <v>57</v>
      </c>
      <c r="E17" s="39" t="s">
        <v>5</v>
      </c>
    </row>
    <row r="18" spans="1:16" ht="25.5">
      <c r="A18" t="s">
        <v>48</v>
      </c>
      <c s="34" t="s">
        <v>25</v>
      </c>
      <c s="34" t="s">
        <v>1577</v>
      </c>
      <c s="35" t="s">
        <v>5</v>
      </c>
      <c s="6" t="s">
        <v>1578</v>
      </c>
      <c s="36" t="s">
        <v>1089</v>
      </c>
      <c s="37">
        <v>424.696</v>
      </c>
      <c s="36">
        <v>0.00085</v>
      </c>
      <c s="36">
        <f>ROUND(G18*H18,6)</f>
      </c>
      <c r="L18" s="38">
        <v>0</v>
      </c>
      <c s="32">
        <f>ROUND(ROUND(L18,2)*ROUND(G18,3),2)</f>
      </c>
      <c s="36" t="s">
        <v>160</v>
      </c>
      <c>
        <f>(M18*21)/100</f>
      </c>
      <c t="s">
        <v>26</v>
      </c>
    </row>
    <row r="19" spans="1:5" ht="12.75">
      <c r="A19" s="35" t="s">
        <v>54</v>
      </c>
      <c r="E19" s="39" t="s">
        <v>5</v>
      </c>
    </row>
    <row r="20" spans="1:5" ht="267.75">
      <c r="A20" s="35" t="s">
        <v>55</v>
      </c>
      <c r="E20" s="40" t="s">
        <v>3150</v>
      </c>
    </row>
    <row r="21" spans="1:5" ht="12.75">
      <c r="A21" t="s">
        <v>57</v>
      </c>
      <c r="E21" s="39" t="s">
        <v>5</v>
      </c>
    </row>
    <row r="22" spans="1:16" ht="25.5">
      <c r="A22" t="s">
        <v>48</v>
      </c>
      <c s="34" t="s">
        <v>65</v>
      </c>
      <c s="34" t="s">
        <v>1580</v>
      </c>
      <c s="35" t="s">
        <v>5</v>
      </c>
      <c s="6" t="s">
        <v>1581</v>
      </c>
      <c s="36" t="s">
        <v>1089</v>
      </c>
      <c s="37">
        <v>424.696</v>
      </c>
      <c s="36">
        <v>0</v>
      </c>
      <c s="36">
        <f>ROUND(G22*H22,6)</f>
      </c>
      <c r="L22" s="38">
        <v>0</v>
      </c>
      <c s="32">
        <f>ROUND(ROUND(L22,2)*ROUND(G22,3),2)</f>
      </c>
      <c s="36" t="s">
        <v>160</v>
      </c>
      <c>
        <f>(M22*21)/100</f>
      </c>
      <c t="s">
        <v>26</v>
      </c>
    </row>
    <row r="23" spans="1:5" ht="12.75">
      <c r="A23" s="35" t="s">
        <v>54</v>
      </c>
      <c r="E23" s="39" t="s">
        <v>5</v>
      </c>
    </row>
    <row r="24" spans="1:5" ht="267.75">
      <c r="A24" s="35" t="s">
        <v>55</v>
      </c>
      <c r="E24" s="40" t="s">
        <v>3151</v>
      </c>
    </row>
    <row r="25" spans="1:5" ht="12.75">
      <c r="A25" t="s">
        <v>57</v>
      </c>
      <c r="E25" s="39" t="s">
        <v>5</v>
      </c>
    </row>
    <row r="26" spans="1:16" ht="38.25">
      <c r="A26" t="s">
        <v>48</v>
      </c>
      <c s="34" t="s">
        <v>69</v>
      </c>
      <c s="34" t="s">
        <v>3152</v>
      </c>
      <c s="35" t="s">
        <v>5</v>
      </c>
      <c s="6" t="s">
        <v>1040</v>
      </c>
      <c s="36" t="s">
        <v>959</v>
      </c>
      <c s="37">
        <v>78.476</v>
      </c>
      <c s="36">
        <v>0</v>
      </c>
      <c s="36">
        <f>ROUND(G26*H26,6)</f>
      </c>
      <c r="L26" s="38">
        <v>0</v>
      </c>
      <c s="32">
        <f>ROUND(ROUND(L26,2)*ROUND(G26,3),2)</f>
      </c>
      <c s="36" t="s">
        <v>160</v>
      </c>
      <c>
        <f>(M26*21)/100</f>
      </c>
      <c t="s">
        <v>26</v>
      </c>
    </row>
    <row r="27" spans="1:5" ht="12.75">
      <c r="A27" s="35" t="s">
        <v>54</v>
      </c>
      <c r="E27" s="39" t="s">
        <v>5</v>
      </c>
    </row>
    <row r="28" spans="1:5" ht="12.75">
      <c r="A28" s="35" t="s">
        <v>55</v>
      </c>
      <c r="E28" s="40" t="s">
        <v>3153</v>
      </c>
    </row>
    <row r="29" spans="1:5" ht="12.75">
      <c r="A29" t="s">
        <v>57</v>
      </c>
      <c r="E29" s="39" t="s">
        <v>5</v>
      </c>
    </row>
    <row r="30" spans="1:16" ht="38.25">
      <c r="A30" t="s">
        <v>48</v>
      </c>
      <c s="34" t="s">
        <v>74</v>
      </c>
      <c s="34" t="s">
        <v>3154</v>
      </c>
      <c s="35" t="s">
        <v>5</v>
      </c>
      <c s="6" t="s">
        <v>1040</v>
      </c>
      <c s="36" t="s">
        <v>959</v>
      </c>
      <c s="37">
        <v>392.38</v>
      </c>
      <c s="36">
        <v>0</v>
      </c>
      <c s="36">
        <f>ROUND(G30*H30,6)</f>
      </c>
      <c r="L30" s="38">
        <v>0</v>
      </c>
      <c s="32">
        <f>ROUND(ROUND(L30,2)*ROUND(G30,3),2)</f>
      </c>
      <c s="36" t="s">
        <v>160</v>
      </c>
      <c>
        <f>(M30*21)/100</f>
      </c>
      <c t="s">
        <v>26</v>
      </c>
    </row>
    <row r="31" spans="1:5" ht="12.75">
      <c r="A31" s="35" t="s">
        <v>54</v>
      </c>
      <c r="E31" s="39" t="s">
        <v>5</v>
      </c>
    </row>
    <row r="32" spans="1:5" ht="12.75">
      <c r="A32" s="35" t="s">
        <v>55</v>
      </c>
      <c r="E32" s="40" t="s">
        <v>3155</v>
      </c>
    </row>
    <row r="33" spans="1:5" ht="12.75">
      <c r="A33" t="s">
        <v>57</v>
      </c>
      <c r="E33" s="39" t="s">
        <v>5</v>
      </c>
    </row>
    <row r="34" spans="1:16" ht="25.5">
      <c r="A34" t="s">
        <v>48</v>
      </c>
      <c s="34" t="s">
        <v>78</v>
      </c>
      <c s="34" t="s">
        <v>973</v>
      </c>
      <c s="35" t="s">
        <v>5</v>
      </c>
      <c s="6" t="s">
        <v>974</v>
      </c>
      <c s="36" t="s">
        <v>959</v>
      </c>
      <c s="37">
        <v>181.166</v>
      </c>
      <c s="36">
        <v>0</v>
      </c>
      <c s="36">
        <f>ROUND(G34*H34,6)</f>
      </c>
      <c r="L34" s="38">
        <v>0</v>
      </c>
      <c s="32">
        <f>ROUND(ROUND(L34,2)*ROUND(G34,3),2)</f>
      </c>
      <c s="36" t="s">
        <v>160</v>
      </c>
      <c>
        <f>(M34*21)/100</f>
      </c>
      <c t="s">
        <v>26</v>
      </c>
    </row>
    <row r="35" spans="1:5" ht="12.75">
      <c r="A35" s="35" t="s">
        <v>54</v>
      </c>
      <c r="E35" s="39" t="s">
        <v>5</v>
      </c>
    </row>
    <row r="36" spans="1:5" ht="12.75">
      <c r="A36" s="35" t="s">
        <v>55</v>
      </c>
      <c r="E36" s="40" t="s">
        <v>3156</v>
      </c>
    </row>
    <row r="37" spans="1:5" ht="12.75">
      <c r="A37" t="s">
        <v>57</v>
      </c>
      <c r="E37" s="39" t="s">
        <v>5</v>
      </c>
    </row>
    <row r="38" spans="1:16" ht="25.5">
      <c r="A38" t="s">
        <v>48</v>
      </c>
      <c s="34" t="s">
        <v>82</v>
      </c>
      <c s="34" t="s">
        <v>3157</v>
      </c>
      <c s="35" t="s">
        <v>5</v>
      </c>
      <c s="6" t="s">
        <v>3158</v>
      </c>
      <c s="36" t="s">
        <v>959</v>
      </c>
      <c s="37">
        <v>10.683</v>
      </c>
      <c s="36">
        <v>0</v>
      </c>
      <c s="36">
        <f>ROUND(G38*H38,6)</f>
      </c>
      <c r="L38" s="38">
        <v>0</v>
      </c>
      <c s="32">
        <f>ROUND(ROUND(L38,2)*ROUND(G38,3),2)</f>
      </c>
      <c s="36" t="s">
        <v>160</v>
      </c>
      <c>
        <f>(M38*21)/100</f>
      </c>
      <c t="s">
        <v>26</v>
      </c>
    </row>
    <row r="39" spans="1:5" ht="12.75">
      <c r="A39" s="35" t="s">
        <v>54</v>
      </c>
      <c r="E39" s="39" t="s">
        <v>5</v>
      </c>
    </row>
    <row r="40" spans="1:5" ht="25.5">
      <c r="A40" s="35" t="s">
        <v>55</v>
      </c>
      <c r="E40" s="40" t="s">
        <v>3159</v>
      </c>
    </row>
    <row r="41" spans="1:5" ht="12.75">
      <c r="A41" t="s">
        <v>57</v>
      </c>
      <c r="E41" s="39" t="s">
        <v>5</v>
      </c>
    </row>
    <row r="42" spans="1:16" ht="38.25">
      <c r="A42" t="s">
        <v>48</v>
      </c>
      <c s="34" t="s">
        <v>86</v>
      </c>
      <c s="34" t="s">
        <v>976</v>
      </c>
      <c s="35" t="s">
        <v>5</v>
      </c>
      <c s="6" t="s">
        <v>977</v>
      </c>
      <c s="36" t="s">
        <v>959</v>
      </c>
      <c s="37">
        <v>51.678</v>
      </c>
      <c s="36">
        <v>0</v>
      </c>
      <c s="36">
        <f>ROUND(G42*H42,6)</f>
      </c>
      <c r="L42" s="38">
        <v>0</v>
      </c>
      <c s="32">
        <f>ROUND(ROUND(L42,2)*ROUND(G42,3),2)</f>
      </c>
      <c s="36" t="s">
        <v>160</v>
      </c>
      <c>
        <f>(M42*21)/100</f>
      </c>
      <c t="s">
        <v>26</v>
      </c>
    </row>
    <row r="43" spans="1:5" ht="12.75">
      <c r="A43" s="35" t="s">
        <v>54</v>
      </c>
      <c r="E43" s="39" t="s">
        <v>5</v>
      </c>
    </row>
    <row r="44" spans="1:5" ht="140.25">
      <c r="A44" s="35" t="s">
        <v>55</v>
      </c>
      <c r="E44" s="40" t="s">
        <v>3160</v>
      </c>
    </row>
    <row r="45" spans="1:5" ht="12.75">
      <c r="A45" t="s">
        <v>57</v>
      </c>
      <c r="E45" s="39" t="s">
        <v>5</v>
      </c>
    </row>
    <row r="46" spans="1:16" ht="12.75">
      <c r="A46" t="s">
        <v>48</v>
      </c>
      <c s="34" t="s">
        <v>90</v>
      </c>
      <c s="34" t="s">
        <v>3161</v>
      </c>
      <c s="35" t="s">
        <v>5</v>
      </c>
      <c s="6" t="s">
        <v>3162</v>
      </c>
      <c s="36" t="s">
        <v>52</v>
      </c>
      <c s="37">
        <v>103.356</v>
      </c>
      <c s="36">
        <v>1</v>
      </c>
      <c s="36">
        <f>ROUND(G46*H46,6)</f>
      </c>
      <c r="L46" s="38">
        <v>0</v>
      </c>
      <c s="32">
        <f>ROUND(ROUND(L46,2)*ROUND(G46,3),2)</f>
      </c>
      <c s="36" t="s">
        <v>160</v>
      </c>
      <c>
        <f>(M46*21)/100</f>
      </c>
      <c t="s">
        <v>26</v>
      </c>
    </row>
    <row r="47" spans="1:5" ht="12.75">
      <c r="A47" s="35" t="s">
        <v>54</v>
      </c>
      <c r="E47" s="39" t="s">
        <v>5</v>
      </c>
    </row>
    <row r="48" spans="1:5" ht="12.75">
      <c r="A48" s="35" t="s">
        <v>55</v>
      </c>
      <c r="E48" s="40" t="s">
        <v>3163</v>
      </c>
    </row>
    <row r="49" spans="1:5" ht="12.75">
      <c r="A49" t="s">
        <v>57</v>
      </c>
      <c r="E49" s="39" t="s">
        <v>5</v>
      </c>
    </row>
    <row r="50" spans="1:13" ht="12.75">
      <c r="A50" t="s">
        <v>45</v>
      </c>
      <c r="C50" s="31" t="s">
        <v>65</v>
      </c>
      <c r="E50" s="33" t="s">
        <v>988</v>
      </c>
      <c r="J50" s="32">
        <f>0</f>
      </c>
      <c s="32">
        <f>0</f>
      </c>
      <c s="32">
        <f>0+L51</f>
      </c>
      <c s="32">
        <f>0+M51</f>
      </c>
    </row>
    <row r="51" spans="1:16" ht="25.5">
      <c r="A51" t="s">
        <v>48</v>
      </c>
      <c s="34" t="s">
        <v>95</v>
      </c>
      <c s="34" t="s">
        <v>989</v>
      </c>
      <c s="35" t="s">
        <v>5</v>
      </c>
      <c s="6" t="s">
        <v>990</v>
      </c>
      <c s="36" t="s">
        <v>959</v>
      </c>
      <c s="37">
        <v>16.115</v>
      </c>
      <c s="36">
        <v>0</v>
      </c>
      <c s="36">
        <f>ROUND(G51*H51,6)</f>
      </c>
      <c r="L51" s="38">
        <v>0</v>
      </c>
      <c s="32">
        <f>ROUND(ROUND(L51,2)*ROUND(G51,3),2)</f>
      </c>
      <c s="36" t="s">
        <v>160</v>
      </c>
      <c>
        <f>(M51*21)/100</f>
      </c>
      <c t="s">
        <v>26</v>
      </c>
    </row>
    <row r="52" spans="1:5" ht="12.75">
      <c r="A52" s="35" t="s">
        <v>54</v>
      </c>
      <c r="E52" s="39" t="s">
        <v>5</v>
      </c>
    </row>
    <row r="53" spans="1:5" ht="229.5">
      <c r="A53" s="35" t="s">
        <v>55</v>
      </c>
      <c r="E53" s="40" t="s">
        <v>3164</v>
      </c>
    </row>
    <row r="54" spans="1:5" ht="12.75">
      <c r="A54" t="s">
        <v>57</v>
      </c>
      <c r="E54" s="39" t="s">
        <v>5</v>
      </c>
    </row>
    <row r="55" spans="1:13" ht="12.75">
      <c r="A55" t="s">
        <v>45</v>
      </c>
      <c r="C55" s="31" t="s">
        <v>1270</v>
      </c>
      <c r="E55" s="33" t="s">
        <v>1271</v>
      </c>
      <c r="J55" s="32">
        <f>0</f>
      </c>
      <c s="32">
        <f>0</f>
      </c>
      <c s="32">
        <f>0+L56+L60+L64+L68+L72+L76+L80+L84+L88+L92+L96+L100+L104+L108+L112+L116+L120+L124+L128+L132+L136+L140+L144+L148+L152</f>
      </c>
      <c s="32">
        <f>0+M56+M60+M64+M68+M72+M76+M80+M84+M88+M92+M96+M100+M104+M108+M112+M116+M120+M124+M128+M132+M136+M140+M144+M148+M152</f>
      </c>
    </row>
    <row r="56" spans="1:16" ht="12.75">
      <c r="A56" t="s">
        <v>48</v>
      </c>
      <c s="34" t="s">
        <v>214</v>
      </c>
      <c s="34" t="s">
        <v>3165</v>
      </c>
      <c s="35" t="s">
        <v>5</v>
      </c>
      <c s="6" t="s">
        <v>3166</v>
      </c>
      <c s="36" t="s">
        <v>226</v>
      </c>
      <c s="37">
        <v>50</v>
      </c>
      <c s="36">
        <v>0</v>
      </c>
      <c s="36">
        <f>ROUND(G56*H56,6)</f>
      </c>
      <c r="L56" s="38">
        <v>0</v>
      </c>
      <c s="32">
        <f>ROUND(ROUND(L56,2)*ROUND(G56,3),2)</f>
      </c>
      <c s="36" t="s">
        <v>160</v>
      </c>
      <c>
        <f>(M56*21)/100</f>
      </c>
      <c t="s">
        <v>26</v>
      </c>
    </row>
    <row r="57" spans="1:5" ht="12.75">
      <c r="A57" s="35" t="s">
        <v>54</v>
      </c>
      <c r="E57" s="39" t="s">
        <v>5</v>
      </c>
    </row>
    <row r="58" spans="1:5" ht="12.75">
      <c r="A58" s="35" t="s">
        <v>55</v>
      </c>
      <c r="E58" s="40" t="s">
        <v>5</v>
      </c>
    </row>
    <row r="59" spans="1:5" ht="12.75">
      <c r="A59" t="s">
        <v>57</v>
      </c>
      <c r="E59" s="39" t="s">
        <v>5</v>
      </c>
    </row>
    <row r="60" spans="1:16" ht="12.75">
      <c r="A60" t="s">
        <v>48</v>
      </c>
      <c s="34" t="s">
        <v>217</v>
      </c>
      <c s="34" t="s">
        <v>3167</v>
      </c>
      <c s="35" t="s">
        <v>5</v>
      </c>
      <c s="6" t="s">
        <v>3168</v>
      </c>
      <c s="36" t="s">
        <v>226</v>
      </c>
      <c s="37">
        <v>30</v>
      </c>
      <c s="36">
        <v>0</v>
      </c>
      <c s="36">
        <f>ROUND(G60*H60,6)</f>
      </c>
      <c r="L60" s="38">
        <v>0</v>
      </c>
      <c s="32">
        <f>ROUND(ROUND(L60,2)*ROUND(G60,3),2)</f>
      </c>
      <c s="36" t="s">
        <v>160</v>
      </c>
      <c>
        <f>(M60*21)/100</f>
      </c>
      <c t="s">
        <v>26</v>
      </c>
    </row>
    <row r="61" spans="1:5" ht="12.75">
      <c r="A61" s="35" t="s">
        <v>54</v>
      </c>
      <c r="E61" s="39" t="s">
        <v>5</v>
      </c>
    </row>
    <row r="62" spans="1:5" ht="12.75">
      <c r="A62" s="35" t="s">
        <v>55</v>
      </c>
      <c r="E62" s="40" t="s">
        <v>5</v>
      </c>
    </row>
    <row r="63" spans="1:5" ht="12.75">
      <c r="A63" t="s">
        <v>57</v>
      </c>
      <c r="E63" s="39" t="s">
        <v>5</v>
      </c>
    </row>
    <row r="64" spans="1:16" ht="12.75">
      <c r="A64" t="s">
        <v>48</v>
      </c>
      <c s="34" t="s">
        <v>220</v>
      </c>
      <c s="34" t="s">
        <v>1274</v>
      </c>
      <c s="35" t="s">
        <v>5</v>
      </c>
      <c s="6" t="s">
        <v>1275</v>
      </c>
      <c s="36" t="s">
        <v>226</v>
      </c>
      <c s="37">
        <v>41</v>
      </c>
      <c s="36">
        <v>0.00142</v>
      </c>
      <c s="36">
        <f>ROUND(G64*H64,6)</f>
      </c>
      <c r="L64" s="38">
        <v>0</v>
      </c>
      <c s="32">
        <f>ROUND(ROUND(L64,2)*ROUND(G64,3),2)</f>
      </c>
      <c s="36" t="s">
        <v>160</v>
      </c>
      <c>
        <f>(M64*21)/100</f>
      </c>
      <c t="s">
        <v>26</v>
      </c>
    </row>
    <row r="65" spans="1:5" ht="12.75">
      <c r="A65" s="35" t="s">
        <v>54</v>
      </c>
      <c r="E65" s="39" t="s">
        <v>5</v>
      </c>
    </row>
    <row r="66" spans="1:5" ht="38.25">
      <c r="A66" s="35" t="s">
        <v>55</v>
      </c>
      <c r="E66" s="40" t="s">
        <v>3169</v>
      </c>
    </row>
    <row r="67" spans="1:5" ht="12.75">
      <c r="A67" t="s">
        <v>57</v>
      </c>
      <c r="E67" s="39" t="s">
        <v>5</v>
      </c>
    </row>
    <row r="68" spans="1:16" ht="12.75">
      <c r="A68" t="s">
        <v>48</v>
      </c>
      <c s="34" t="s">
        <v>223</v>
      </c>
      <c s="34" t="s">
        <v>3170</v>
      </c>
      <c s="35" t="s">
        <v>5</v>
      </c>
      <c s="6" t="s">
        <v>3171</v>
      </c>
      <c s="36" t="s">
        <v>226</v>
      </c>
      <c s="37">
        <v>111</v>
      </c>
      <c s="36">
        <v>0.00197</v>
      </c>
      <c s="36">
        <f>ROUND(G68*H68,6)</f>
      </c>
      <c r="L68" s="38">
        <v>0</v>
      </c>
      <c s="32">
        <f>ROUND(ROUND(L68,2)*ROUND(G68,3),2)</f>
      </c>
      <c s="36" t="s">
        <v>160</v>
      </c>
      <c>
        <f>(M68*21)/100</f>
      </c>
      <c t="s">
        <v>26</v>
      </c>
    </row>
    <row r="69" spans="1:5" ht="12.75">
      <c r="A69" s="35" t="s">
        <v>54</v>
      </c>
      <c r="E69" s="39" t="s">
        <v>5</v>
      </c>
    </row>
    <row r="70" spans="1:5" ht="25.5">
      <c r="A70" s="35" t="s">
        <v>55</v>
      </c>
      <c r="E70" s="40" t="s">
        <v>3172</v>
      </c>
    </row>
    <row r="71" spans="1:5" ht="12.75">
      <c r="A71" t="s">
        <v>57</v>
      </c>
      <c r="E71" s="39" t="s">
        <v>5</v>
      </c>
    </row>
    <row r="72" spans="1:16" ht="12.75">
      <c r="A72" t="s">
        <v>48</v>
      </c>
      <c s="34" t="s">
        <v>227</v>
      </c>
      <c s="34" t="s">
        <v>3173</v>
      </c>
      <c s="35" t="s">
        <v>5</v>
      </c>
      <c s="6" t="s">
        <v>3174</v>
      </c>
      <c s="36" t="s">
        <v>226</v>
      </c>
      <c s="37">
        <v>70</v>
      </c>
      <c s="36">
        <v>0.00304</v>
      </c>
      <c s="36">
        <f>ROUND(G72*H72,6)</f>
      </c>
      <c r="L72" s="38">
        <v>0</v>
      </c>
      <c s="32">
        <f>ROUND(ROUND(L72,2)*ROUND(G72,3),2)</f>
      </c>
      <c s="36" t="s">
        <v>160</v>
      </c>
      <c>
        <f>(M72*21)/100</f>
      </c>
      <c t="s">
        <v>26</v>
      </c>
    </row>
    <row r="73" spans="1:5" ht="12.75">
      <c r="A73" s="35" t="s">
        <v>54</v>
      </c>
      <c r="E73" s="39" t="s">
        <v>5</v>
      </c>
    </row>
    <row r="74" spans="1:5" ht="25.5">
      <c r="A74" s="35" t="s">
        <v>55</v>
      </c>
      <c r="E74" s="40" t="s">
        <v>3175</v>
      </c>
    </row>
    <row r="75" spans="1:5" ht="12.75">
      <c r="A75" t="s">
        <v>57</v>
      </c>
      <c r="E75" s="39" t="s">
        <v>5</v>
      </c>
    </row>
    <row r="76" spans="1:16" ht="12.75">
      <c r="A76" t="s">
        <v>48</v>
      </c>
      <c s="34" t="s">
        <v>230</v>
      </c>
      <c s="34" t="s">
        <v>3176</v>
      </c>
      <c s="35" t="s">
        <v>5</v>
      </c>
      <c s="6" t="s">
        <v>3177</v>
      </c>
      <c s="36" t="s">
        <v>226</v>
      </c>
      <c s="37">
        <v>105</v>
      </c>
      <c s="36">
        <v>0.00201</v>
      </c>
      <c s="36">
        <f>ROUND(G76*H76,6)</f>
      </c>
      <c r="L76" s="38">
        <v>0</v>
      </c>
      <c s="32">
        <f>ROUND(ROUND(L76,2)*ROUND(G76,3),2)</f>
      </c>
      <c s="36" t="s">
        <v>160</v>
      </c>
      <c>
        <f>(M76*21)/100</f>
      </c>
      <c t="s">
        <v>26</v>
      </c>
    </row>
    <row r="77" spans="1:5" ht="12.75">
      <c r="A77" s="35" t="s">
        <v>54</v>
      </c>
      <c r="E77" s="39" t="s">
        <v>5</v>
      </c>
    </row>
    <row r="78" spans="1:5" ht="51">
      <c r="A78" s="35" t="s">
        <v>55</v>
      </c>
      <c r="E78" s="40" t="s">
        <v>3178</v>
      </c>
    </row>
    <row r="79" spans="1:5" ht="12.75">
      <c r="A79" t="s">
        <v>57</v>
      </c>
      <c r="E79" s="39" t="s">
        <v>5</v>
      </c>
    </row>
    <row r="80" spans="1:16" ht="12.75">
      <c r="A80" t="s">
        <v>48</v>
      </c>
      <c s="34" t="s">
        <v>233</v>
      </c>
      <c s="34" t="s">
        <v>3179</v>
      </c>
      <c s="35" t="s">
        <v>5</v>
      </c>
      <c s="6" t="s">
        <v>3180</v>
      </c>
      <c s="36" t="s">
        <v>226</v>
      </c>
      <c s="37">
        <v>16</v>
      </c>
      <c s="36">
        <v>0.00145</v>
      </c>
      <c s="36">
        <f>ROUND(G80*H80,6)</f>
      </c>
      <c r="L80" s="38">
        <v>0</v>
      </c>
      <c s="32">
        <f>ROUND(ROUND(L80,2)*ROUND(G80,3),2)</f>
      </c>
      <c s="36" t="s">
        <v>160</v>
      </c>
      <c>
        <f>(M80*21)/100</f>
      </c>
      <c t="s">
        <v>26</v>
      </c>
    </row>
    <row r="81" spans="1:5" ht="12.75">
      <c r="A81" s="35" t="s">
        <v>54</v>
      </c>
      <c r="E81" s="39" t="s">
        <v>5</v>
      </c>
    </row>
    <row r="82" spans="1:5" ht="25.5">
      <c r="A82" s="35" t="s">
        <v>55</v>
      </c>
      <c r="E82" s="40" t="s">
        <v>3181</v>
      </c>
    </row>
    <row r="83" spans="1:5" ht="12.75">
      <c r="A83" t="s">
        <v>57</v>
      </c>
      <c r="E83" s="39" t="s">
        <v>5</v>
      </c>
    </row>
    <row r="84" spans="1:16" ht="12.75">
      <c r="A84" t="s">
        <v>48</v>
      </c>
      <c s="34" t="s">
        <v>237</v>
      </c>
      <c s="34" t="s">
        <v>3182</v>
      </c>
      <c s="35" t="s">
        <v>5</v>
      </c>
      <c s="6" t="s">
        <v>3183</v>
      </c>
      <c s="36" t="s">
        <v>226</v>
      </c>
      <c s="37">
        <v>62</v>
      </c>
      <c s="36">
        <v>0.0004</v>
      </c>
      <c s="36">
        <f>ROUND(G84*H84,6)</f>
      </c>
      <c r="L84" s="38">
        <v>0</v>
      </c>
      <c s="32">
        <f>ROUND(ROUND(L84,2)*ROUND(G84,3),2)</f>
      </c>
      <c s="36" t="s">
        <v>160</v>
      </c>
      <c>
        <f>(M84*21)/100</f>
      </c>
      <c t="s">
        <v>26</v>
      </c>
    </row>
    <row r="85" spans="1:5" ht="12.75">
      <c r="A85" s="35" t="s">
        <v>54</v>
      </c>
      <c r="E85" s="39" t="s">
        <v>5</v>
      </c>
    </row>
    <row r="86" spans="1:5" ht="38.25">
      <c r="A86" s="35" t="s">
        <v>55</v>
      </c>
      <c r="E86" s="40" t="s">
        <v>3184</v>
      </c>
    </row>
    <row r="87" spans="1:5" ht="12.75">
      <c r="A87" t="s">
        <v>57</v>
      </c>
      <c r="E87" s="39" t="s">
        <v>5</v>
      </c>
    </row>
    <row r="88" spans="1:16" ht="12.75">
      <c r="A88" t="s">
        <v>48</v>
      </c>
      <c s="34" t="s">
        <v>238</v>
      </c>
      <c s="34" t="s">
        <v>3185</v>
      </c>
      <c s="35" t="s">
        <v>5</v>
      </c>
      <c s="6" t="s">
        <v>3186</v>
      </c>
      <c s="36" t="s">
        <v>226</v>
      </c>
      <c s="37">
        <v>9</v>
      </c>
      <c s="36">
        <v>0.00041</v>
      </c>
      <c s="36">
        <f>ROUND(G88*H88,6)</f>
      </c>
      <c r="L88" s="38">
        <v>0</v>
      </c>
      <c s="32">
        <f>ROUND(ROUND(L88,2)*ROUND(G88,3),2)</f>
      </c>
      <c s="36" t="s">
        <v>160</v>
      </c>
      <c>
        <f>(M88*21)/100</f>
      </c>
      <c t="s">
        <v>26</v>
      </c>
    </row>
    <row r="89" spans="1:5" ht="12.75">
      <c r="A89" s="35" t="s">
        <v>54</v>
      </c>
      <c r="E89" s="39" t="s">
        <v>5</v>
      </c>
    </row>
    <row r="90" spans="1:5" ht="38.25">
      <c r="A90" s="35" t="s">
        <v>55</v>
      </c>
      <c r="E90" s="40" t="s">
        <v>3187</v>
      </c>
    </row>
    <row r="91" spans="1:5" ht="12.75">
      <c r="A91" t="s">
        <v>57</v>
      </c>
      <c r="E91" s="39" t="s">
        <v>5</v>
      </c>
    </row>
    <row r="92" spans="1:16" ht="12.75">
      <c r="A92" t="s">
        <v>48</v>
      </c>
      <c s="34" t="s">
        <v>242</v>
      </c>
      <c s="34" t="s">
        <v>3188</v>
      </c>
      <c s="35" t="s">
        <v>5</v>
      </c>
      <c s="6" t="s">
        <v>3189</v>
      </c>
      <c s="36" t="s">
        <v>226</v>
      </c>
      <c s="37">
        <v>58</v>
      </c>
      <c s="36">
        <v>0.00048</v>
      </c>
      <c s="36">
        <f>ROUND(G92*H92,6)</f>
      </c>
      <c r="L92" s="38">
        <v>0</v>
      </c>
      <c s="32">
        <f>ROUND(ROUND(L92,2)*ROUND(G92,3),2)</f>
      </c>
      <c s="36" t="s">
        <v>160</v>
      </c>
      <c>
        <f>(M92*21)/100</f>
      </c>
      <c t="s">
        <v>26</v>
      </c>
    </row>
    <row r="93" spans="1:5" ht="12.75">
      <c r="A93" s="35" t="s">
        <v>54</v>
      </c>
      <c r="E93" s="39" t="s">
        <v>5</v>
      </c>
    </row>
    <row r="94" spans="1:5" ht="51">
      <c r="A94" s="35" t="s">
        <v>55</v>
      </c>
      <c r="E94" s="40" t="s">
        <v>3190</v>
      </c>
    </row>
    <row r="95" spans="1:5" ht="12.75">
      <c r="A95" t="s">
        <v>57</v>
      </c>
      <c r="E95" s="39" t="s">
        <v>5</v>
      </c>
    </row>
    <row r="96" spans="1:16" ht="12.75">
      <c r="A96" t="s">
        <v>48</v>
      </c>
      <c s="34" t="s">
        <v>245</v>
      </c>
      <c s="34" t="s">
        <v>3191</v>
      </c>
      <c s="35" t="s">
        <v>5</v>
      </c>
      <c s="6" t="s">
        <v>3192</v>
      </c>
      <c s="36" t="s">
        <v>226</v>
      </c>
      <c s="37">
        <v>2</v>
      </c>
      <c s="36">
        <v>0.00071</v>
      </c>
      <c s="36">
        <f>ROUND(G96*H96,6)</f>
      </c>
      <c r="L96" s="38">
        <v>0</v>
      </c>
      <c s="32">
        <f>ROUND(ROUND(L96,2)*ROUND(G96,3),2)</f>
      </c>
      <c s="36" t="s">
        <v>160</v>
      </c>
      <c>
        <f>(M96*21)/100</f>
      </c>
      <c t="s">
        <v>26</v>
      </c>
    </row>
    <row r="97" spans="1:5" ht="12.75">
      <c r="A97" s="35" t="s">
        <v>54</v>
      </c>
      <c r="E97" s="39" t="s">
        <v>5</v>
      </c>
    </row>
    <row r="98" spans="1:5" ht="38.25">
      <c r="A98" s="35" t="s">
        <v>55</v>
      </c>
      <c r="E98" s="40" t="s">
        <v>3193</v>
      </c>
    </row>
    <row r="99" spans="1:5" ht="12.75">
      <c r="A99" t="s">
        <v>57</v>
      </c>
      <c r="E99" s="39" t="s">
        <v>5</v>
      </c>
    </row>
    <row r="100" spans="1:16" ht="12.75">
      <c r="A100" t="s">
        <v>48</v>
      </c>
      <c s="34" t="s">
        <v>248</v>
      </c>
      <c s="34" t="s">
        <v>3194</v>
      </c>
      <c s="35" t="s">
        <v>5</v>
      </c>
      <c s="6" t="s">
        <v>3195</v>
      </c>
      <c s="36" t="s">
        <v>159</v>
      </c>
      <c s="37">
        <v>2</v>
      </c>
      <c s="36">
        <v>0.00101</v>
      </c>
      <c s="36">
        <f>ROUND(G100*H100,6)</f>
      </c>
      <c r="L100" s="38">
        <v>0</v>
      </c>
      <c s="32">
        <f>ROUND(ROUND(L100,2)*ROUND(G100,3),2)</f>
      </c>
      <c s="36" t="s">
        <v>160</v>
      </c>
      <c>
        <f>(M100*21)/100</f>
      </c>
      <c t="s">
        <v>26</v>
      </c>
    </row>
    <row r="101" spans="1:5" ht="12.75">
      <c r="A101" s="35" t="s">
        <v>54</v>
      </c>
      <c r="E101" s="39" t="s">
        <v>5</v>
      </c>
    </row>
    <row r="102" spans="1:5" ht="38.25">
      <c r="A102" s="35" t="s">
        <v>55</v>
      </c>
      <c r="E102" s="40" t="s">
        <v>3193</v>
      </c>
    </row>
    <row r="103" spans="1:5" ht="12.75">
      <c r="A103" t="s">
        <v>57</v>
      </c>
      <c r="E103" s="39" t="s">
        <v>5</v>
      </c>
    </row>
    <row r="104" spans="1:16" ht="12.75">
      <c r="A104" t="s">
        <v>48</v>
      </c>
      <c s="34" t="s">
        <v>251</v>
      </c>
      <c s="34" t="s">
        <v>3196</v>
      </c>
      <c s="35" t="s">
        <v>5</v>
      </c>
      <c s="6" t="s">
        <v>3197</v>
      </c>
      <c s="36" t="s">
        <v>159</v>
      </c>
      <c s="37">
        <v>1</v>
      </c>
      <c s="36">
        <v>0.00535</v>
      </c>
      <c s="36">
        <f>ROUND(G104*H104,6)</f>
      </c>
      <c r="L104" s="38">
        <v>0</v>
      </c>
      <c s="32">
        <f>ROUND(ROUND(L104,2)*ROUND(G104,3),2)</f>
      </c>
      <c s="36" t="s">
        <v>160</v>
      </c>
      <c>
        <f>(M104*21)/100</f>
      </c>
      <c t="s">
        <v>26</v>
      </c>
    </row>
    <row r="105" spans="1:5" ht="12.75">
      <c r="A105" s="35" t="s">
        <v>54</v>
      </c>
      <c r="E105" s="39" t="s">
        <v>5</v>
      </c>
    </row>
    <row r="106" spans="1:5" ht="12.75">
      <c r="A106" s="35" t="s">
        <v>55</v>
      </c>
      <c r="E106" s="40" t="s">
        <v>3198</v>
      </c>
    </row>
    <row r="107" spans="1:5" ht="12.75">
      <c r="A107" t="s">
        <v>57</v>
      </c>
      <c r="E107" s="39" t="s">
        <v>5</v>
      </c>
    </row>
    <row r="108" spans="1:16" ht="12.75">
      <c r="A108" t="s">
        <v>48</v>
      </c>
      <c s="34" t="s">
        <v>254</v>
      </c>
      <c s="34" t="s">
        <v>3199</v>
      </c>
      <c s="35" t="s">
        <v>5</v>
      </c>
      <c s="6" t="s">
        <v>3200</v>
      </c>
      <c s="36" t="s">
        <v>159</v>
      </c>
      <c s="37">
        <v>1</v>
      </c>
      <c s="36">
        <v>0.00595</v>
      </c>
      <c s="36">
        <f>ROUND(G108*H108,6)</f>
      </c>
      <c r="L108" s="38">
        <v>0</v>
      </c>
      <c s="32">
        <f>ROUND(ROUND(L108,2)*ROUND(G108,3),2)</f>
      </c>
      <c s="36" t="s">
        <v>160</v>
      </c>
      <c>
        <f>(M108*21)/100</f>
      </c>
      <c t="s">
        <v>26</v>
      </c>
    </row>
    <row r="109" spans="1:5" ht="12.75">
      <c r="A109" s="35" t="s">
        <v>54</v>
      </c>
      <c r="E109" s="39" t="s">
        <v>5</v>
      </c>
    </row>
    <row r="110" spans="1:5" ht="12.75">
      <c r="A110" s="35" t="s">
        <v>55</v>
      </c>
      <c r="E110" s="40" t="s">
        <v>3198</v>
      </c>
    </row>
    <row r="111" spans="1:5" ht="12.75">
      <c r="A111" t="s">
        <v>57</v>
      </c>
      <c r="E111" s="39" t="s">
        <v>5</v>
      </c>
    </row>
    <row r="112" spans="1:16" ht="12.75">
      <c r="A112" t="s">
        <v>48</v>
      </c>
      <c s="34" t="s">
        <v>257</v>
      </c>
      <c s="34" t="s">
        <v>3201</v>
      </c>
      <c s="35" t="s">
        <v>5</v>
      </c>
      <c s="6" t="s">
        <v>3202</v>
      </c>
      <c s="36" t="s">
        <v>159</v>
      </c>
      <c s="37">
        <v>1</v>
      </c>
      <c s="36">
        <v>0.00022</v>
      </c>
      <c s="36">
        <f>ROUND(G112*H112,6)</f>
      </c>
      <c r="L112" s="38">
        <v>0</v>
      </c>
      <c s="32">
        <f>ROUND(ROUND(L112,2)*ROUND(G112,3),2)</f>
      </c>
      <c s="36" t="s">
        <v>160</v>
      </c>
      <c>
        <f>(M112*21)/100</f>
      </c>
      <c t="s">
        <v>26</v>
      </c>
    </row>
    <row r="113" spans="1:5" ht="12.75">
      <c r="A113" s="35" t="s">
        <v>54</v>
      </c>
      <c r="E113" s="39" t="s">
        <v>5</v>
      </c>
    </row>
    <row r="114" spans="1:5" ht="12.75">
      <c r="A114" s="35" t="s">
        <v>55</v>
      </c>
      <c r="E114" s="40" t="s">
        <v>3203</v>
      </c>
    </row>
    <row r="115" spans="1:5" ht="12.75">
      <c r="A115" t="s">
        <v>57</v>
      </c>
      <c r="E115" s="39" t="s">
        <v>5</v>
      </c>
    </row>
    <row r="116" spans="1:16" ht="12.75">
      <c r="A116" t="s">
        <v>48</v>
      </c>
      <c s="34" t="s">
        <v>261</v>
      </c>
      <c s="34" t="s">
        <v>3204</v>
      </c>
      <c s="35" t="s">
        <v>5</v>
      </c>
      <c s="6" t="s">
        <v>3205</v>
      </c>
      <c s="36" t="s">
        <v>159</v>
      </c>
      <c s="37">
        <v>5</v>
      </c>
      <c s="36">
        <v>6E-05</v>
      </c>
      <c s="36">
        <f>ROUND(G116*H116,6)</f>
      </c>
      <c r="L116" s="38">
        <v>0</v>
      </c>
      <c s="32">
        <f>ROUND(ROUND(L116,2)*ROUND(G116,3),2)</f>
      </c>
      <c s="36" t="s">
        <v>160</v>
      </c>
      <c>
        <f>(M116*21)/100</f>
      </c>
      <c t="s">
        <v>26</v>
      </c>
    </row>
    <row r="117" spans="1:5" ht="12.75">
      <c r="A117" s="35" t="s">
        <v>54</v>
      </c>
      <c r="E117" s="39" t="s">
        <v>5</v>
      </c>
    </row>
    <row r="118" spans="1:5" ht="38.25">
      <c r="A118" s="35" t="s">
        <v>55</v>
      </c>
      <c r="E118" s="40" t="s">
        <v>3206</v>
      </c>
    </row>
    <row r="119" spans="1:5" ht="12.75">
      <c r="A119" t="s">
        <v>57</v>
      </c>
      <c r="E119" s="39" t="s">
        <v>5</v>
      </c>
    </row>
    <row r="120" spans="1:16" ht="12.75">
      <c r="A120" t="s">
        <v>48</v>
      </c>
      <c s="34" t="s">
        <v>264</v>
      </c>
      <c s="34" t="s">
        <v>3207</v>
      </c>
      <c s="35" t="s">
        <v>5</v>
      </c>
      <c s="6" t="s">
        <v>3208</v>
      </c>
      <c s="36" t="s">
        <v>159</v>
      </c>
      <c s="37">
        <v>5</v>
      </c>
      <c s="36">
        <v>0.00016</v>
      </c>
      <c s="36">
        <f>ROUND(G120*H120,6)</f>
      </c>
      <c r="L120" s="38">
        <v>0</v>
      </c>
      <c s="32">
        <f>ROUND(ROUND(L120,2)*ROUND(G120,3),2)</f>
      </c>
      <c s="36" t="s">
        <v>160</v>
      </c>
      <c>
        <f>(M120*21)/100</f>
      </c>
      <c t="s">
        <v>26</v>
      </c>
    </row>
    <row r="121" spans="1:5" ht="12.75">
      <c r="A121" s="35" t="s">
        <v>54</v>
      </c>
      <c r="E121" s="39" t="s">
        <v>5</v>
      </c>
    </row>
    <row r="122" spans="1:5" ht="38.25">
      <c r="A122" s="35" t="s">
        <v>55</v>
      </c>
      <c r="E122" s="40" t="s">
        <v>3206</v>
      </c>
    </row>
    <row r="123" spans="1:5" ht="12.75">
      <c r="A123" t="s">
        <v>57</v>
      </c>
      <c r="E123" s="39" t="s">
        <v>5</v>
      </c>
    </row>
    <row r="124" spans="1:16" ht="12.75">
      <c r="A124" t="s">
        <v>48</v>
      </c>
      <c s="34" t="s">
        <v>269</v>
      </c>
      <c s="34" t="s">
        <v>3209</v>
      </c>
      <c s="35" t="s">
        <v>5</v>
      </c>
      <c s="6" t="s">
        <v>3210</v>
      </c>
      <c s="36" t="s">
        <v>159</v>
      </c>
      <c s="37">
        <v>12</v>
      </c>
      <c s="36">
        <v>0.0015</v>
      </c>
      <c s="36">
        <f>ROUND(G124*H124,6)</f>
      </c>
      <c r="L124" s="38">
        <v>0</v>
      </c>
      <c s="32">
        <f>ROUND(ROUND(L124,2)*ROUND(G124,3),2)</f>
      </c>
      <c s="36" t="s">
        <v>160</v>
      </c>
      <c>
        <f>(M124*21)/100</f>
      </c>
      <c t="s">
        <v>26</v>
      </c>
    </row>
    <row r="125" spans="1:5" ht="12.75">
      <c r="A125" s="35" t="s">
        <v>54</v>
      </c>
      <c r="E125" s="39" t="s">
        <v>5</v>
      </c>
    </row>
    <row r="126" spans="1:5" ht="12.75">
      <c r="A126" s="35" t="s">
        <v>55</v>
      </c>
      <c r="E126" s="40" t="s">
        <v>3211</v>
      </c>
    </row>
    <row r="127" spans="1:5" ht="12.75">
      <c r="A127" t="s">
        <v>57</v>
      </c>
      <c r="E127" s="39" t="s">
        <v>5</v>
      </c>
    </row>
    <row r="128" spans="1:16" ht="12.75">
      <c r="A128" t="s">
        <v>48</v>
      </c>
      <c s="34" t="s">
        <v>272</v>
      </c>
      <c s="34" t="s">
        <v>3212</v>
      </c>
      <c s="35" t="s">
        <v>5</v>
      </c>
      <c s="6" t="s">
        <v>3213</v>
      </c>
      <c s="36" t="s">
        <v>159</v>
      </c>
      <c s="37">
        <v>8</v>
      </c>
      <c s="36">
        <v>0</v>
      </c>
      <c s="36">
        <f>ROUND(G128*H128,6)</f>
      </c>
      <c r="L128" s="38">
        <v>0</v>
      </c>
      <c s="32">
        <f>ROUND(ROUND(L128,2)*ROUND(G128,3),2)</f>
      </c>
      <c s="36" t="s">
        <v>160</v>
      </c>
      <c>
        <f>(M128*21)/100</f>
      </c>
      <c t="s">
        <v>26</v>
      </c>
    </row>
    <row r="129" spans="1:5" ht="12.75">
      <c r="A129" s="35" t="s">
        <v>54</v>
      </c>
      <c r="E129" s="39" t="s">
        <v>5</v>
      </c>
    </row>
    <row r="130" spans="1:5" ht="12.75">
      <c r="A130" s="35" t="s">
        <v>55</v>
      </c>
      <c r="E130" s="40" t="s">
        <v>5</v>
      </c>
    </row>
    <row r="131" spans="1:5" ht="12.75">
      <c r="A131" t="s">
        <v>57</v>
      </c>
      <c r="E131" s="39" t="s">
        <v>5</v>
      </c>
    </row>
    <row r="132" spans="1:16" ht="12.75">
      <c r="A132" t="s">
        <v>48</v>
      </c>
      <c s="34" t="s">
        <v>275</v>
      </c>
      <c s="34" t="s">
        <v>3214</v>
      </c>
      <c s="35" t="s">
        <v>5</v>
      </c>
      <c s="6" t="s">
        <v>3215</v>
      </c>
      <c s="36" t="s">
        <v>159</v>
      </c>
      <c s="37">
        <v>4</v>
      </c>
      <c s="36">
        <v>0.00029</v>
      </c>
      <c s="36">
        <f>ROUND(G132*H132,6)</f>
      </c>
      <c r="L132" s="38">
        <v>0</v>
      </c>
      <c s="32">
        <f>ROUND(ROUND(L132,2)*ROUND(G132,3),2)</f>
      </c>
      <c s="36" t="s">
        <v>160</v>
      </c>
      <c>
        <f>(M132*21)/100</f>
      </c>
      <c t="s">
        <v>26</v>
      </c>
    </row>
    <row r="133" spans="1:5" ht="12.75">
      <c r="A133" s="35" t="s">
        <v>54</v>
      </c>
      <c r="E133" s="39" t="s">
        <v>5</v>
      </c>
    </row>
    <row r="134" spans="1:5" ht="12.75">
      <c r="A134" s="35" t="s">
        <v>55</v>
      </c>
      <c r="E134" s="40" t="s">
        <v>3216</v>
      </c>
    </row>
    <row r="135" spans="1:5" ht="12.75">
      <c r="A135" t="s">
        <v>57</v>
      </c>
      <c r="E135" s="39" t="s">
        <v>5</v>
      </c>
    </row>
    <row r="136" spans="1:16" ht="12.75">
      <c r="A136" t="s">
        <v>48</v>
      </c>
      <c s="34" t="s">
        <v>280</v>
      </c>
      <c s="34" t="s">
        <v>3217</v>
      </c>
      <c s="35" t="s">
        <v>5</v>
      </c>
      <c s="6" t="s">
        <v>3218</v>
      </c>
      <c s="36" t="s">
        <v>159</v>
      </c>
      <c s="37">
        <v>3</v>
      </c>
      <c s="36">
        <v>0.00017</v>
      </c>
      <c s="36">
        <f>ROUND(G136*H136,6)</f>
      </c>
      <c r="L136" s="38">
        <v>0</v>
      </c>
      <c s="32">
        <f>ROUND(ROUND(L136,2)*ROUND(G136,3),2)</f>
      </c>
      <c s="36" t="s">
        <v>160</v>
      </c>
      <c>
        <f>(M136*21)/100</f>
      </c>
      <c t="s">
        <v>26</v>
      </c>
    </row>
    <row r="137" spans="1:5" ht="12.75">
      <c r="A137" s="35" t="s">
        <v>54</v>
      </c>
      <c r="E137" s="39" t="s">
        <v>5</v>
      </c>
    </row>
    <row r="138" spans="1:5" ht="51">
      <c r="A138" s="35" t="s">
        <v>55</v>
      </c>
      <c r="E138" s="40" t="s">
        <v>3219</v>
      </c>
    </row>
    <row r="139" spans="1:5" ht="12.75">
      <c r="A139" t="s">
        <v>57</v>
      </c>
      <c r="E139" s="39" t="s">
        <v>5</v>
      </c>
    </row>
    <row r="140" spans="1:16" ht="12.75">
      <c r="A140" t="s">
        <v>48</v>
      </c>
      <c s="34" t="s">
        <v>283</v>
      </c>
      <c s="34" t="s">
        <v>3220</v>
      </c>
      <c s="35" t="s">
        <v>5</v>
      </c>
      <c s="6" t="s">
        <v>3221</v>
      </c>
      <c s="36" t="s">
        <v>159</v>
      </c>
      <c s="37">
        <v>4</v>
      </c>
      <c s="36">
        <v>0.00018</v>
      </c>
      <c s="36">
        <f>ROUND(G140*H140,6)</f>
      </c>
      <c r="L140" s="38">
        <v>0</v>
      </c>
      <c s="32">
        <f>ROUND(ROUND(L140,2)*ROUND(G140,3),2)</f>
      </c>
      <c s="36" t="s">
        <v>160</v>
      </c>
      <c>
        <f>(M140*21)/100</f>
      </c>
      <c t="s">
        <v>26</v>
      </c>
    </row>
    <row r="141" spans="1:5" ht="12.75">
      <c r="A141" s="35" t="s">
        <v>54</v>
      </c>
      <c r="E141" s="39" t="s">
        <v>5</v>
      </c>
    </row>
    <row r="142" spans="1:5" ht="12.75">
      <c r="A142" s="35" t="s">
        <v>55</v>
      </c>
      <c r="E142" s="40" t="s">
        <v>3222</v>
      </c>
    </row>
    <row r="143" spans="1:5" ht="12.75">
      <c r="A143" t="s">
        <v>57</v>
      </c>
      <c r="E143" s="39" t="s">
        <v>5</v>
      </c>
    </row>
    <row r="144" spans="1:16" ht="12.75">
      <c r="A144" t="s">
        <v>48</v>
      </c>
      <c s="34" t="s">
        <v>286</v>
      </c>
      <c s="34" t="s">
        <v>3223</v>
      </c>
      <c s="35" t="s">
        <v>5</v>
      </c>
      <c s="6" t="s">
        <v>3224</v>
      </c>
      <c s="36" t="s">
        <v>226</v>
      </c>
      <c s="37">
        <v>152</v>
      </c>
      <c s="36">
        <v>0</v>
      </c>
      <c s="36">
        <f>ROUND(G144*H144,6)</f>
      </c>
      <c r="L144" s="38">
        <v>0</v>
      </c>
      <c s="32">
        <f>ROUND(ROUND(L144,2)*ROUND(G144,3),2)</f>
      </c>
      <c s="36" t="s">
        <v>160</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289</v>
      </c>
      <c s="34" t="s">
        <v>3225</v>
      </c>
      <c s="35" t="s">
        <v>5</v>
      </c>
      <c s="6" t="s">
        <v>3226</v>
      </c>
      <c s="36" t="s">
        <v>226</v>
      </c>
      <c s="37">
        <v>70</v>
      </c>
      <c s="36">
        <v>0</v>
      </c>
      <c s="36">
        <f>ROUND(G148*H148,6)</f>
      </c>
      <c r="L148" s="38">
        <v>0</v>
      </c>
      <c s="32">
        <f>ROUND(ROUND(L148,2)*ROUND(G148,3),2)</f>
      </c>
      <c s="36" t="s">
        <v>160</v>
      </c>
      <c>
        <f>(M148*21)/100</f>
      </c>
      <c t="s">
        <v>26</v>
      </c>
    </row>
    <row r="149" spans="1:5" ht="12.75">
      <c r="A149" s="35" t="s">
        <v>54</v>
      </c>
      <c r="E149" s="39" t="s">
        <v>5</v>
      </c>
    </row>
    <row r="150" spans="1:5" ht="12.75">
      <c r="A150" s="35" t="s">
        <v>55</v>
      </c>
      <c r="E150" s="40" t="s">
        <v>5</v>
      </c>
    </row>
    <row r="151" spans="1:5" ht="12.75">
      <c r="A151" t="s">
        <v>57</v>
      </c>
      <c r="E151" s="39" t="s">
        <v>5</v>
      </c>
    </row>
    <row r="152" spans="1:16" ht="25.5">
      <c r="A152" t="s">
        <v>48</v>
      </c>
      <c s="34" t="s">
        <v>292</v>
      </c>
      <c s="34" t="s">
        <v>3227</v>
      </c>
      <c s="35" t="s">
        <v>5</v>
      </c>
      <c s="6" t="s">
        <v>3228</v>
      </c>
      <c s="36" t="s">
        <v>52</v>
      </c>
      <c s="37">
        <v>0.817</v>
      </c>
      <c s="36">
        <v>0</v>
      </c>
      <c s="36">
        <f>ROUND(G152*H152,6)</f>
      </c>
      <c r="L152" s="38">
        <v>0</v>
      </c>
      <c s="32">
        <f>ROUND(ROUND(L152,2)*ROUND(G152,3),2)</f>
      </c>
      <c s="36" t="s">
        <v>160</v>
      </c>
      <c>
        <f>(M152*21)/100</f>
      </c>
      <c t="s">
        <v>26</v>
      </c>
    </row>
    <row r="153" spans="1:5" ht="12.75">
      <c r="A153" s="35" t="s">
        <v>54</v>
      </c>
      <c r="E153" s="39" t="s">
        <v>5</v>
      </c>
    </row>
    <row r="154" spans="1:5" ht="12.75">
      <c r="A154" s="35" t="s">
        <v>55</v>
      </c>
      <c r="E154" s="40" t="s">
        <v>5</v>
      </c>
    </row>
    <row r="155" spans="1:5" ht="12.75">
      <c r="A155" t="s">
        <v>57</v>
      </c>
      <c r="E155" s="39" t="s">
        <v>5</v>
      </c>
    </row>
    <row r="156" spans="1:13" ht="12.75">
      <c r="A156" t="s">
        <v>45</v>
      </c>
      <c r="C156" s="31" t="s">
        <v>1278</v>
      </c>
      <c r="E156" s="33" t="s">
        <v>1279</v>
      </c>
      <c r="J156" s="32">
        <f>0</f>
      </c>
      <c s="32">
        <f>0</f>
      </c>
      <c s="32">
        <f>0+L157+L161+L165+L169+L173+L177+L181+L185+L189+L193+L197+L201+L205+L209+L213+L217+L221+L225+L229+L233+L237+L241+L245+L249+L253+L257+L261+L265+L269+L273+L277+L281+L285+L289+L293+L297+L301+L305+L309+L313+L317+L321+L325+L329+L333+L337+L341+L345+L349+L353+L357+L361+L365</f>
      </c>
      <c s="32">
        <f>0+M157+M161+M165+M169+M173+M177+M181+M185+M189+M193+M197+M201+M205+M209+M213+M217+M221+M225+M229+M233+M237+M241+M245+M249+M253+M257+M261+M265+M269+M273+M277+M281+M285+M289+M293+M297+M301+M305+M309+M313+M317+M321+M325+M329+M333+M337+M341+M345+M349+M353+M357+M361+M365</f>
      </c>
    </row>
    <row r="157" spans="1:16" ht="12.75">
      <c r="A157" t="s">
        <v>48</v>
      </c>
      <c s="34" t="s">
        <v>295</v>
      </c>
      <c s="34" t="s">
        <v>1282</v>
      </c>
      <c s="35" t="s">
        <v>5</v>
      </c>
      <c s="6" t="s">
        <v>1283</v>
      </c>
      <c s="36" t="s">
        <v>226</v>
      </c>
      <c s="37">
        <v>20</v>
      </c>
      <c s="36">
        <v>0</v>
      </c>
      <c s="36">
        <f>ROUND(G157*H157,6)</f>
      </c>
      <c r="L157" s="38">
        <v>0</v>
      </c>
      <c s="32">
        <f>ROUND(ROUND(L157,2)*ROUND(G157,3),2)</f>
      </c>
      <c s="36" t="s">
        <v>160</v>
      </c>
      <c>
        <f>(M157*21)/100</f>
      </c>
      <c t="s">
        <v>26</v>
      </c>
    </row>
    <row r="158" spans="1:5" ht="12.75">
      <c r="A158" s="35" t="s">
        <v>54</v>
      </c>
      <c r="E158" s="39" t="s">
        <v>5</v>
      </c>
    </row>
    <row r="159" spans="1:5" ht="12.75">
      <c r="A159" s="35" t="s">
        <v>55</v>
      </c>
      <c r="E159" s="40" t="s">
        <v>5</v>
      </c>
    </row>
    <row r="160" spans="1:5" ht="12.75">
      <c r="A160" t="s">
        <v>57</v>
      </c>
      <c r="E160" s="39" t="s">
        <v>5</v>
      </c>
    </row>
    <row r="161" spans="1:16" ht="12.75">
      <c r="A161" t="s">
        <v>48</v>
      </c>
      <c s="34" t="s">
        <v>298</v>
      </c>
      <c s="34" t="s">
        <v>3229</v>
      </c>
      <c s="35" t="s">
        <v>5</v>
      </c>
      <c s="6" t="s">
        <v>3230</v>
      </c>
      <c s="36" t="s">
        <v>226</v>
      </c>
      <c s="37">
        <v>30</v>
      </c>
      <c s="36">
        <v>0</v>
      </c>
      <c s="36">
        <f>ROUND(G161*H161,6)</f>
      </c>
      <c r="L161" s="38">
        <v>0</v>
      </c>
      <c s="32">
        <f>ROUND(ROUND(L161,2)*ROUND(G161,3),2)</f>
      </c>
      <c s="36" t="s">
        <v>160</v>
      </c>
      <c>
        <f>(M161*21)/100</f>
      </c>
      <c t="s">
        <v>26</v>
      </c>
    </row>
    <row r="162" spans="1:5" ht="12.75">
      <c r="A162" s="35" t="s">
        <v>54</v>
      </c>
      <c r="E162" s="39" t="s">
        <v>5</v>
      </c>
    </row>
    <row r="163" spans="1:5" ht="12.75">
      <c r="A163" s="35" t="s">
        <v>55</v>
      </c>
      <c r="E163" s="40" t="s">
        <v>5</v>
      </c>
    </row>
    <row r="164" spans="1:5" ht="12.75">
      <c r="A164" t="s">
        <v>57</v>
      </c>
      <c r="E164" s="39" t="s">
        <v>5</v>
      </c>
    </row>
    <row r="165" spans="1:16" ht="12.75">
      <c r="A165" t="s">
        <v>48</v>
      </c>
      <c s="34" t="s">
        <v>301</v>
      </c>
      <c s="34" t="s">
        <v>3231</v>
      </c>
      <c s="35" t="s">
        <v>5</v>
      </c>
      <c s="6" t="s">
        <v>3232</v>
      </c>
      <c s="36" t="s">
        <v>226</v>
      </c>
      <c s="37">
        <v>30</v>
      </c>
      <c s="36">
        <v>0</v>
      </c>
      <c s="36">
        <f>ROUND(G165*H165,6)</f>
      </c>
      <c r="L165" s="38">
        <v>0</v>
      </c>
      <c s="32">
        <f>ROUND(ROUND(L165,2)*ROUND(G165,3),2)</f>
      </c>
      <c s="36" t="s">
        <v>160</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304</v>
      </c>
      <c s="34" t="s">
        <v>3233</v>
      </c>
      <c s="35" t="s">
        <v>5</v>
      </c>
      <c s="6" t="s">
        <v>3234</v>
      </c>
      <c s="36" t="s">
        <v>226</v>
      </c>
      <c s="37">
        <v>335</v>
      </c>
      <c s="36">
        <v>0.00034</v>
      </c>
      <c s="36">
        <f>ROUND(G169*H169,6)</f>
      </c>
      <c r="L169" s="38">
        <v>0</v>
      </c>
      <c s="32">
        <f>ROUND(ROUND(L169,2)*ROUND(G169,3),2)</f>
      </c>
      <c s="36" t="s">
        <v>160</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307</v>
      </c>
      <c s="34" t="s">
        <v>3235</v>
      </c>
      <c s="35" t="s">
        <v>5</v>
      </c>
      <c s="6" t="s">
        <v>3236</v>
      </c>
      <c s="36" t="s">
        <v>226</v>
      </c>
      <c s="37">
        <v>345.05</v>
      </c>
      <c s="36">
        <v>0.00012</v>
      </c>
      <c s="36">
        <f>ROUND(G173*H173,6)</f>
      </c>
      <c r="L173" s="38">
        <v>0</v>
      </c>
      <c s="32">
        <f>ROUND(ROUND(L173,2)*ROUND(G173,3),2)</f>
      </c>
      <c s="36" t="s">
        <v>160</v>
      </c>
      <c>
        <f>(M173*21)/100</f>
      </c>
      <c t="s">
        <v>26</v>
      </c>
    </row>
    <row r="174" spans="1:5" ht="12.75">
      <c r="A174" s="35" t="s">
        <v>54</v>
      </c>
      <c r="E174" s="39" t="s">
        <v>5</v>
      </c>
    </row>
    <row r="175" spans="1:5" ht="76.5">
      <c r="A175" s="35" t="s">
        <v>55</v>
      </c>
      <c r="E175" s="40" t="s">
        <v>3237</v>
      </c>
    </row>
    <row r="176" spans="1:5" ht="25.5">
      <c r="A176" t="s">
        <v>57</v>
      </c>
      <c r="E176" s="39" t="s">
        <v>3238</v>
      </c>
    </row>
    <row r="177" spans="1:16" ht="12.75">
      <c r="A177" t="s">
        <v>48</v>
      </c>
      <c s="34" t="s">
        <v>310</v>
      </c>
      <c s="34" t="s">
        <v>3239</v>
      </c>
      <c s="35" t="s">
        <v>5</v>
      </c>
      <c s="6" t="s">
        <v>3240</v>
      </c>
      <c s="36" t="s">
        <v>226</v>
      </c>
      <c s="37">
        <v>70</v>
      </c>
      <c s="36">
        <v>0.00043</v>
      </c>
      <c s="36">
        <f>ROUND(G177*H177,6)</f>
      </c>
      <c r="L177" s="38">
        <v>0</v>
      </c>
      <c s="32">
        <f>ROUND(ROUND(L177,2)*ROUND(G177,3),2)</f>
      </c>
      <c s="36" t="s">
        <v>160</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313</v>
      </c>
      <c s="34" t="s">
        <v>3241</v>
      </c>
      <c s="35" t="s">
        <v>5</v>
      </c>
      <c s="6" t="s">
        <v>3242</v>
      </c>
      <c s="36" t="s">
        <v>226</v>
      </c>
      <c s="37">
        <v>72.1</v>
      </c>
      <c s="36">
        <v>0.00016</v>
      </c>
      <c s="36">
        <f>ROUND(G181*H181,6)</f>
      </c>
      <c r="L181" s="38">
        <v>0</v>
      </c>
      <c s="32">
        <f>ROUND(ROUND(L181,2)*ROUND(G181,3),2)</f>
      </c>
      <c s="36" t="s">
        <v>160</v>
      </c>
      <c>
        <f>(M181*21)/100</f>
      </c>
      <c t="s">
        <v>26</v>
      </c>
    </row>
    <row r="182" spans="1:5" ht="12.75">
      <c r="A182" s="35" t="s">
        <v>54</v>
      </c>
      <c r="E182" s="39" t="s">
        <v>5</v>
      </c>
    </row>
    <row r="183" spans="1:5" ht="76.5">
      <c r="A183" s="35" t="s">
        <v>55</v>
      </c>
      <c r="E183" s="40" t="s">
        <v>3243</v>
      </c>
    </row>
    <row r="184" spans="1:5" ht="25.5">
      <c r="A184" t="s">
        <v>57</v>
      </c>
      <c r="E184" s="39" t="s">
        <v>3244</v>
      </c>
    </row>
    <row r="185" spans="1:16" ht="12.75">
      <c r="A185" t="s">
        <v>48</v>
      </c>
      <c s="34" t="s">
        <v>316</v>
      </c>
      <c s="34" t="s">
        <v>3245</v>
      </c>
      <c s="35" t="s">
        <v>5</v>
      </c>
      <c s="6" t="s">
        <v>3246</v>
      </c>
      <c s="36" t="s">
        <v>226</v>
      </c>
      <c s="37">
        <v>26</v>
      </c>
      <c s="36">
        <v>0.00051</v>
      </c>
      <c s="36">
        <f>ROUND(G185*H185,6)</f>
      </c>
      <c r="L185" s="38">
        <v>0</v>
      </c>
      <c s="32">
        <f>ROUND(ROUND(L185,2)*ROUND(G185,3),2)</f>
      </c>
      <c s="36" t="s">
        <v>160</v>
      </c>
      <c>
        <f>(M185*21)/100</f>
      </c>
      <c t="s">
        <v>26</v>
      </c>
    </row>
    <row r="186" spans="1:5" ht="12.75">
      <c r="A186" s="35" t="s">
        <v>54</v>
      </c>
      <c r="E186" s="39" t="s">
        <v>5</v>
      </c>
    </row>
    <row r="187" spans="1:5" ht="12.75">
      <c r="A187" s="35" t="s">
        <v>55</v>
      </c>
      <c r="E187" s="40" t="s">
        <v>5</v>
      </c>
    </row>
    <row r="188" spans="1:5" ht="12.75">
      <c r="A188" t="s">
        <v>57</v>
      </c>
      <c r="E188" s="39" t="s">
        <v>5</v>
      </c>
    </row>
    <row r="189" spans="1:16" ht="12.75">
      <c r="A189" t="s">
        <v>48</v>
      </c>
      <c s="34" t="s">
        <v>319</v>
      </c>
      <c s="34" t="s">
        <v>3247</v>
      </c>
      <c s="35" t="s">
        <v>5</v>
      </c>
      <c s="6" t="s">
        <v>3248</v>
      </c>
      <c s="36" t="s">
        <v>226</v>
      </c>
      <c s="37">
        <v>26.78</v>
      </c>
      <c s="36">
        <v>0.00026</v>
      </c>
      <c s="36">
        <f>ROUND(G189*H189,6)</f>
      </c>
      <c r="L189" s="38">
        <v>0</v>
      </c>
      <c s="32">
        <f>ROUND(ROUND(L189,2)*ROUND(G189,3),2)</f>
      </c>
      <c s="36" t="s">
        <v>160</v>
      </c>
      <c>
        <f>(M189*21)/100</f>
      </c>
      <c t="s">
        <v>26</v>
      </c>
    </row>
    <row r="190" spans="1:5" ht="12.75">
      <c r="A190" s="35" t="s">
        <v>54</v>
      </c>
      <c r="E190" s="39" t="s">
        <v>5</v>
      </c>
    </row>
    <row r="191" spans="1:5" ht="51">
      <c r="A191" s="35" t="s">
        <v>55</v>
      </c>
      <c r="E191" s="40" t="s">
        <v>3249</v>
      </c>
    </row>
    <row r="192" spans="1:5" ht="25.5">
      <c r="A192" t="s">
        <v>57</v>
      </c>
      <c r="E192" s="39" t="s">
        <v>3250</v>
      </c>
    </row>
    <row r="193" spans="1:16" ht="12.75">
      <c r="A193" t="s">
        <v>48</v>
      </c>
      <c s="34" t="s">
        <v>322</v>
      </c>
      <c s="34" t="s">
        <v>3251</v>
      </c>
      <c s="35" t="s">
        <v>5</v>
      </c>
      <c s="6" t="s">
        <v>3252</v>
      </c>
      <c s="36" t="s">
        <v>226</v>
      </c>
      <c s="37">
        <v>10</v>
      </c>
      <c s="36">
        <v>0.00066</v>
      </c>
      <c s="36">
        <f>ROUND(G193*H193,6)</f>
      </c>
      <c r="L193" s="38">
        <v>0</v>
      </c>
      <c s="32">
        <f>ROUND(ROUND(L193,2)*ROUND(G193,3),2)</f>
      </c>
      <c s="36" t="s">
        <v>160</v>
      </c>
      <c>
        <f>(M193*21)/100</f>
      </c>
      <c t="s">
        <v>26</v>
      </c>
    </row>
    <row r="194" spans="1:5" ht="12.75">
      <c r="A194" s="35" t="s">
        <v>54</v>
      </c>
      <c r="E194" s="39" t="s">
        <v>5</v>
      </c>
    </row>
    <row r="195" spans="1:5" ht="12.75">
      <c r="A195" s="35" t="s">
        <v>55</v>
      </c>
      <c r="E195" s="40" t="s">
        <v>5</v>
      </c>
    </row>
    <row r="196" spans="1:5" ht="12.75">
      <c r="A196" t="s">
        <v>57</v>
      </c>
      <c r="E196" s="39" t="s">
        <v>5</v>
      </c>
    </row>
    <row r="197" spans="1:16" ht="12.75">
      <c r="A197" t="s">
        <v>48</v>
      </c>
      <c s="34" t="s">
        <v>326</v>
      </c>
      <c s="34" t="s">
        <v>3253</v>
      </c>
      <c s="35" t="s">
        <v>5</v>
      </c>
      <c s="6" t="s">
        <v>3254</v>
      </c>
      <c s="36" t="s">
        <v>226</v>
      </c>
      <c s="37">
        <v>10.3</v>
      </c>
      <c s="36">
        <v>0.00041</v>
      </c>
      <c s="36">
        <f>ROUND(G197*H197,6)</f>
      </c>
      <c r="L197" s="38">
        <v>0</v>
      </c>
      <c s="32">
        <f>ROUND(ROUND(L197,2)*ROUND(G197,3),2)</f>
      </c>
      <c s="36" t="s">
        <v>160</v>
      </c>
      <c>
        <f>(M197*21)/100</f>
      </c>
      <c t="s">
        <v>26</v>
      </c>
    </row>
    <row r="198" spans="1:5" ht="12.75">
      <c r="A198" s="35" t="s">
        <v>54</v>
      </c>
      <c r="E198" s="39" t="s">
        <v>5</v>
      </c>
    </row>
    <row r="199" spans="1:5" ht="51">
      <c r="A199" s="35" t="s">
        <v>55</v>
      </c>
      <c r="E199" s="40" t="s">
        <v>3255</v>
      </c>
    </row>
    <row r="200" spans="1:5" ht="25.5">
      <c r="A200" t="s">
        <v>57</v>
      </c>
      <c r="E200" s="39" t="s">
        <v>3256</v>
      </c>
    </row>
    <row r="201" spans="1:16" ht="12.75">
      <c r="A201" t="s">
        <v>48</v>
      </c>
      <c s="34" t="s">
        <v>329</v>
      </c>
      <c s="34" t="s">
        <v>3257</v>
      </c>
      <c s="35" t="s">
        <v>5</v>
      </c>
      <c s="6" t="s">
        <v>3258</v>
      </c>
      <c s="36" t="s">
        <v>226</v>
      </c>
      <c s="37">
        <v>25</v>
      </c>
      <c s="36">
        <v>0.00081</v>
      </c>
      <c s="36">
        <f>ROUND(G201*H201,6)</f>
      </c>
      <c r="L201" s="38">
        <v>0</v>
      </c>
      <c s="32">
        <f>ROUND(ROUND(L201,2)*ROUND(G201,3),2)</f>
      </c>
      <c s="36" t="s">
        <v>160</v>
      </c>
      <c>
        <f>(M201*21)/100</f>
      </c>
      <c t="s">
        <v>26</v>
      </c>
    </row>
    <row r="202" spans="1:5" ht="12.75">
      <c r="A202" s="35" t="s">
        <v>54</v>
      </c>
      <c r="E202" s="39" t="s">
        <v>5</v>
      </c>
    </row>
    <row r="203" spans="1:5" ht="12.75">
      <c r="A203" s="35" t="s">
        <v>55</v>
      </c>
      <c r="E203" s="40" t="s">
        <v>5</v>
      </c>
    </row>
    <row r="204" spans="1:5" ht="12.75">
      <c r="A204" t="s">
        <v>57</v>
      </c>
      <c r="E204" s="39" t="s">
        <v>5</v>
      </c>
    </row>
    <row r="205" spans="1:16" ht="12.75">
      <c r="A205" t="s">
        <v>48</v>
      </c>
      <c s="34" t="s">
        <v>332</v>
      </c>
      <c s="34" t="s">
        <v>3259</v>
      </c>
      <c s="35" t="s">
        <v>5</v>
      </c>
      <c s="6" t="s">
        <v>3260</v>
      </c>
      <c s="36" t="s">
        <v>226</v>
      </c>
      <c s="37">
        <v>25.75</v>
      </c>
      <c s="36">
        <v>0.00064</v>
      </c>
      <c s="36">
        <f>ROUND(G205*H205,6)</f>
      </c>
      <c r="L205" s="38">
        <v>0</v>
      </c>
      <c s="32">
        <f>ROUND(ROUND(L205,2)*ROUND(G205,3),2)</f>
      </c>
      <c s="36" t="s">
        <v>160</v>
      </c>
      <c>
        <f>(M205*21)/100</f>
      </c>
      <c t="s">
        <v>26</v>
      </c>
    </row>
    <row r="206" spans="1:5" ht="12.75">
      <c r="A206" s="35" t="s">
        <v>54</v>
      </c>
      <c r="E206" s="39" t="s">
        <v>5</v>
      </c>
    </row>
    <row r="207" spans="1:5" ht="25.5">
      <c r="A207" s="35" t="s">
        <v>55</v>
      </c>
      <c r="E207" s="40" t="s">
        <v>3261</v>
      </c>
    </row>
    <row r="208" spans="1:5" ht="25.5">
      <c r="A208" t="s">
        <v>57</v>
      </c>
      <c r="E208" s="39" t="s">
        <v>3262</v>
      </c>
    </row>
    <row r="209" spans="1:16" ht="38.25">
      <c r="A209" t="s">
        <v>48</v>
      </c>
      <c s="34" t="s">
        <v>335</v>
      </c>
      <c s="34" t="s">
        <v>3263</v>
      </c>
      <c s="35" t="s">
        <v>5</v>
      </c>
      <c s="6" t="s">
        <v>3264</v>
      </c>
      <c s="36" t="s">
        <v>226</v>
      </c>
      <c s="37">
        <v>124</v>
      </c>
      <c s="36">
        <v>4E-05</v>
      </c>
      <c s="36">
        <f>ROUND(G209*H209,6)</f>
      </c>
      <c r="L209" s="38">
        <v>0</v>
      </c>
      <c s="32">
        <f>ROUND(ROUND(L209,2)*ROUND(G209,3),2)</f>
      </c>
      <c s="36" t="s">
        <v>160</v>
      </c>
      <c>
        <f>(M209*21)/100</f>
      </c>
      <c t="s">
        <v>26</v>
      </c>
    </row>
    <row r="210" spans="1:5" ht="12.75">
      <c r="A210" s="35" t="s">
        <v>54</v>
      </c>
      <c r="E210" s="39" t="s">
        <v>5</v>
      </c>
    </row>
    <row r="211" spans="1:5" ht="63.75">
      <c r="A211" s="35" t="s">
        <v>55</v>
      </c>
      <c r="E211" s="40" t="s">
        <v>3265</v>
      </c>
    </row>
    <row r="212" spans="1:5" ht="12.75">
      <c r="A212" t="s">
        <v>57</v>
      </c>
      <c r="E212" s="39" t="s">
        <v>5</v>
      </c>
    </row>
    <row r="213" spans="1:16" ht="38.25">
      <c r="A213" t="s">
        <v>48</v>
      </c>
      <c s="34" t="s">
        <v>336</v>
      </c>
      <c s="34" t="s">
        <v>3266</v>
      </c>
      <c s="35" t="s">
        <v>5</v>
      </c>
      <c s="6" t="s">
        <v>3267</v>
      </c>
      <c s="36" t="s">
        <v>226</v>
      </c>
      <c s="37">
        <v>78</v>
      </c>
      <c s="36">
        <v>4E-05</v>
      </c>
      <c s="36">
        <f>ROUND(G213*H213,6)</f>
      </c>
      <c r="L213" s="38">
        <v>0</v>
      </c>
      <c s="32">
        <f>ROUND(ROUND(L213,2)*ROUND(G213,3),2)</f>
      </c>
      <c s="36" t="s">
        <v>160</v>
      </c>
      <c>
        <f>(M213*21)/100</f>
      </c>
      <c t="s">
        <v>26</v>
      </c>
    </row>
    <row r="214" spans="1:5" ht="12.75">
      <c r="A214" s="35" t="s">
        <v>54</v>
      </c>
      <c r="E214" s="39" t="s">
        <v>5</v>
      </c>
    </row>
    <row r="215" spans="1:5" ht="63.75">
      <c r="A215" s="35" t="s">
        <v>55</v>
      </c>
      <c r="E215" s="40" t="s">
        <v>3268</v>
      </c>
    </row>
    <row r="216" spans="1:5" ht="12.75">
      <c r="A216" t="s">
        <v>57</v>
      </c>
      <c r="E216" s="39" t="s">
        <v>5</v>
      </c>
    </row>
    <row r="217" spans="1:16" ht="38.25">
      <c r="A217" t="s">
        <v>48</v>
      </c>
      <c s="34" t="s">
        <v>339</v>
      </c>
      <c s="34" t="s">
        <v>3269</v>
      </c>
      <c s="35" t="s">
        <v>5</v>
      </c>
      <c s="6" t="s">
        <v>3270</v>
      </c>
      <c s="36" t="s">
        <v>226</v>
      </c>
      <c s="37">
        <v>10</v>
      </c>
      <c s="36">
        <v>7E-05</v>
      </c>
      <c s="36">
        <f>ROUND(G217*H217,6)</f>
      </c>
      <c r="L217" s="38">
        <v>0</v>
      </c>
      <c s="32">
        <f>ROUND(ROUND(L217,2)*ROUND(G217,3),2)</f>
      </c>
      <c s="36" t="s">
        <v>160</v>
      </c>
      <c>
        <f>(M217*21)/100</f>
      </c>
      <c t="s">
        <v>26</v>
      </c>
    </row>
    <row r="218" spans="1:5" ht="12.75">
      <c r="A218" s="35" t="s">
        <v>54</v>
      </c>
      <c r="E218" s="39" t="s">
        <v>5</v>
      </c>
    </row>
    <row r="219" spans="1:5" ht="38.25">
      <c r="A219" s="35" t="s">
        <v>55</v>
      </c>
      <c r="E219" s="40" t="s">
        <v>3271</v>
      </c>
    </row>
    <row r="220" spans="1:5" ht="12.75">
      <c r="A220" t="s">
        <v>57</v>
      </c>
      <c r="E220" s="39" t="s">
        <v>5</v>
      </c>
    </row>
    <row r="221" spans="1:16" ht="38.25">
      <c r="A221" t="s">
        <v>48</v>
      </c>
      <c s="34" t="s">
        <v>340</v>
      </c>
      <c s="34" t="s">
        <v>3272</v>
      </c>
      <c s="35" t="s">
        <v>5</v>
      </c>
      <c s="6" t="s">
        <v>3273</v>
      </c>
      <c s="36" t="s">
        <v>226</v>
      </c>
      <c s="37">
        <v>18</v>
      </c>
      <c s="36">
        <v>8E-05</v>
      </c>
      <c s="36">
        <f>ROUND(G221*H221,6)</f>
      </c>
      <c r="L221" s="38">
        <v>0</v>
      </c>
      <c s="32">
        <f>ROUND(ROUND(L221,2)*ROUND(G221,3),2)</f>
      </c>
      <c s="36" t="s">
        <v>160</v>
      </c>
      <c>
        <f>(M221*21)/100</f>
      </c>
      <c t="s">
        <v>26</v>
      </c>
    </row>
    <row r="222" spans="1:5" ht="12.75">
      <c r="A222" s="35" t="s">
        <v>54</v>
      </c>
      <c r="E222" s="39" t="s">
        <v>5</v>
      </c>
    </row>
    <row r="223" spans="1:5" ht="12.75">
      <c r="A223" s="35" t="s">
        <v>55</v>
      </c>
      <c r="E223" s="40" t="s">
        <v>3274</v>
      </c>
    </row>
    <row r="224" spans="1:5" ht="12.75">
      <c r="A224" t="s">
        <v>57</v>
      </c>
      <c r="E224" s="39" t="s">
        <v>5</v>
      </c>
    </row>
    <row r="225" spans="1:16" ht="38.25">
      <c r="A225" t="s">
        <v>48</v>
      </c>
      <c s="34" t="s">
        <v>342</v>
      </c>
      <c s="34" t="s">
        <v>3275</v>
      </c>
      <c s="35" t="s">
        <v>5</v>
      </c>
      <c s="6" t="s">
        <v>3276</v>
      </c>
      <c s="36" t="s">
        <v>226</v>
      </c>
      <c s="37">
        <v>211</v>
      </c>
      <c s="36">
        <v>0.0002</v>
      </c>
      <c s="36">
        <f>ROUND(G225*H225,6)</f>
      </c>
      <c r="L225" s="38">
        <v>0</v>
      </c>
      <c s="32">
        <f>ROUND(ROUND(L225,2)*ROUND(G225,3),2)</f>
      </c>
      <c s="36" t="s">
        <v>160</v>
      </c>
      <c>
        <f>(M225*21)/100</f>
      </c>
      <c t="s">
        <v>26</v>
      </c>
    </row>
    <row r="226" spans="1:5" ht="12.75">
      <c r="A226" s="35" t="s">
        <v>54</v>
      </c>
      <c r="E226" s="39" t="s">
        <v>5</v>
      </c>
    </row>
    <row r="227" spans="1:5" ht="63.75">
      <c r="A227" s="35" t="s">
        <v>55</v>
      </c>
      <c r="E227" s="40" t="s">
        <v>3277</v>
      </c>
    </row>
    <row r="228" spans="1:5" ht="12.75">
      <c r="A228" t="s">
        <v>57</v>
      </c>
      <c r="E228" s="39" t="s">
        <v>5</v>
      </c>
    </row>
    <row r="229" spans="1:16" ht="38.25">
      <c r="A229" t="s">
        <v>48</v>
      </c>
      <c s="34" t="s">
        <v>343</v>
      </c>
      <c s="34" t="s">
        <v>3278</v>
      </c>
      <c s="35" t="s">
        <v>5</v>
      </c>
      <c s="6" t="s">
        <v>3279</v>
      </c>
      <c s="36" t="s">
        <v>226</v>
      </c>
      <c s="37">
        <v>18</v>
      </c>
      <c s="36">
        <v>0.00024</v>
      </c>
      <c s="36">
        <f>ROUND(G229*H229,6)</f>
      </c>
      <c r="L229" s="38">
        <v>0</v>
      </c>
      <c s="32">
        <f>ROUND(ROUND(L229,2)*ROUND(G229,3),2)</f>
      </c>
      <c s="36" t="s">
        <v>160</v>
      </c>
      <c>
        <f>(M229*21)/100</f>
      </c>
      <c t="s">
        <v>26</v>
      </c>
    </row>
    <row r="230" spans="1:5" ht="12.75">
      <c r="A230" s="35" t="s">
        <v>54</v>
      </c>
      <c r="E230" s="39" t="s">
        <v>5</v>
      </c>
    </row>
    <row r="231" spans="1:5" ht="38.25">
      <c r="A231" s="35" t="s">
        <v>55</v>
      </c>
      <c r="E231" s="40" t="s">
        <v>3280</v>
      </c>
    </row>
    <row r="232" spans="1:5" ht="12.75">
      <c r="A232" t="s">
        <v>57</v>
      </c>
      <c r="E232" s="39" t="s">
        <v>5</v>
      </c>
    </row>
    <row r="233" spans="1:16" ht="12.75">
      <c r="A233" t="s">
        <v>48</v>
      </c>
      <c s="34" t="s">
        <v>345</v>
      </c>
      <c s="34" t="s">
        <v>3281</v>
      </c>
      <c s="35" t="s">
        <v>5</v>
      </c>
      <c s="6" t="s">
        <v>3282</v>
      </c>
      <c s="36" t="s">
        <v>226</v>
      </c>
      <c s="37">
        <v>50</v>
      </c>
      <c s="36">
        <v>0</v>
      </c>
      <c s="36">
        <f>ROUND(G233*H233,6)</f>
      </c>
      <c r="L233" s="38">
        <v>0</v>
      </c>
      <c s="32">
        <f>ROUND(ROUND(L233,2)*ROUND(G233,3),2)</f>
      </c>
      <c s="36" t="s">
        <v>160</v>
      </c>
      <c>
        <f>(M233*21)/100</f>
      </c>
      <c t="s">
        <v>26</v>
      </c>
    </row>
    <row r="234" spans="1:5" ht="12.75">
      <c r="A234" s="35" t="s">
        <v>54</v>
      </c>
      <c r="E234" s="39" t="s">
        <v>5</v>
      </c>
    </row>
    <row r="235" spans="1:5" ht="12.75">
      <c r="A235" s="35" t="s">
        <v>55</v>
      </c>
      <c r="E235" s="40" t="s">
        <v>5</v>
      </c>
    </row>
    <row r="236" spans="1:5" ht="12.75">
      <c r="A236" t="s">
        <v>57</v>
      </c>
      <c r="E236" s="39" t="s">
        <v>5</v>
      </c>
    </row>
    <row r="237" spans="1:16" ht="12.75">
      <c r="A237" t="s">
        <v>48</v>
      </c>
      <c s="34" t="s">
        <v>347</v>
      </c>
      <c s="34" t="s">
        <v>3283</v>
      </c>
      <c s="35" t="s">
        <v>5</v>
      </c>
      <c s="6" t="s">
        <v>3284</v>
      </c>
      <c s="36" t="s">
        <v>226</v>
      </c>
      <c s="37">
        <v>30</v>
      </c>
      <c s="36">
        <v>0</v>
      </c>
      <c s="36">
        <f>ROUND(G237*H237,6)</f>
      </c>
      <c r="L237" s="38">
        <v>0</v>
      </c>
      <c s="32">
        <f>ROUND(ROUND(L237,2)*ROUND(G237,3),2)</f>
      </c>
      <c s="36" t="s">
        <v>160</v>
      </c>
      <c>
        <f>(M237*21)/100</f>
      </c>
      <c t="s">
        <v>26</v>
      </c>
    </row>
    <row r="238" spans="1:5" ht="12.75">
      <c r="A238" s="35" t="s">
        <v>54</v>
      </c>
      <c r="E238" s="39" t="s">
        <v>5</v>
      </c>
    </row>
    <row r="239" spans="1:5" ht="12.75">
      <c r="A239" s="35" t="s">
        <v>55</v>
      </c>
      <c r="E239" s="40" t="s">
        <v>5</v>
      </c>
    </row>
    <row r="240" spans="1:5" ht="12.75">
      <c r="A240" t="s">
        <v>57</v>
      </c>
      <c r="E240" s="39" t="s">
        <v>5</v>
      </c>
    </row>
    <row r="241" spans="1:16" ht="12.75">
      <c r="A241" t="s">
        <v>48</v>
      </c>
      <c s="34" t="s">
        <v>349</v>
      </c>
      <c s="34" t="s">
        <v>3285</v>
      </c>
      <c s="35" t="s">
        <v>5</v>
      </c>
      <c s="6" t="s">
        <v>3286</v>
      </c>
      <c s="36" t="s">
        <v>159</v>
      </c>
      <c s="37">
        <v>79</v>
      </c>
      <c s="36">
        <v>0</v>
      </c>
      <c s="36">
        <f>ROUND(G241*H241,6)</f>
      </c>
      <c r="L241" s="38">
        <v>0</v>
      </c>
      <c s="32">
        <f>ROUND(ROUND(L241,2)*ROUND(G241,3),2)</f>
      </c>
      <c s="36" t="s">
        <v>160</v>
      </c>
      <c>
        <f>(M241*21)/100</f>
      </c>
      <c t="s">
        <v>26</v>
      </c>
    </row>
    <row r="242" spans="1:5" ht="12.75">
      <c r="A242" s="35" t="s">
        <v>54</v>
      </c>
      <c r="E242" s="39" t="s">
        <v>5</v>
      </c>
    </row>
    <row r="243" spans="1:5" ht="12.75">
      <c r="A243" s="35" t="s">
        <v>55</v>
      </c>
      <c r="E243" s="40" t="s">
        <v>5</v>
      </c>
    </row>
    <row r="244" spans="1:5" ht="12.75">
      <c r="A244" t="s">
        <v>57</v>
      </c>
      <c r="E244" s="39" t="s">
        <v>5</v>
      </c>
    </row>
    <row r="245" spans="1:16" ht="12.75">
      <c r="A245" t="s">
        <v>48</v>
      </c>
      <c s="34" t="s">
        <v>350</v>
      </c>
      <c s="34" t="s">
        <v>3287</v>
      </c>
      <c s="35" t="s">
        <v>5</v>
      </c>
      <c s="6" t="s">
        <v>3288</v>
      </c>
      <c s="36" t="s">
        <v>159</v>
      </c>
      <c s="37">
        <v>63</v>
      </c>
      <c s="36">
        <v>0.00013</v>
      </c>
      <c s="36">
        <f>ROUND(G245*H245,6)</f>
      </c>
      <c r="L245" s="38">
        <v>0</v>
      </c>
      <c s="32">
        <f>ROUND(ROUND(L245,2)*ROUND(G245,3),2)</f>
      </c>
      <c s="36" t="s">
        <v>160</v>
      </c>
      <c>
        <f>(M245*21)/100</f>
      </c>
      <c t="s">
        <v>26</v>
      </c>
    </row>
    <row r="246" spans="1:5" ht="12.75">
      <c r="A246" s="35" t="s">
        <v>54</v>
      </c>
      <c r="E246" s="39" t="s">
        <v>5</v>
      </c>
    </row>
    <row r="247" spans="1:5" ht="12.75">
      <c r="A247" s="35" t="s">
        <v>55</v>
      </c>
      <c r="E247" s="40" t="s">
        <v>5</v>
      </c>
    </row>
    <row r="248" spans="1:5" ht="12.75">
      <c r="A248" t="s">
        <v>57</v>
      </c>
      <c r="E248" s="39" t="s">
        <v>5</v>
      </c>
    </row>
    <row r="249" spans="1:16" ht="12.75">
      <c r="A249" t="s">
        <v>48</v>
      </c>
      <c s="34" t="s">
        <v>352</v>
      </c>
      <c s="34" t="s">
        <v>3289</v>
      </c>
      <c s="35" t="s">
        <v>5</v>
      </c>
      <c s="6" t="s">
        <v>3290</v>
      </c>
      <c s="36" t="s">
        <v>3291</v>
      </c>
      <c s="37">
        <v>8</v>
      </c>
      <c s="36">
        <v>0.00025</v>
      </c>
      <c s="36">
        <f>ROUND(G249*H249,6)</f>
      </c>
      <c r="L249" s="38">
        <v>0</v>
      </c>
      <c s="32">
        <f>ROUND(ROUND(L249,2)*ROUND(G249,3),2)</f>
      </c>
      <c s="36" t="s">
        <v>160</v>
      </c>
      <c>
        <f>(M249*21)/100</f>
      </c>
      <c t="s">
        <v>26</v>
      </c>
    </row>
    <row r="250" spans="1:5" ht="12.75">
      <c r="A250" s="35" t="s">
        <v>54</v>
      </c>
      <c r="E250" s="39" t="s">
        <v>5</v>
      </c>
    </row>
    <row r="251" spans="1:5" ht="12.75">
      <c r="A251" s="35" t="s">
        <v>55</v>
      </c>
      <c r="E251" s="40" t="s">
        <v>5</v>
      </c>
    </row>
    <row r="252" spans="1:5" ht="12.75">
      <c r="A252" t="s">
        <v>57</v>
      </c>
      <c r="E252" s="39" t="s">
        <v>5</v>
      </c>
    </row>
    <row r="253" spans="1:16" ht="12.75">
      <c r="A253" t="s">
        <v>48</v>
      </c>
      <c s="34" t="s">
        <v>353</v>
      </c>
      <c s="34" t="s">
        <v>3292</v>
      </c>
      <c s="35" t="s">
        <v>5</v>
      </c>
      <c s="6" t="s">
        <v>3293</v>
      </c>
      <c s="36" t="s">
        <v>159</v>
      </c>
      <c s="37">
        <v>10</v>
      </c>
      <c s="36">
        <v>0</v>
      </c>
      <c s="36">
        <f>ROUND(G253*H253,6)</f>
      </c>
      <c r="L253" s="38">
        <v>0</v>
      </c>
      <c s="32">
        <f>ROUND(ROUND(L253,2)*ROUND(G253,3),2)</f>
      </c>
      <c s="36" t="s">
        <v>160</v>
      </c>
      <c>
        <f>(M253*21)/100</f>
      </c>
      <c t="s">
        <v>26</v>
      </c>
    </row>
    <row r="254" spans="1:5" ht="12.75">
      <c r="A254" s="35" t="s">
        <v>54</v>
      </c>
      <c r="E254" s="39" t="s">
        <v>5</v>
      </c>
    </row>
    <row r="255" spans="1:5" ht="12.75">
      <c r="A255" s="35" t="s">
        <v>55</v>
      </c>
      <c r="E255" s="40" t="s">
        <v>5</v>
      </c>
    </row>
    <row r="256" spans="1:5" ht="12.75">
      <c r="A256" t="s">
        <v>57</v>
      </c>
      <c r="E256" s="39" t="s">
        <v>5</v>
      </c>
    </row>
    <row r="257" spans="1:16" ht="12.75">
      <c r="A257" t="s">
        <v>48</v>
      </c>
      <c s="34" t="s">
        <v>354</v>
      </c>
      <c s="34" t="s">
        <v>3294</v>
      </c>
      <c s="35" t="s">
        <v>5</v>
      </c>
      <c s="6" t="s">
        <v>3295</v>
      </c>
      <c s="36" t="s">
        <v>159</v>
      </c>
      <c s="37">
        <v>5</v>
      </c>
      <c s="36">
        <v>0</v>
      </c>
      <c s="36">
        <f>ROUND(G257*H257,6)</f>
      </c>
      <c r="L257" s="38">
        <v>0</v>
      </c>
      <c s="32">
        <f>ROUND(ROUND(L257,2)*ROUND(G257,3),2)</f>
      </c>
      <c s="36" t="s">
        <v>160</v>
      </c>
      <c>
        <f>(M257*21)/100</f>
      </c>
      <c t="s">
        <v>26</v>
      </c>
    </row>
    <row r="258" spans="1:5" ht="12.75">
      <c r="A258" s="35" t="s">
        <v>54</v>
      </c>
      <c r="E258" s="39" t="s">
        <v>5</v>
      </c>
    </row>
    <row r="259" spans="1:5" ht="12.75">
      <c r="A259" s="35" t="s">
        <v>55</v>
      </c>
      <c r="E259" s="40" t="s">
        <v>5</v>
      </c>
    </row>
    <row r="260" spans="1:5" ht="12.75">
      <c r="A260" t="s">
        <v>57</v>
      </c>
      <c r="E260" s="39" t="s">
        <v>5</v>
      </c>
    </row>
    <row r="261" spans="1:16" ht="12.75">
      <c r="A261" t="s">
        <v>48</v>
      </c>
      <c s="34" t="s">
        <v>357</v>
      </c>
      <c s="34" t="s">
        <v>3296</v>
      </c>
      <c s="35" t="s">
        <v>5</v>
      </c>
      <c s="6" t="s">
        <v>3297</v>
      </c>
      <c s="36" t="s">
        <v>122</v>
      </c>
      <c s="37">
        <v>4</v>
      </c>
      <c s="36">
        <v>0.00057</v>
      </c>
      <c s="36">
        <f>ROUND(G261*H261,6)</f>
      </c>
      <c r="L261" s="38">
        <v>0</v>
      </c>
      <c s="32">
        <f>ROUND(ROUND(L261,2)*ROUND(G261,3),2)</f>
      </c>
      <c s="36" t="s">
        <v>160</v>
      </c>
      <c>
        <f>(M261*21)/100</f>
      </c>
      <c t="s">
        <v>26</v>
      </c>
    </row>
    <row r="262" spans="1:5" ht="12.75">
      <c r="A262" s="35" t="s">
        <v>54</v>
      </c>
      <c r="E262" s="39" t="s">
        <v>5</v>
      </c>
    </row>
    <row r="263" spans="1:5" ht="12.75">
      <c r="A263" s="35" t="s">
        <v>55</v>
      </c>
      <c r="E263" s="40" t="s">
        <v>3222</v>
      </c>
    </row>
    <row r="264" spans="1:5" ht="12.75">
      <c r="A264" t="s">
        <v>57</v>
      </c>
      <c r="E264" s="39" t="s">
        <v>5</v>
      </c>
    </row>
    <row r="265" spans="1:16" ht="12.75">
      <c r="A265" t="s">
        <v>48</v>
      </c>
      <c s="34" t="s">
        <v>359</v>
      </c>
      <c s="34" t="s">
        <v>3298</v>
      </c>
      <c s="35" t="s">
        <v>5</v>
      </c>
      <c s="6" t="s">
        <v>3299</v>
      </c>
      <c s="36" t="s">
        <v>159</v>
      </c>
      <c s="37">
        <v>1</v>
      </c>
      <c s="36">
        <v>0.00021</v>
      </c>
      <c s="36">
        <f>ROUND(G265*H265,6)</f>
      </c>
      <c r="L265" s="38">
        <v>0</v>
      </c>
      <c s="32">
        <f>ROUND(ROUND(L265,2)*ROUND(G265,3),2)</f>
      </c>
      <c s="36" t="s">
        <v>160</v>
      </c>
      <c>
        <f>(M265*21)/100</f>
      </c>
      <c t="s">
        <v>26</v>
      </c>
    </row>
    <row r="266" spans="1:5" ht="12.75">
      <c r="A266" s="35" t="s">
        <v>54</v>
      </c>
      <c r="E266" s="39" t="s">
        <v>5</v>
      </c>
    </row>
    <row r="267" spans="1:5" ht="12.75">
      <c r="A267" s="35" t="s">
        <v>55</v>
      </c>
      <c r="E267" s="40" t="s">
        <v>3198</v>
      </c>
    </row>
    <row r="268" spans="1:5" ht="12.75">
      <c r="A268" t="s">
        <v>57</v>
      </c>
      <c r="E268" s="39" t="s">
        <v>5</v>
      </c>
    </row>
    <row r="269" spans="1:16" ht="12.75">
      <c r="A269" t="s">
        <v>48</v>
      </c>
      <c s="34" t="s">
        <v>361</v>
      </c>
      <c s="34" t="s">
        <v>3300</v>
      </c>
      <c s="35" t="s">
        <v>5</v>
      </c>
      <c s="6" t="s">
        <v>3301</v>
      </c>
      <c s="36" t="s">
        <v>159</v>
      </c>
      <c s="37">
        <v>1</v>
      </c>
      <c s="36">
        <v>0.00029</v>
      </c>
      <c s="36">
        <f>ROUND(G269*H269,6)</f>
      </c>
      <c r="L269" s="38">
        <v>0</v>
      </c>
      <c s="32">
        <f>ROUND(ROUND(L269,2)*ROUND(G269,3),2)</f>
      </c>
      <c s="36" t="s">
        <v>160</v>
      </c>
      <c>
        <f>(M269*21)/100</f>
      </c>
      <c t="s">
        <v>26</v>
      </c>
    </row>
    <row r="270" spans="1:5" ht="12.75">
      <c r="A270" s="35" t="s">
        <v>54</v>
      </c>
      <c r="E270" s="39" t="s">
        <v>5</v>
      </c>
    </row>
    <row r="271" spans="1:5" ht="12.75">
      <c r="A271" s="35" t="s">
        <v>55</v>
      </c>
      <c r="E271" s="40" t="s">
        <v>3302</v>
      </c>
    </row>
    <row r="272" spans="1:5" ht="12.75">
      <c r="A272" t="s">
        <v>57</v>
      </c>
      <c r="E272" s="39" t="s">
        <v>5</v>
      </c>
    </row>
    <row r="273" spans="1:16" ht="12.75">
      <c r="A273" t="s">
        <v>48</v>
      </c>
      <c s="34" t="s">
        <v>363</v>
      </c>
      <c s="34" t="s">
        <v>3303</v>
      </c>
      <c s="35" t="s">
        <v>5</v>
      </c>
      <c s="6" t="s">
        <v>3304</v>
      </c>
      <c s="36" t="s">
        <v>159</v>
      </c>
      <c s="37">
        <v>2</v>
      </c>
      <c s="36">
        <v>0.00107</v>
      </c>
      <c s="36">
        <f>ROUND(G273*H273,6)</f>
      </c>
      <c r="L273" s="38">
        <v>0</v>
      </c>
      <c s="32">
        <f>ROUND(ROUND(L273,2)*ROUND(G273,3),2)</f>
      </c>
      <c s="36" t="s">
        <v>160</v>
      </c>
      <c>
        <f>(M273*21)/100</f>
      </c>
      <c t="s">
        <v>26</v>
      </c>
    </row>
    <row r="274" spans="1:5" ht="12.75">
      <c r="A274" s="35" t="s">
        <v>54</v>
      </c>
      <c r="E274" s="39" t="s">
        <v>5</v>
      </c>
    </row>
    <row r="275" spans="1:5" ht="12.75">
      <c r="A275" s="35" t="s">
        <v>55</v>
      </c>
      <c r="E275" s="40" t="s">
        <v>3305</v>
      </c>
    </row>
    <row r="276" spans="1:5" ht="12.75">
      <c r="A276" t="s">
        <v>57</v>
      </c>
      <c r="E276" s="39" t="s">
        <v>5</v>
      </c>
    </row>
    <row r="277" spans="1:16" ht="12.75">
      <c r="A277" t="s">
        <v>48</v>
      </c>
      <c s="34" t="s">
        <v>368</v>
      </c>
      <c s="34" t="s">
        <v>3306</v>
      </c>
      <c s="35" t="s">
        <v>5</v>
      </c>
      <c s="6" t="s">
        <v>3307</v>
      </c>
      <c s="36" t="s">
        <v>159</v>
      </c>
      <c s="37">
        <v>1</v>
      </c>
      <c s="36">
        <v>0.00347</v>
      </c>
      <c s="36">
        <f>ROUND(G277*H277,6)</f>
      </c>
      <c r="L277" s="38">
        <v>0</v>
      </c>
      <c s="32">
        <f>ROUND(ROUND(L277,2)*ROUND(G277,3),2)</f>
      </c>
      <c s="36" t="s">
        <v>160</v>
      </c>
      <c>
        <f>(M277*21)/100</f>
      </c>
      <c t="s">
        <v>26</v>
      </c>
    </row>
    <row r="278" spans="1:5" ht="12.75">
      <c r="A278" s="35" t="s">
        <v>54</v>
      </c>
      <c r="E278" s="39" t="s">
        <v>5</v>
      </c>
    </row>
    <row r="279" spans="1:5" ht="12.75">
      <c r="A279" s="35" t="s">
        <v>55</v>
      </c>
      <c r="E279" s="40" t="s">
        <v>3302</v>
      </c>
    </row>
    <row r="280" spans="1:5" ht="12.75">
      <c r="A280" t="s">
        <v>57</v>
      </c>
      <c r="E280" s="39" t="s">
        <v>5</v>
      </c>
    </row>
    <row r="281" spans="1:16" ht="25.5">
      <c r="A281" t="s">
        <v>48</v>
      </c>
      <c s="34" t="s">
        <v>371</v>
      </c>
      <c s="34" t="s">
        <v>3308</v>
      </c>
      <c s="35" t="s">
        <v>5</v>
      </c>
      <c s="6" t="s">
        <v>3309</v>
      </c>
      <c s="36" t="s">
        <v>159</v>
      </c>
      <c s="37">
        <v>5</v>
      </c>
      <c s="36">
        <v>2E-05</v>
      </c>
      <c s="36">
        <f>ROUND(G281*H281,6)</f>
      </c>
      <c r="L281" s="38">
        <v>0</v>
      </c>
      <c s="32">
        <f>ROUND(ROUND(L281,2)*ROUND(G281,3),2)</f>
      </c>
      <c s="36" t="s">
        <v>160</v>
      </c>
      <c>
        <f>(M281*21)/100</f>
      </c>
      <c t="s">
        <v>26</v>
      </c>
    </row>
    <row r="282" spans="1:5" ht="12.75">
      <c r="A282" s="35" t="s">
        <v>54</v>
      </c>
      <c r="E282" s="39" t="s">
        <v>5</v>
      </c>
    </row>
    <row r="283" spans="1:5" ht="12.75">
      <c r="A283" s="35" t="s">
        <v>55</v>
      </c>
      <c r="E283" s="40" t="s">
        <v>3310</v>
      </c>
    </row>
    <row r="284" spans="1:5" ht="12.75">
      <c r="A284" t="s">
        <v>57</v>
      </c>
      <c r="E284" s="39" t="s">
        <v>5</v>
      </c>
    </row>
    <row r="285" spans="1:16" ht="12.75">
      <c r="A285" t="s">
        <v>48</v>
      </c>
      <c s="34" t="s">
        <v>374</v>
      </c>
      <c s="34" t="s">
        <v>3311</v>
      </c>
      <c s="35" t="s">
        <v>5</v>
      </c>
      <c s="6" t="s">
        <v>3312</v>
      </c>
      <c s="36" t="s">
        <v>159</v>
      </c>
      <c s="37">
        <v>5</v>
      </c>
      <c s="36">
        <v>0.00025</v>
      </c>
      <c s="36">
        <f>ROUND(G285*H285,6)</f>
      </c>
      <c r="L285" s="38">
        <v>0</v>
      </c>
      <c s="32">
        <f>ROUND(ROUND(L285,2)*ROUND(G285,3),2)</f>
      </c>
      <c s="36" t="s">
        <v>160</v>
      </c>
      <c>
        <f>(M285*21)/100</f>
      </c>
      <c t="s">
        <v>26</v>
      </c>
    </row>
    <row r="286" spans="1:5" ht="12.75">
      <c r="A286" s="35" t="s">
        <v>54</v>
      </c>
      <c r="E286" s="39" t="s">
        <v>5</v>
      </c>
    </row>
    <row r="287" spans="1:5" ht="12.75">
      <c r="A287" s="35" t="s">
        <v>55</v>
      </c>
      <c r="E287" s="40" t="s">
        <v>3310</v>
      </c>
    </row>
    <row r="288" spans="1:5" ht="12.75">
      <c r="A288" t="s">
        <v>57</v>
      </c>
      <c r="E288" s="39" t="s">
        <v>5</v>
      </c>
    </row>
    <row r="289" spans="1:16" ht="12.75">
      <c r="A289" t="s">
        <v>48</v>
      </c>
      <c s="34" t="s">
        <v>377</v>
      </c>
      <c s="34" t="s">
        <v>3313</v>
      </c>
      <c s="35" t="s">
        <v>5</v>
      </c>
      <c s="6" t="s">
        <v>3314</v>
      </c>
      <c s="36" t="s">
        <v>159</v>
      </c>
      <c s="37">
        <v>1</v>
      </c>
      <c s="36">
        <v>0.0006</v>
      </c>
      <c s="36">
        <f>ROUND(G289*H289,6)</f>
      </c>
      <c r="L289" s="38">
        <v>0</v>
      </c>
      <c s="32">
        <f>ROUND(ROUND(L289,2)*ROUND(G289,3),2)</f>
      </c>
      <c s="36" t="s">
        <v>160</v>
      </c>
      <c>
        <f>(M289*21)/100</f>
      </c>
      <c t="s">
        <v>26</v>
      </c>
    </row>
    <row r="290" spans="1:5" ht="12.75">
      <c r="A290" s="35" t="s">
        <v>54</v>
      </c>
      <c r="E290" s="39" t="s">
        <v>5</v>
      </c>
    </row>
    <row r="291" spans="1:5" ht="12.75">
      <c r="A291" s="35" t="s">
        <v>55</v>
      </c>
      <c r="E291" s="40" t="s">
        <v>3302</v>
      </c>
    </row>
    <row r="292" spans="1:5" ht="12.75">
      <c r="A292" t="s">
        <v>57</v>
      </c>
      <c r="E292" s="39" t="s">
        <v>5</v>
      </c>
    </row>
    <row r="293" spans="1:16" ht="12.75">
      <c r="A293" t="s">
        <v>48</v>
      </c>
      <c s="34" t="s">
        <v>380</v>
      </c>
      <c s="34" t="s">
        <v>3315</v>
      </c>
      <c s="35" t="s">
        <v>5</v>
      </c>
      <c s="6" t="s">
        <v>3316</v>
      </c>
      <c s="36" t="s">
        <v>159</v>
      </c>
      <c s="37">
        <v>25</v>
      </c>
      <c s="36">
        <v>0.00075</v>
      </c>
      <c s="36">
        <f>ROUND(G293*H293,6)</f>
      </c>
      <c r="L293" s="38">
        <v>0</v>
      </c>
      <c s="32">
        <f>ROUND(ROUND(L293,2)*ROUND(G293,3),2)</f>
      </c>
      <c s="36" t="s">
        <v>160</v>
      </c>
      <c>
        <f>(M293*21)/100</f>
      </c>
      <c t="s">
        <v>26</v>
      </c>
    </row>
    <row r="294" spans="1:5" ht="12.75">
      <c r="A294" s="35" t="s">
        <v>54</v>
      </c>
      <c r="E294" s="39" t="s">
        <v>5</v>
      </c>
    </row>
    <row r="295" spans="1:5" ht="63.75">
      <c r="A295" s="35" t="s">
        <v>55</v>
      </c>
      <c r="E295" s="40" t="s">
        <v>3317</v>
      </c>
    </row>
    <row r="296" spans="1:5" ht="12.75">
      <c r="A296" t="s">
        <v>57</v>
      </c>
      <c r="E296" s="39" t="s">
        <v>5</v>
      </c>
    </row>
    <row r="297" spans="1:16" ht="12.75">
      <c r="A297" t="s">
        <v>48</v>
      </c>
      <c s="34" t="s">
        <v>383</v>
      </c>
      <c s="34" t="s">
        <v>3318</v>
      </c>
      <c s="35" t="s">
        <v>5</v>
      </c>
      <c s="6" t="s">
        <v>3319</v>
      </c>
      <c s="36" t="s">
        <v>159</v>
      </c>
      <c s="37">
        <v>6</v>
      </c>
      <c s="36">
        <v>0.00097</v>
      </c>
      <c s="36">
        <f>ROUND(G297*H297,6)</f>
      </c>
      <c r="L297" s="38">
        <v>0</v>
      </c>
      <c s="32">
        <f>ROUND(ROUND(L297,2)*ROUND(G297,3),2)</f>
      </c>
      <c s="36" t="s">
        <v>160</v>
      </c>
      <c>
        <f>(M297*21)/100</f>
      </c>
      <c t="s">
        <v>26</v>
      </c>
    </row>
    <row r="298" spans="1:5" ht="12.75">
      <c r="A298" s="35" t="s">
        <v>54</v>
      </c>
      <c r="E298" s="39" t="s">
        <v>5</v>
      </c>
    </row>
    <row r="299" spans="1:5" ht="51">
      <c r="A299" s="35" t="s">
        <v>55</v>
      </c>
      <c r="E299" s="40" t="s">
        <v>3320</v>
      </c>
    </row>
    <row r="300" spans="1:5" ht="12.75">
      <c r="A300" t="s">
        <v>57</v>
      </c>
      <c r="E300" s="39" t="s">
        <v>5</v>
      </c>
    </row>
    <row r="301" spans="1:16" ht="12.75">
      <c r="A301" t="s">
        <v>48</v>
      </c>
      <c s="34" t="s">
        <v>386</v>
      </c>
      <c s="34" t="s">
        <v>3321</v>
      </c>
      <c s="35" t="s">
        <v>5</v>
      </c>
      <c s="6" t="s">
        <v>3322</v>
      </c>
      <c s="36" t="s">
        <v>159</v>
      </c>
      <c s="37">
        <v>2</v>
      </c>
      <c s="36">
        <v>0.00123</v>
      </c>
      <c s="36">
        <f>ROUND(G301*H301,6)</f>
      </c>
      <c r="L301" s="38">
        <v>0</v>
      </c>
      <c s="32">
        <f>ROUND(ROUND(L301,2)*ROUND(G301,3),2)</f>
      </c>
      <c s="36" t="s">
        <v>160</v>
      </c>
      <c>
        <f>(M301*21)/100</f>
      </c>
      <c t="s">
        <v>26</v>
      </c>
    </row>
    <row r="302" spans="1:5" ht="12.75">
      <c r="A302" s="35" t="s">
        <v>54</v>
      </c>
      <c r="E302" s="39" t="s">
        <v>5</v>
      </c>
    </row>
    <row r="303" spans="1:5" ht="38.25">
      <c r="A303" s="35" t="s">
        <v>55</v>
      </c>
      <c r="E303" s="40" t="s">
        <v>3193</v>
      </c>
    </row>
    <row r="304" spans="1:5" ht="12.75">
      <c r="A304" t="s">
        <v>57</v>
      </c>
      <c r="E304" s="39" t="s">
        <v>5</v>
      </c>
    </row>
    <row r="305" spans="1:16" ht="25.5">
      <c r="A305" t="s">
        <v>48</v>
      </c>
      <c s="34" t="s">
        <v>389</v>
      </c>
      <c s="34" t="s">
        <v>3323</v>
      </c>
      <c s="35" t="s">
        <v>5</v>
      </c>
      <c s="6" t="s">
        <v>3324</v>
      </c>
      <c s="36" t="s">
        <v>159</v>
      </c>
      <c s="37">
        <v>5</v>
      </c>
      <c s="36">
        <v>0.00061</v>
      </c>
      <c s="36">
        <f>ROUND(G305*H305,6)</f>
      </c>
      <c r="L305" s="38">
        <v>0</v>
      </c>
      <c s="32">
        <f>ROUND(ROUND(L305,2)*ROUND(G305,3),2)</f>
      </c>
      <c s="36" t="s">
        <v>160</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392</v>
      </c>
      <c s="34" t="s">
        <v>3325</v>
      </c>
      <c s="35" t="s">
        <v>5</v>
      </c>
      <c s="6" t="s">
        <v>3326</v>
      </c>
      <c s="36" t="s">
        <v>159</v>
      </c>
      <c s="37">
        <v>1</v>
      </c>
      <c s="36">
        <v>0.00014</v>
      </c>
      <c s="36">
        <f>ROUND(G309*H309,6)</f>
      </c>
      <c r="L309" s="38">
        <v>0</v>
      </c>
      <c s="32">
        <f>ROUND(ROUND(L309,2)*ROUND(G309,3),2)</f>
      </c>
      <c s="36" t="s">
        <v>53</v>
      </c>
      <c>
        <f>(M309*21)/100</f>
      </c>
      <c t="s">
        <v>26</v>
      </c>
    </row>
    <row r="310" spans="1:5" ht="12.75">
      <c r="A310" s="35" t="s">
        <v>54</v>
      </c>
      <c r="E310" s="39" t="s">
        <v>5</v>
      </c>
    </row>
    <row r="311" spans="1:5" ht="12.75">
      <c r="A311" s="35" t="s">
        <v>55</v>
      </c>
      <c r="E311" s="40" t="s">
        <v>3302</v>
      </c>
    </row>
    <row r="312" spans="1:5" ht="25.5">
      <c r="A312" t="s">
        <v>57</v>
      </c>
      <c r="E312" s="39" t="s">
        <v>3327</v>
      </c>
    </row>
    <row r="313" spans="1:16" ht="12.75">
      <c r="A313" t="s">
        <v>48</v>
      </c>
      <c s="34" t="s">
        <v>395</v>
      </c>
      <c s="34" t="s">
        <v>3328</v>
      </c>
      <c s="35" t="s">
        <v>5</v>
      </c>
      <c s="6" t="s">
        <v>3329</v>
      </c>
      <c s="36" t="s">
        <v>159</v>
      </c>
      <c s="37">
        <v>4</v>
      </c>
      <c s="36">
        <v>0.00014</v>
      </c>
      <c s="36">
        <f>ROUND(G313*H313,6)</f>
      </c>
      <c r="L313" s="38">
        <v>0</v>
      </c>
      <c s="32">
        <f>ROUND(ROUND(L313,2)*ROUND(G313,3),2)</f>
      </c>
      <c s="36" t="s">
        <v>53</v>
      </c>
      <c>
        <f>(M313*21)/100</f>
      </c>
      <c t="s">
        <v>26</v>
      </c>
    </row>
    <row r="314" spans="1:5" ht="12.75">
      <c r="A314" s="35" t="s">
        <v>54</v>
      </c>
      <c r="E314" s="39" t="s">
        <v>5</v>
      </c>
    </row>
    <row r="315" spans="1:5" ht="12.75">
      <c r="A315" s="35" t="s">
        <v>55</v>
      </c>
      <c r="E315" s="40" t="s">
        <v>3222</v>
      </c>
    </row>
    <row r="316" spans="1:5" ht="25.5">
      <c r="A316" t="s">
        <v>57</v>
      </c>
      <c r="E316" s="39" t="s">
        <v>3330</v>
      </c>
    </row>
    <row r="317" spans="1:16" ht="25.5">
      <c r="A317" t="s">
        <v>48</v>
      </c>
      <c s="34" t="s">
        <v>398</v>
      </c>
      <c s="34" t="s">
        <v>3331</v>
      </c>
      <c s="35" t="s">
        <v>5</v>
      </c>
      <c s="6" t="s">
        <v>3332</v>
      </c>
      <c s="36" t="s">
        <v>159</v>
      </c>
      <c s="37">
        <v>3</v>
      </c>
      <c s="36">
        <v>0.00076</v>
      </c>
      <c s="36">
        <f>ROUND(G317*H317,6)</f>
      </c>
      <c r="L317" s="38">
        <v>0</v>
      </c>
      <c s="32">
        <f>ROUND(ROUND(L317,2)*ROUND(G317,3),2)</f>
      </c>
      <c s="36" t="s">
        <v>160</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401</v>
      </c>
      <c s="34" t="s">
        <v>3333</v>
      </c>
      <c s="35" t="s">
        <v>5</v>
      </c>
      <c s="6" t="s">
        <v>3334</v>
      </c>
      <c s="36" t="s">
        <v>159</v>
      </c>
      <c s="37">
        <v>3</v>
      </c>
      <c s="36">
        <v>0.00021</v>
      </c>
      <c s="36">
        <f>ROUND(G321*H321,6)</f>
      </c>
      <c r="L321" s="38">
        <v>0</v>
      </c>
      <c s="32">
        <f>ROUND(ROUND(L321,2)*ROUND(G321,3),2)</f>
      </c>
      <c s="36" t="s">
        <v>160</v>
      </c>
      <c>
        <f>(M321*21)/100</f>
      </c>
      <c t="s">
        <v>26</v>
      </c>
    </row>
    <row r="322" spans="1:5" ht="12.75">
      <c r="A322" s="35" t="s">
        <v>54</v>
      </c>
      <c r="E322" s="39" t="s">
        <v>5</v>
      </c>
    </row>
    <row r="323" spans="1:5" ht="12.75">
      <c r="A323" s="35" t="s">
        <v>55</v>
      </c>
      <c r="E323" s="40" t="s">
        <v>3335</v>
      </c>
    </row>
    <row r="324" spans="1:5" ht="25.5">
      <c r="A324" t="s">
        <v>57</v>
      </c>
      <c r="E324" s="39" t="s">
        <v>3336</v>
      </c>
    </row>
    <row r="325" spans="1:16" ht="25.5">
      <c r="A325" t="s">
        <v>48</v>
      </c>
      <c s="34" t="s">
        <v>404</v>
      </c>
      <c s="34" t="s">
        <v>3337</v>
      </c>
      <c s="35" t="s">
        <v>5</v>
      </c>
      <c s="6" t="s">
        <v>3338</v>
      </c>
      <c s="36" t="s">
        <v>159</v>
      </c>
      <c s="37">
        <v>3</v>
      </c>
      <c s="36">
        <v>0.00093</v>
      </c>
      <c s="36">
        <f>ROUND(G325*H325,6)</f>
      </c>
      <c r="L325" s="38">
        <v>0</v>
      </c>
      <c s="32">
        <f>ROUND(ROUND(L325,2)*ROUND(G325,3),2)</f>
      </c>
      <c s="36" t="s">
        <v>160</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407</v>
      </c>
      <c s="34" t="s">
        <v>3339</v>
      </c>
      <c s="35" t="s">
        <v>5</v>
      </c>
      <c s="6" t="s">
        <v>3340</v>
      </c>
      <c s="36" t="s">
        <v>159</v>
      </c>
      <c s="37">
        <v>3</v>
      </c>
      <c s="36">
        <v>0.0003</v>
      </c>
      <c s="36">
        <f>ROUND(G329*H329,6)</f>
      </c>
      <c r="L329" s="38">
        <v>0</v>
      </c>
      <c s="32">
        <f>ROUND(ROUND(L329,2)*ROUND(G329,3),2)</f>
      </c>
      <c s="36" t="s">
        <v>160</v>
      </c>
      <c>
        <f>(M329*21)/100</f>
      </c>
      <c t="s">
        <v>26</v>
      </c>
    </row>
    <row r="330" spans="1:5" ht="12.75">
      <c r="A330" s="35" t="s">
        <v>54</v>
      </c>
      <c r="E330" s="39" t="s">
        <v>5</v>
      </c>
    </row>
    <row r="331" spans="1:5" ht="12.75">
      <c r="A331" s="35" t="s">
        <v>55</v>
      </c>
      <c r="E331" s="40" t="s">
        <v>3335</v>
      </c>
    </row>
    <row r="332" spans="1:5" ht="25.5">
      <c r="A332" t="s">
        <v>57</v>
      </c>
      <c r="E332" s="39" t="s">
        <v>3341</v>
      </c>
    </row>
    <row r="333" spans="1:16" ht="25.5">
      <c r="A333" t="s">
        <v>48</v>
      </c>
      <c s="34" t="s">
        <v>410</v>
      </c>
      <c s="34" t="s">
        <v>3337</v>
      </c>
      <c s="35" t="s">
        <v>49</v>
      </c>
      <c s="6" t="s">
        <v>3338</v>
      </c>
      <c s="36" t="s">
        <v>159</v>
      </c>
      <c s="37">
        <v>1</v>
      </c>
      <c s="36">
        <v>0.00093</v>
      </c>
      <c s="36">
        <f>ROUND(G333*H333,6)</f>
      </c>
      <c r="L333" s="38">
        <v>0</v>
      </c>
      <c s="32">
        <f>ROUND(ROUND(L333,2)*ROUND(G333,3),2)</f>
      </c>
      <c s="36" t="s">
        <v>160</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413</v>
      </c>
      <c s="34" t="s">
        <v>3342</v>
      </c>
      <c s="35" t="s">
        <v>5</v>
      </c>
      <c s="6" t="s">
        <v>3343</v>
      </c>
      <c s="36" t="s">
        <v>159</v>
      </c>
      <c s="37">
        <v>1</v>
      </c>
      <c s="36">
        <v>1E-05</v>
      </c>
      <c s="36">
        <f>ROUND(G337*H337,6)</f>
      </c>
      <c r="L337" s="38">
        <v>0</v>
      </c>
      <c s="32">
        <f>ROUND(ROUND(L337,2)*ROUND(G337,3),2)</f>
      </c>
      <c s="36" t="s">
        <v>160</v>
      </c>
      <c>
        <f>(M337*21)/100</f>
      </c>
      <c t="s">
        <v>26</v>
      </c>
    </row>
    <row r="338" spans="1:5" ht="12.75">
      <c r="A338" s="35" t="s">
        <v>54</v>
      </c>
      <c r="E338" s="39" t="s">
        <v>5</v>
      </c>
    </row>
    <row r="339" spans="1:5" ht="12.75">
      <c r="A339" s="35" t="s">
        <v>55</v>
      </c>
      <c r="E339" s="40" t="s">
        <v>3302</v>
      </c>
    </row>
    <row r="340" spans="1:5" ht="12.75">
      <c r="A340" t="s">
        <v>57</v>
      </c>
      <c r="E340" s="39" t="s">
        <v>5</v>
      </c>
    </row>
    <row r="341" spans="1:16" ht="12.75">
      <c r="A341" t="s">
        <v>48</v>
      </c>
      <c s="34" t="s">
        <v>416</v>
      </c>
      <c s="34" t="s">
        <v>3344</v>
      </c>
      <c s="35" t="s">
        <v>5</v>
      </c>
      <c s="6" t="s">
        <v>3345</v>
      </c>
      <c s="36" t="s">
        <v>159</v>
      </c>
      <c s="37">
        <v>3</v>
      </c>
      <c s="36">
        <v>0</v>
      </c>
      <c s="36">
        <f>ROUND(G341*H341,6)</f>
      </c>
      <c r="L341" s="38">
        <v>0</v>
      </c>
      <c s="32">
        <f>ROUND(ROUND(L341,2)*ROUND(G341,3),2)</f>
      </c>
      <c s="36" t="s">
        <v>160</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418</v>
      </c>
      <c s="34" t="s">
        <v>3346</v>
      </c>
      <c s="35" t="s">
        <v>5</v>
      </c>
      <c s="6" t="s">
        <v>3347</v>
      </c>
      <c s="36" t="s">
        <v>159</v>
      </c>
      <c s="37">
        <v>1</v>
      </c>
      <c s="36">
        <v>0</v>
      </c>
      <c s="36">
        <f>ROUND(G345*H345,6)</f>
      </c>
      <c r="L345" s="38">
        <v>0</v>
      </c>
      <c s="32">
        <f>ROUND(ROUND(L345,2)*ROUND(G345,3),2)</f>
      </c>
      <c s="36" t="s">
        <v>160</v>
      </c>
      <c>
        <f>(M345*21)/100</f>
      </c>
      <c t="s">
        <v>26</v>
      </c>
    </row>
    <row r="346" spans="1:5" ht="12.75">
      <c r="A346" s="35" t="s">
        <v>54</v>
      </c>
      <c r="E346" s="39" t="s">
        <v>5</v>
      </c>
    </row>
    <row r="347" spans="1:5" ht="12.75">
      <c r="A347" s="35" t="s">
        <v>55</v>
      </c>
      <c r="E347" s="40" t="s">
        <v>5</v>
      </c>
    </row>
    <row r="348" spans="1:5" ht="12.75">
      <c r="A348" t="s">
        <v>57</v>
      </c>
      <c r="E348" s="39" t="s">
        <v>5</v>
      </c>
    </row>
    <row r="349" spans="1:16" ht="25.5">
      <c r="A349" t="s">
        <v>48</v>
      </c>
      <c s="34" t="s">
        <v>421</v>
      </c>
      <c s="34" t="s">
        <v>3348</v>
      </c>
      <c s="35" t="s">
        <v>5</v>
      </c>
      <c s="6" t="s">
        <v>3349</v>
      </c>
      <c s="36" t="s">
        <v>159</v>
      </c>
      <c s="37">
        <v>15</v>
      </c>
      <c s="36">
        <v>0.00127</v>
      </c>
      <c s="36">
        <f>ROUND(G349*H349,6)</f>
      </c>
      <c r="L349" s="38">
        <v>0</v>
      </c>
      <c s="32">
        <f>ROUND(ROUND(L349,2)*ROUND(G349,3),2)</f>
      </c>
      <c s="36" t="s">
        <v>160</v>
      </c>
      <c>
        <f>(M349*21)/100</f>
      </c>
      <c t="s">
        <v>26</v>
      </c>
    </row>
    <row r="350" spans="1:5" ht="12.75">
      <c r="A350" s="35" t="s">
        <v>54</v>
      </c>
      <c r="E350" s="39" t="s">
        <v>5</v>
      </c>
    </row>
    <row r="351" spans="1:5" ht="51">
      <c r="A351" s="35" t="s">
        <v>55</v>
      </c>
      <c r="E351" s="40" t="s">
        <v>3350</v>
      </c>
    </row>
    <row r="352" spans="1:5" ht="12.75">
      <c r="A352" t="s">
        <v>57</v>
      </c>
      <c r="E352" s="39" t="s">
        <v>5</v>
      </c>
    </row>
    <row r="353" spans="1:16" ht="25.5">
      <c r="A353" t="s">
        <v>48</v>
      </c>
      <c s="34" t="s">
        <v>424</v>
      </c>
      <c s="34" t="s">
        <v>3351</v>
      </c>
      <c s="35" t="s">
        <v>5</v>
      </c>
      <c s="6" t="s">
        <v>3352</v>
      </c>
      <c s="36" t="s">
        <v>159</v>
      </c>
      <c s="37">
        <v>13</v>
      </c>
      <c s="36">
        <v>0.00116</v>
      </c>
      <c s="36">
        <f>ROUND(G353*H353,6)</f>
      </c>
      <c r="L353" s="38">
        <v>0</v>
      </c>
      <c s="32">
        <f>ROUND(ROUND(L353,2)*ROUND(G353,3),2)</f>
      </c>
      <c s="36" t="s">
        <v>160</v>
      </c>
      <c>
        <f>(M353*21)/100</f>
      </c>
      <c t="s">
        <v>26</v>
      </c>
    </row>
    <row r="354" spans="1:5" ht="12.75">
      <c r="A354" s="35" t="s">
        <v>54</v>
      </c>
      <c r="E354" s="39" t="s">
        <v>5</v>
      </c>
    </row>
    <row r="355" spans="1:5" ht="51">
      <c r="A355" s="35" t="s">
        <v>55</v>
      </c>
      <c r="E355" s="40" t="s">
        <v>3353</v>
      </c>
    </row>
    <row r="356" spans="1:5" ht="12.75">
      <c r="A356" t="s">
        <v>57</v>
      </c>
      <c r="E356" s="39" t="s">
        <v>5</v>
      </c>
    </row>
    <row r="357" spans="1:16" ht="25.5">
      <c r="A357" t="s">
        <v>48</v>
      </c>
      <c s="34" t="s">
        <v>428</v>
      </c>
      <c s="34" t="s">
        <v>3354</v>
      </c>
      <c s="35" t="s">
        <v>5</v>
      </c>
      <c s="6" t="s">
        <v>3355</v>
      </c>
      <c s="36" t="s">
        <v>226</v>
      </c>
      <c s="37">
        <v>445</v>
      </c>
      <c s="36">
        <v>0.00019</v>
      </c>
      <c s="36">
        <f>ROUND(G357*H357,6)</f>
      </c>
      <c r="L357" s="38">
        <v>0</v>
      </c>
      <c s="32">
        <f>ROUND(ROUND(L357,2)*ROUND(G357,3),2)</f>
      </c>
      <c s="36" t="s">
        <v>160</v>
      </c>
      <c>
        <f>(M357*21)/100</f>
      </c>
      <c t="s">
        <v>26</v>
      </c>
    </row>
    <row r="358" spans="1:5" ht="12.75">
      <c r="A358" s="35" t="s">
        <v>54</v>
      </c>
      <c r="E358" s="39" t="s">
        <v>5</v>
      </c>
    </row>
    <row r="359" spans="1:5" ht="12.75">
      <c r="A359" s="35" t="s">
        <v>55</v>
      </c>
      <c r="E359" s="40" t="s">
        <v>5</v>
      </c>
    </row>
    <row r="360" spans="1:5" ht="12.75">
      <c r="A360" t="s">
        <v>57</v>
      </c>
      <c r="E360" s="39" t="s">
        <v>5</v>
      </c>
    </row>
    <row r="361" spans="1:16" ht="25.5">
      <c r="A361" t="s">
        <v>48</v>
      </c>
      <c s="34" t="s">
        <v>431</v>
      </c>
      <c s="34" t="s">
        <v>3356</v>
      </c>
      <c s="35" t="s">
        <v>5</v>
      </c>
      <c s="6" t="s">
        <v>3357</v>
      </c>
      <c s="36" t="s">
        <v>226</v>
      </c>
      <c s="37">
        <v>445</v>
      </c>
      <c s="36">
        <v>1E-05</v>
      </c>
      <c s="36">
        <f>ROUND(G361*H361,6)</f>
      </c>
      <c r="L361" s="38">
        <v>0</v>
      </c>
      <c s="32">
        <f>ROUND(ROUND(L361,2)*ROUND(G361,3),2)</f>
      </c>
      <c s="36" t="s">
        <v>160</v>
      </c>
      <c>
        <f>(M361*21)/100</f>
      </c>
      <c t="s">
        <v>26</v>
      </c>
    </row>
    <row r="362" spans="1:5" ht="12.75">
      <c r="A362" s="35" t="s">
        <v>54</v>
      </c>
      <c r="E362" s="39" t="s">
        <v>5</v>
      </c>
    </row>
    <row r="363" spans="1:5" ht="12.75">
      <c r="A363" s="35" t="s">
        <v>55</v>
      </c>
      <c r="E363" s="40" t="s">
        <v>5</v>
      </c>
    </row>
    <row r="364" spans="1:5" ht="12.75">
      <c r="A364" t="s">
        <v>57</v>
      </c>
      <c r="E364" s="39" t="s">
        <v>5</v>
      </c>
    </row>
    <row r="365" spans="1:16" ht="25.5">
      <c r="A365" t="s">
        <v>48</v>
      </c>
      <c s="34" t="s">
        <v>434</v>
      </c>
      <c s="34" t="s">
        <v>3358</v>
      </c>
      <c s="35" t="s">
        <v>5</v>
      </c>
      <c s="6" t="s">
        <v>3359</v>
      </c>
      <c s="36" t="s">
        <v>52</v>
      </c>
      <c s="37">
        <v>0.503</v>
      </c>
      <c s="36">
        <v>0</v>
      </c>
      <c s="36">
        <f>ROUND(G365*H365,6)</f>
      </c>
      <c r="L365" s="38">
        <v>0</v>
      </c>
      <c s="32">
        <f>ROUND(ROUND(L365,2)*ROUND(G365,3),2)</f>
      </c>
      <c s="36" t="s">
        <v>160</v>
      </c>
      <c>
        <f>(M365*21)/100</f>
      </c>
      <c t="s">
        <v>26</v>
      </c>
    </row>
    <row r="366" spans="1:5" ht="12.75">
      <c r="A366" s="35" t="s">
        <v>54</v>
      </c>
      <c r="E366" s="39" t="s">
        <v>5</v>
      </c>
    </row>
    <row r="367" spans="1:5" ht="12.75">
      <c r="A367" s="35" t="s">
        <v>55</v>
      </c>
      <c r="E367" s="40" t="s">
        <v>5</v>
      </c>
    </row>
    <row r="368" spans="1:5" ht="12.75">
      <c r="A368" t="s">
        <v>57</v>
      </c>
      <c r="E368" s="39" t="s">
        <v>5</v>
      </c>
    </row>
    <row r="369" spans="1:13" ht="12.75">
      <c r="A369" t="s">
        <v>45</v>
      </c>
      <c r="C369" s="31" t="s">
        <v>3360</v>
      </c>
      <c r="E369" s="33" t="s">
        <v>3361</v>
      </c>
      <c r="J369" s="32">
        <f>0</f>
      </c>
      <c s="32">
        <f>0</f>
      </c>
      <c s="32">
        <f>0+L370+L374+L378+L382+L386+L390</f>
      </c>
      <c s="32">
        <f>0+M370+M374+M378+M382+M386+M390</f>
      </c>
    </row>
    <row r="370" spans="1:16" ht="25.5">
      <c r="A370" t="s">
        <v>48</v>
      </c>
      <c s="34" t="s">
        <v>437</v>
      </c>
      <c s="34" t="s">
        <v>3362</v>
      </c>
      <c s="35" t="s">
        <v>5</v>
      </c>
      <c s="6" t="s">
        <v>3363</v>
      </c>
      <c s="36" t="s">
        <v>159</v>
      </c>
      <c s="37">
        <v>1</v>
      </c>
      <c s="36">
        <v>3E-05</v>
      </c>
      <c s="36">
        <f>ROUND(G370*H370,6)</f>
      </c>
      <c r="L370" s="38">
        <v>0</v>
      </c>
      <c s="32">
        <f>ROUND(ROUND(L370,2)*ROUND(G370,3),2)</f>
      </c>
      <c s="36" t="s">
        <v>160</v>
      </c>
      <c>
        <f>(M370*21)/100</f>
      </c>
      <c t="s">
        <v>26</v>
      </c>
    </row>
    <row r="371" spans="1:5" ht="12.75">
      <c r="A371" s="35" t="s">
        <v>54</v>
      </c>
      <c r="E371" s="39" t="s">
        <v>5</v>
      </c>
    </row>
    <row r="372" spans="1:5" ht="12.75">
      <c r="A372" s="35" t="s">
        <v>55</v>
      </c>
      <c r="E372" s="40" t="s">
        <v>5</v>
      </c>
    </row>
    <row r="373" spans="1:5" ht="12.75">
      <c r="A373" t="s">
        <v>57</v>
      </c>
      <c r="E373" s="39" t="s">
        <v>5</v>
      </c>
    </row>
    <row r="374" spans="1:16" ht="12.75">
      <c r="A374" t="s">
        <v>48</v>
      </c>
      <c s="34" t="s">
        <v>440</v>
      </c>
      <c s="34" t="s">
        <v>3364</v>
      </c>
      <c s="35" t="s">
        <v>5</v>
      </c>
      <c s="6" t="s">
        <v>3365</v>
      </c>
      <c s="36" t="s">
        <v>159</v>
      </c>
      <c s="37">
        <v>1</v>
      </c>
      <c s="36">
        <v>0.0054</v>
      </c>
      <c s="36">
        <f>ROUND(G374*H374,6)</f>
      </c>
      <c r="L374" s="38">
        <v>0</v>
      </c>
      <c s="32">
        <f>ROUND(ROUND(L374,2)*ROUND(G374,3),2)</f>
      </c>
      <c s="36" t="s">
        <v>53</v>
      </c>
      <c>
        <f>(M374*21)/100</f>
      </c>
      <c t="s">
        <v>26</v>
      </c>
    </row>
    <row r="375" spans="1:5" ht="12.75">
      <c r="A375" s="35" t="s">
        <v>54</v>
      </c>
      <c r="E375" s="39" t="s">
        <v>5</v>
      </c>
    </row>
    <row r="376" spans="1:5" ht="12.75">
      <c r="A376" s="35" t="s">
        <v>55</v>
      </c>
      <c r="E376" s="40" t="s">
        <v>3302</v>
      </c>
    </row>
    <row r="377" spans="1:5" ht="25.5">
      <c r="A377" t="s">
        <v>57</v>
      </c>
      <c r="E377" s="39" t="s">
        <v>3366</v>
      </c>
    </row>
    <row r="378" spans="1:16" ht="12.75">
      <c r="A378" t="s">
        <v>48</v>
      </c>
      <c s="34" t="s">
        <v>443</v>
      </c>
      <c s="34" t="s">
        <v>3367</v>
      </c>
      <c s="35" t="s">
        <v>5</v>
      </c>
      <c s="6" t="s">
        <v>3368</v>
      </c>
      <c s="36" t="s">
        <v>122</v>
      </c>
      <c s="37">
        <v>1</v>
      </c>
      <c s="36">
        <v>0.0036</v>
      </c>
      <c s="36">
        <f>ROUND(G378*H378,6)</f>
      </c>
      <c r="L378" s="38">
        <v>0</v>
      </c>
      <c s="32">
        <f>ROUND(ROUND(L378,2)*ROUND(G378,3),2)</f>
      </c>
      <c s="36" t="s">
        <v>160</v>
      </c>
      <c>
        <f>(M378*21)/100</f>
      </c>
      <c t="s">
        <v>26</v>
      </c>
    </row>
    <row r="379" spans="1:5" ht="12.75">
      <c r="A379" s="35" t="s">
        <v>54</v>
      </c>
      <c r="E379" s="39" t="s">
        <v>5</v>
      </c>
    </row>
    <row r="380" spans="1:5" ht="12.75">
      <c r="A380" s="35" t="s">
        <v>55</v>
      </c>
      <c r="E380" s="40" t="s">
        <v>3302</v>
      </c>
    </row>
    <row r="381" spans="1:5" ht="12.75">
      <c r="A381" t="s">
        <v>57</v>
      </c>
      <c r="E381" s="39" t="s">
        <v>5</v>
      </c>
    </row>
    <row r="382" spans="1:16" ht="25.5">
      <c r="A382" t="s">
        <v>48</v>
      </c>
      <c s="34" t="s">
        <v>446</v>
      </c>
      <c s="34" t="s">
        <v>3369</v>
      </c>
      <c s="35" t="s">
        <v>5</v>
      </c>
      <c s="6" t="s">
        <v>3370</v>
      </c>
      <c s="36" t="s">
        <v>122</v>
      </c>
      <c s="37">
        <v>1</v>
      </c>
      <c s="36">
        <v>0.00548</v>
      </c>
      <c s="36">
        <f>ROUND(G382*H382,6)</f>
      </c>
      <c r="L382" s="38">
        <v>0</v>
      </c>
      <c s="32">
        <f>ROUND(ROUND(L382,2)*ROUND(G382,3),2)</f>
      </c>
      <c s="36" t="s">
        <v>160</v>
      </c>
      <c>
        <f>(M382*21)/100</f>
      </c>
      <c t="s">
        <v>26</v>
      </c>
    </row>
    <row r="383" spans="1:5" ht="12.75">
      <c r="A383" s="35" t="s">
        <v>54</v>
      </c>
      <c r="E383" s="39" t="s">
        <v>5</v>
      </c>
    </row>
    <row r="384" spans="1:5" ht="12.75">
      <c r="A384" s="35" t="s">
        <v>55</v>
      </c>
      <c r="E384" s="40" t="s">
        <v>5</v>
      </c>
    </row>
    <row r="385" spans="1:5" ht="12.75">
      <c r="A385" t="s">
        <v>57</v>
      </c>
      <c r="E385" s="39" t="s">
        <v>5</v>
      </c>
    </row>
    <row r="386" spans="1:16" ht="12.75">
      <c r="A386" t="s">
        <v>48</v>
      </c>
      <c s="34" t="s">
        <v>449</v>
      </c>
      <c s="34" t="s">
        <v>3371</v>
      </c>
      <c s="35" t="s">
        <v>5</v>
      </c>
      <c s="6" t="s">
        <v>3372</v>
      </c>
      <c s="36" t="s">
        <v>159</v>
      </c>
      <c s="37">
        <v>1</v>
      </c>
      <c s="36">
        <v>0.0055</v>
      </c>
      <c s="36">
        <f>ROUND(G386*H386,6)</f>
      </c>
      <c r="L386" s="38">
        <v>0</v>
      </c>
      <c s="32">
        <f>ROUND(ROUND(L386,2)*ROUND(G386,3),2)</f>
      </c>
      <c s="36" t="s">
        <v>53</v>
      </c>
      <c>
        <f>(M386*21)/100</f>
      </c>
      <c t="s">
        <v>26</v>
      </c>
    </row>
    <row r="387" spans="1:5" ht="12.75">
      <c r="A387" s="35" t="s">
        <v>54</v>
      </c>
      <c r="E387" s="39" t="s">
        <v>5</v>
      </c>
    </row>
    <row r="388" spans="1:5" ht="12.75">
      <c r="A388" s="35" t="s">
        <v>55</v>
      </c>
      <c r="E388" s="40" t="s">
        <v>3302</v>
      </c>
    </row>
    <row r="389" spans="1:5" ht="12.75">
      <c r="A389" t="s">
        <v>57</v>
      </c>
      <c r="E389" s="39" t="s">
        <v>5</v>
      </c>
    </row>
    <row r="390" spans="1:16" ht="25.5">
      <c r="A390" t="s">
        <v>48</v>
      </c>
      <c s="34" t="s">
        <v>452</v>
      </c>
      <c s="34" t="s">
        <v>3373</v>
      </c>
      <c s="35" t="s">
        <v>5</v>
      </c>
      <c s="6" t="s">
        <v>3374</v>
      </c>
      <c s="36" t="s">
        <v>52</v>
      </c>
      <c s="37">
        <v>0.02</v>
      </c>
      <c s="36">
        <v>0</v>
      </c>
      <c s="36">
        <f>ROUND(G390*H390,6)</f>
      </c>
      <c r="L390" s="38">
        <v>0</v>
      </c>
      <c s="32">
        <f>ROUND(ROUND(L390,2)*ROUND(G390,3),2)</f>
      </c>
      <c s="36" t="s">
        <v>160</v>
      </c>
      <c>
        <f>(M390*21)/100</f>
      </c>
      <c t="s">
        <v>26</v>
      </c>
    </row>
    <row r="391" spans="1:5" ht="12.75">
      <c r="A391" s="35" t="s">
        <v>54</v>
      </c>
      <c r="E391" s="39" t="s">
        <v>5</v>
      </c>
    </row>
    <row r="392" spans="1:5" ht="12.75">
      <c r="A392" s="35" t="s">
        <v>55</v>
      </c>
      <c r="E392" s="40" t="s">
        <v>5</v>
      </c>
    </row>
    <row r="393" spans="1:5" ht="12.75">
      <c r="A393" t="s">
        <v>57</v>
      </c>
      <c r="E393" s="39" t="s">
        <v>5</v>
      </c>
    </row>
    <row r="394" spans="1:13" ht="12.75">
      <c r="A394" t="s">
        <v>45</v>
      </c>
      <c r="C394" s="31" t="s">
        <v>3375</v>
      </c>
      <c r="E394" s="33" t="s">
        <v>3376</v>
      </c>
      <c r="J394" s="32">
        <f>0</f>
      </c>
      <c s="32">
        <f>0</f>
      </c>
      <c s="32">
        <f>0+L395+L399+L403+L407+L411+L415+L419+L423+L427+L431+L435+L439+L443+L447+L451+L455+L459+L463+L467+L471+L475+L479+L483+L487+L491+L495+L499+L503+L507+L511+L515+L519+L523+L527+L531+L535+L539+L543+L547+L551</f>
      </c>
      <c s="32">
        <f>0+M395+M399+M403+M407+M411+M415+M419+M423+M427+M431+M435+M439+M443+M447+M451+M455+M459+M463+M467+M471+M475+M479+M483+M487+M491+M495+M499+M503+M507+M511+M515+M519+M523+M527+M531+M535+M539+M543+M547+M551</f>
      </c>
    </row>
    <row r="395" spans="1:16" ht="12.75">
      <c r="A395" t="s">
        <v>48</v>
      </c>
      <c s="34" t="s">
        <v>455</v>
      </c>
      <c s="34" t="s">
        <v>3377</v>
      </c>
      <c s="35" t="s">
        <v>5</v>
      </c>
      <c s="6" t="s">
        <v>3378</v>
      </c>
      <c s="36" t="s">
        <v>122</v>
      </c>
      <c s="37">
        <v>14</v>
      </c>
      <c s="36">
        <v>0</v>
      </c>
      <c s="36">
        <f>ROUND(G395*H395,6)</f>
      </c>
      <c r="L395" s="38">
        <v>0</v>
      </c>
      <c s="32">
        <f>ROUND(ROUND(L395,2)*ROUND(G395,3),2)</f>
      </c>
      <c s="36" t="s">
        <v>160</v>
      </c>
      <c>
        <f>(M395*21)/100</f>
      </c>
      <c t="s">
        <v>26</v>
      </c>
    </row>
    <row r="396" spans="1:5" ht="12.75">
      <c r="A396" s="35" t="s">
        <v>54</v>
      </c>
      <c r="E396" s="39" t="s">
        <v>5</v>
      </c>
    </row>
    <row r="397" spans="1:5" ht="12.75">
      <c r="A397" s="35" t="s">
        <v>55</v>
      </c>
      <c r="E397" s="40" t="s">
        <v>5</v>
      </c>
    </row>
    <row r="398" spans="1:5" ht="12.75">
      <c r="A398" t="s">
        <v>57</v>
      </c>
      <c r="E398" s="39" t="s">
        <v>5</v>
      </c>
    </row>
    <row r="399" spans="1:16" ht="25.5">
      <c r="A399" t="s">
        <v>48</v>
      </c>
      <c s="34" t="s">
        <v>458</v>
      </c>
      <c s="34" t="s">
        <v>3379</v>
      </c>
      <c s="35" t="s">
        <v>5</v>
      </c>
      <c s="6" t="s">
        <v>3380</v>
      </c>
      <c s="36" t="s">
        <v>122</v>
      </c>
      <c s="37">
        <v>9</v>
      </c>
      <c s="36">
        <v>0.01697</v>
      </c>
      <c s="36">
        <f>ROUND(G399*H399,6)</f>
      </c>
      <c r="L399" s="38">
        <v>0</v>
      </c>
      <c s="32">
        <f>ROUND(ROUND(L399,2)*ROUND(G399,3),2)</f>
      </c>
      <c s="36" t="s">
        <v>160</v>
      </c>
      <c>
        <f>(M399*21)/100</f>
      </c>
      <c t="s">
        <v>26</v>
      </c>
    </row>
    <row r="400" spans="1:5" ht="12.75">
      <c r="A400" s="35" t="s">
        <v>54</v>
      </c>
      <c r="E400" s="39" t="s">
        <v>5</v>
      </c>
    </row>
    <row r="401" spans="1:5" ht="51">
      <c r="A401" s="35" t="s">
        <v>55</v>
      </c>
      <c r="E401" s="40" t="s">
        <v>3381</v>
      </c>
    </row>
    <row r="402" spans="1:5" ht="12.75">
      <c r="A402" t="s">
        <v>57</v>
      </c>
      <c r="E402" s="39" t="s">
        <v>5</v>
      </c>
    </row>
    <row r="403" spans="1:16" ht="25.5">
      <c r="A403" t="s">
        <v>48</v>
      </c>
      <c s="34" t="s">
        <v>461</v>
      </c>
      <c s="34" t="s">
        <v>3382</v>
      </c>
      <c s="35" t="s">
        <v>5</v>
      </c>
      <c s="6" t="s">
        <v>3383</v>
      </c>
      <c s="36" t="s">
        <v>122</v>
      </c>
      <c s="37">
        <v>4</v>
      </c>
      <c s="36">
        <v>0.01413</v>
      </c>
      <c s="36">
        <f>ROUND(G403*H403,6)</f>
      </c>
      <c r="L403" s="38">
        <v>0</v>
      </c>
      <c s="32">
        <f>ROUND(ROUND(L403,2)*ROUND(G403,3),2)</f>
      </c>
      <c s="36" t="s">
        <v>160</v>
      </c>
      <c>
        <f>(M403*21)/100</f>
      </c>
      <c t="s">
        <v>26</v>
      </c>
    </row>
    <row r="404" spans="1:5" ht="12.75">
      <c r="A404" s="35" t="s">
        <v>54</v>
      </c>
      <c r="E404" s="39" t="s">
        <v>5</v>
      </c>
    </row>
    <row r="405" spans="1:5" ht="12.75">
      <c r="A405" s="35" t="s">
        <v>55</v>
      </c>
      <c r="E405" s="40" t="s">
        <v>2233</v>
      </c>
    </row>
    <row r="406" spans="1:5" ht="12.75">
      <c r="A406" t="s">
        <v>57</v>
      </c>
      <c r="E406" s="39" t="s">
        <v>5</v>
      </c>
    </row>
    <row r="407" spans="1:16" ht="12.75">
      <c r="A407" t="s">
        <v>48</v>
      </c>
      <c s="34" t="s">
        <v>464</v>
      </c>
      <c s="34" t="s">
        <v>3384</v>
      </c>
      <c s="35" t="s">
        <v>5</v>
      </c>
      <c s="6" t="s">
        <v>3385</v>
      </c>
      <c s="36" t="s">
        <v>159</v>
      </c>
      <c s="37">
        <v>1</v>
      </c>
      <c s="36">
        <v>0.00119</v>
      </c>
      <c s="36">
        <f>ROUND(G407*H407,6)</f>
      </c>
      <c r="L407" s="38">
        <v>0</v>
      </c>
      <c s="32">
        <f>ROUND(ROUND(L407,2)*ROUND(G407,3),2)</f>
      </c>
      <c s="36" t="s">
        <v>160</v>
      </c>
      <c>
        <f>(M407*21)/100</f>
      </c>
      <c t="s">
        <v>26</v>
      </c>
    </row>
    <row r="408" spans="1:5" ht="12.75">
      <c r="A408" s="35" t="s">
        <v>54</v>
      </c>
      <c r="E408" s="39" t="s">
        <v>5</v>
      </c>
    </row>
    <row r="409" spans="1:5" ht="12.75">
      <c r="A409" s="35" t="s">
        <v>55</v>
      </c>
      <c r="E409" s="40" t="s">
        <v>2238</v>
      </c>
    </row>
    <row r="410" spans="1:5" ht="12.75">
      <c r="A410" t="s">
        <v>57</v>
      </c>
      <c r="E410" s="39" t="s">
        <v>5</v>
      </c>
    </row>
    <row r="411" spans="1:16" ht="12.75">
      <c r="A411" t="s">
        <v>48</v>
      </c>
      <c s="34" t="s">
        <v>467</v>
      </c>
      <c s="34" t="s">
        <v>3386</v>
      </c>
      <c s="35" t="s">
        <v>5</v>
      </c>
      <c s="6" t="s">
        <v>3387</v>
      </c>
      <c s="36" t="s">
        <v>159</v>
      </c>
      <c s="37">
        <v>1</v>
      </c>
      <c s="36">
        <v>0.014</v>
      </c>
      <c s="36">
        <f>ROUND(G411*H411,6)</f>
      </c>
      <c r="L411" s="38">
        <v>0</v>
      </c>
      <c s="32">
        <f>ROUND(ROUND(L411,2)*ROUND(G411,3),2)</f>
      </c>
      <c s="36" t="s">
        <v>160</v>
      </c>
      <c>
        <f>(M411*21)/100</f>
      </c>
      <c t="s">
        <v>26</v>
      </c>
    </row>
    <row r="412" spans="1:5" ht="12.75">
      <c r="A412" s="35" t="s">
        <v>54</v>
      </c>
      <c r="E412" s="39" t="s">
        <v>5</v>
      </c>
    </row>
    <row r="413" spans="1:5" ht="12.75">
      <c r="A413" s="35" t="s">
        <v>55</v>
      </c>
      <c r="E413" s="40" t="s">
        <v>2238</v>
      </c>
    </row>
    <row r="414" spans="1:5" ht="12.75">
      <c r="A414" t="s">
        <v>57</v>
      </c>
      <c r="E414" s="39" t="s">
        <v>5</v>
      </c>
    </row>
    <row r="415" spans="1:16" ht="12.75">
      <c r="A415" t="s">
        <v>48</v>
      </c>
      <c s="34" t="s">
        <v>470</v>
      </c>
      <c s="34" t="s">
        <v>3388</v>
      </c>
      <c s="35" t="s">
        <v>5</v>
      </c>
      <c s="6" t="s">
        <v>3389</v>
      </c>
      <c s="36" t="s">
        <v>159</v>
      </c>
      <c s="37">
        <v>1</v>
      </c>
      <c s="36">
        <v>0.011</v>
      </c>
      <c s="36">
        <f>ROUND(G415*H415,6)</f>
      </c>
      <c r="L415" s="38">
        <v>0</v>
      </c>
      <c s="32">
        <f>ROUND(ROUND(L415,2)*ROUND(G415,3),2)</f>
      </c>
      <c s="36" t="s">
        <v>53</v>
      </c>
      <c>
        <f>(M415*21)/100</f>
      </c>
      <c t="s">
        <v>26</v>
      </c>
    </row>
    <row r="416" spans="1:5" ht="12.75">
      <c r="A416" s="35" t="s">
        <v>54</v>
      </c>
      <c r="E416" s="39" t="s">
        <v>5</v>
      </c>
    </row>
    <row r="417" spans="1:5" ht="12.75">
      <c r="A417" s="35" t="s">
        <v>55</v>
      </c>
      <c r="E417" s="40" t="s">
        <v>5</v>
      </c>
    </row>
    <row r="418" spans="1:5" ht="12.75">
      <c r="A418" t="s">
        <v>57</v>
      </c>
      <c r="E418" s="39" t="s">
        <v>5</v>
      </c>
    </row>
    <row r="419" spans="1:16" ht="12.75">
      <c r="A419" t="s">
        <v>48</v>
      </c>
      <c s="34" t="s">
        <v>474</v>
      </c>
      <c s="34" t="s">
        <v>3390</v>
      </c>
      <c s="35" t="s">
        <v>5</v>
      </c>
      <c s="6" t="s">
        <v>3391</v>
      </c>
      <c s="36" t="s">
        <v>159</v>
      </c>
      <c s="37">
        <v>4</v>
      </c>
      <c s="36">
        <v>0.017</v>
      </c>
      <c s="36">
        <f>ROUND(G419*H419,6)</f>
      </c>
      <c r="L419" s="38">
        <v>0</v>
      </c>
      <c s="32">
        <f>ROUND(ROUND(L419,2)*ROUND(G419,3),2)</f>
      </c>
      <c s="36" t="s">
        <v>53</v>
      </c>
      <c>
        <f>(M419*21)/100</f>
      </c>
      <c t="s">
        <v>26</v>
      </c>
    </row>
    <row r="420" spans="1:5" ht="12.75">
      <c r="A420" s="35" t="s">
        <v>54</v>
      </c>
      <c r="E420" s="39" t="s">
        <v>5</v>
      </c>
    </row>
    <row r="421" spans="1:5" ht="12.75">
      <c r="A421" s="35" t="s">
        <v>55</v>
      </c>
      <c r="E421" s="40" t="s">
        <v>2233</v>
      </c>
    </row>
    <row r="422" spans="1:5" ht="12.75">
      <c r="A422" t="s">
        <v>57</v>
      </c>
      <c r="E422" s="39" t="s">
        <v>5</v>
      </c>
    </row>
    <row r="423" spans="1:16" ht="12.75">
      <c r="A423" t="s">
        <v>48</v>
      </c>
      <c s="34" t="s">
        <v>477</v>
      </c>
      <c s="34" t="s">
        <v>3392</v>
      </c>
      <c s="35" t="s">
        <v>5</v>
      </c>
      <c s="6" t="s">
        <v>3391</v>
      </c>
      <c s="36" t="s">
        <v>159</v>
      </c>
      <c s="37">
        <v>1</v>
      </c>
      <c s="36">
        <v>0.017</v>
      </c>
      <c s="36">
        <f>ROUND(G423*H423,6)</f>
      </c>
      <c r="L423" s="38">
        <v>0</v>
      </c>
      <c s="32">
        <f>ROUND(ROUND(L423,2)*ROUND(G423,3),2)</f>
      </c>
      <c s="36" t="s">
        <v>53</v>
      </c>
      <c>
        <f>(M423*21)/100</f>
      </c>
      <c t="s">
        <v>26</v>
      </c>
    </row>
    <row r="424" spans="1:5" ht="12.75">
      <c r="A424" s="35" t="s">
        <v>54</v>
      </c>
      <c r="E424" s="39" t="s">
        <v>5</v>
      </c>
    </row>
    <row r="425" spans="1:5" ht="12.75">
      <c r="A425" s="35" t="s">
        <v>55</v>
      </c>
      <c r="E425" s="40" t="s">
        <v>2238</v>
      </c>
    </row>
    <row r="426" spans="1:5" ht="12.75">
      <c r="A426" t="s">
        <v>57</v>
      </c>
      <c r="E426" s="39" t="s">
        <v>5</v>
      </c>
    </row>
    <row r="427" spans="1:16" ht="12.75">
      <c r="A427" t="s">
        <v>48</v>
      </c>
      <c s="34" t="s">
        <v>480</v>
      </c>
      <c s="34" t="s">
        <v>3393</v>
      </c>
      <c s="35" t="s">
        <v>5</v>
      </c>
      <c s="6" t="s">
        <v>3394</v>
      </c>
      <c s="36" t="s">
        <v>122</v>
      </c>
      <c s="37">
        <v>3</v>
      </c>
      <c s="36">
        <v>0</v>
      </c>
      <c s="36">
        <f>ROUND(G427*H427,6)</f>
      </c>
      <c r="L427" s="38">
        <v>0</v>
      </c>
      <c s="32">
        <f>ROUND(ROUND(L427,2)*ROUND(G427,3),2)</f>
      </c>
      <c s="36" t="s">
        <v>160</v>
      </c>
      <c>
        <f>(M427*21)/100</f>
      </c>
      <c t="s">
        <v>26</v>
      </c>
    </row>
    <row r="428" spans="1:5" ht="12.75">
      <c r="A428" s="35" t="s">
        <v>54</v>
      </c>
      <c r="E428" s="39" t="s">
        <v>5</v>
      </c>
    </row>
    <row r="429" spans="1:5" ht="12.75">
      <c r="A429" s="35" t="s">
        <v>55</v>
      </c>
      <c r="E429" s="40" t="s">
        <v>5</v>
      </c>
    </row>
    <row r="430" spans="1:5" ht="12.75">
      <c r="A430" t="s">
        <v>57</v>
      </c>
      <c r="E430" s="39" t="s">
        <v>5</v>
      </c>
    </row>
    <row r="431" spans="1:16" ht="12.75">
      <c r="A431" t="s">
        <v>48</v>
      </c>
      <c s="34" t="s">
        <v>483</v>
      </c>
      <c s="34" t="s">
        <v>3395</v>
      </c>
      <c s="35" t="s">
        <v>5</v>
      </c>
      <c s="6" t="s">
        <v>3396</v>
      </c>
      <c s="36" t="s">
        <v>122</v>
      </c>
      <c s="37">
        <v>10</v>
      </c>
      <c s="36">
        <v>0</v>
      </c>
      <c s="36">
        <f>ROUND(G431*H431,6)</f>
      </c>
      <c r="L431" s="38">
        <v>0</v>
      </c>
      <c s="32">
        <f>ROUND(ROUND(L431,2)*ROUND(G431,3),2)</f>
      </c>
      <c s="36" t="s">
        <v>160</v>
      </c>
      <c>
        <f>(M431*21)/100</f>
      </c>
      <c t="s">
        <v>26</v>
      </c>
    </row>
    <row r="432" spans="1:5" ht="12.75">
      <c r="A432" s="35" t="s">
        <v>54</v>
      </c>
      <c r="E432" s="39" t="s">
        <v>5</v>
      </c>
    </row>
    <row r="433" spans="1:5" ht="12.75">
      <c r="A433" s="35" t="s">
        <v>55</v>
      </c>
      <c r="E433" s="40" t="s">
        <v>5</v>
      </c>
    </row>
    <row r="434" spans="1:5" ht="12.75">
      <c r="A434" t="s">
        <v>57</v>
      </c>
      <c r="E434" s="39" t="s">
        <v>5</v>
      </c>
    </row>
    <row r="435" spans="1:16" ht="25.5">
      <c r="A435" t="s">
        <v>48</v>
      </c>
      <c s="34" t="s">
        <v>486</v>
      </c>
      <c s="34" t="s">
        <v>3397</v>
      </c>
      <c s="35" t="s">
        <v>5</v>
      </c>
      <c s="6" t="s">
        <v>3398</v>
      </c>
      <c s="36" t="s">
        <v>122</v>
      </c>
      <c s="37">
        <v>8</v>
      </c>
      <c s="36">
        <v>0.01797</v>
      </c>
      <c s="36">
        <f>ROUND(G435*H435,6)</f>
      </c>
      <c r="L435" s="38">
        <v>0</v>
      </c>
      <c s="32">
        <f>ROUND(ROUND(L435,2)*ROUND(G435,3),2)</f>
      </c>
      <c s="36" t="s">
        <v>160</v>
      </c>
      <c>
        <f>(M435*21)/100</f>
      </c>
      <c t="s">
        <v>26</v>
      </c>
    </row>
    <row r="436" spans="1:5" ht="12.75">
      <c r="A436" s="35" t="s">
        <v>54</v>
      </c>
      <c r="E436" s="39" t="s">
        <v>5</v>
      </c>
    </row>
    <row r="437" spans="1:5" ht="51">
      <c r="A437" s="35" t="s">
        <v>55</v>
      </c>
      <c r="E437" s="40" t="s">
        <v>3399</v>
      </c>
    </row>
    <row r="438" spans="1:5" ht="12.75">
      <c r="A438" t="s">
        <v>57</v>
      </c>
      <c r="E438" s="39" t="s">
        <v>5</v>
      </c>
    </row>
    <row r="439" spans="1:16" ht="25.5">
      <c r="A439" t="s">
        <v>48</v>
      </c>
      <c s="34" t="s">
        <v>489</v>
      </c>
      <c s="34" t="s">
        <v>3400</v>
      </c>
      <c s="35" t="s">
        <v>5</v>
      </c>
      <c s="6" t="s">
        <v>3401</v>
      </c>
      <c s="36" t="s">
        <v>122</v>
      </c>
      <c s="37">
        <v>2</v>
      </c>
      <c s="36">
        <v>0.01046</v>
      </c>
      <c s="36">
        <f>ROUND(G439*H439,6)</f>
      </c>
      <c r="L439" s="38">
        <v>0</v>
      </c>
      <c s="32">
        <f>ROUND(ROUND(L439,2)*ROUND(G439,3),2)</f>
      </c>
      <c s="36" t="s">
        <v>160</v>
      </c>
      <c>
        <f>(M439*21)/100</f>
      </c>
      <c t="s">
        <v>26</v>
      </c>
    </row>
    <row r="440" spans="1:5" ht="12.75">
      <c r="A440" s="35" t="s">
        <v>54</v>
      </c>
      <c r="E440" s="39" t="s">
        <v>5</v>
      </c>
    </row>
    <row r="441" spans="1:5" ht="12.75">
      <c r="A441" s="35" t="s">
        <v>55</v>
      </c>
      <c r="E441" s="40" t="s">
        <v>3402</v>
      </c>
    </row>
    <row r="442" spans="1:5" ht="12.75">
      <c r="A442" t="s">
        <v>57</v>
      </c>
      <c r="E442" s="39" t="s">
        <v>5</v>
      </c>
    </row>
    <row r="443" spans="1:16" ht="25.5">
      <c r="A443" t="s">
        <v>48</v>
      </c>
      <c s="34" t="s">
        <v>490</v>
      </c>
      <c s="34" t="s">
        <v>3403</v>
      </c>
      <c s="35" t="s">
        <v>5</v>
      </c>
      <c s="6" t="s">
        <v>3404</v>
      </c>
      <c s="36" t="s">
        <v>122</v>
      </c>
      <c s="37">
        <v>1</v>
      </c>
      <c s="36">
        <v>0.00946</v>
      </c>
      <c s="36">
        <f>ROUND(G443*H443,6)</f>
      </c>
      <c r="L443" s="38">
        <v>0</v>
      </c>
      <c s="32">
        <f>ROUND(ROUND(L443,2)*ROUND(G443,3),2)</f>
      </c>
      <c s="36" t="s">
        <v>160</v>
      </c>
      <c>
        <f>(M443*21)/100</f>
      </c>
      <c t="s">
        <v>26</v>
      </c>
    </row>
    <row r="444" spans="1:5" ht="12.75">
      <c r="A444" s="35" t="s">
        <v>54</v>
      </c>
      <c r="E444" s="39" t="s">
        <v>5</v>
      </c>
    </row>
    <row r="445" spans="1:5" ht="12.75">
      <c r="A445" s="35" t="s">
        <v>55</v>
      </c>
      <c r="E445" s="40" t="s">
        <v>3405</v>
      </c>
    </row>
    <row r="446" spans="1:5" ht="12.75">
      <c r="A446" t="s">
        <v>57</v>
      </c>
      <c r="E446" s="39" t="s">
        <v>5</v>
      </c>
    </row>
    <row r="447" spans="1:16" ht="12.75">
      <c r="A447" t="s">
        <v>48</v>
      </c>
      <c s="34" t="s">
        <v>493</v>
      </c>
      <c s="34" t="s">
        <v>3406</v>
      </c>
      <c s="35" t="s">
        <v>5</v>
      </c>
      <c s="6" t="s">
        <v>3407</v>
      </c>
      <c s="36" t="s">
        <v>122</v>
      </c>
      <c s="37">
        <v>5</v>
      </c>
      <c s="36">
        <v>0.00173</v>
      </c>
      <c s="36">
        <f>ROUND(G447*H447,6)</f>
      </c>
      <c r="L447" s="38">
        <v>0</v>
      </c>
      <c s="32">
        <f>ROUND(ROUND(L447,2)*ROUND(G447,3),2)</f>
      </c>
      <c s="36" t="s">
        <v>160</v>
      </c>
      <c>
        <f>(M447*21)/100</f>
      </c>
      <c t="s">
        <v>26</v>
      </c>
    </row>
    <row r="448" spans="1:5" ht="12.75">
      <c r="A448" s="35" t="s">
        <v>54</v>
      </c>
      <c r="E448" s="39" t="s">
        <v>5</v>
      </c>
    </row>
    <row r="449" spans="1:5" ht="12.75">
      <c r="A449" s="35" t="s">
        <v>55</v>
      </c>
      <c r="E449" s="40" t="s">
        <v>3408</v>
      </c>
    </row>
    <row r="450" spans="1:5" ht="12.75">
      <c r="A450" t="s">
        <v>57</v>
      </c>
      <c r="E450" s="39" t="s">
        <v>5</v>
      </c>
    </row>
    <row r="451" spans="1:16" ht="12.75">
      <c r="A451" t="s">
        <v>48</v>
      </c>
      <c s="34" t="s">
        <v>494</v>
      </c>
      <c s="34" t="s">
        <v>3409</v>
      </c>
      <c s="35" t="s">
        <v>5</v>
      </c>
      <c s="6" t="s">
        <v>3410</v>
      </c>
      <c s="36" t="s">
        <v>159</v>
      </c>
      <c s="37">
        <v>1</v>
      </c>
      <c s="36">
        <v>0.003</v>
      </c>
      <c s="36">
        <f>ROUND(G451*H451,6)</f>
      </c>
      <c r="L451" s="38">
        <v>0</v>
      </c>
      <c s="32">
        <f>ROUND(ROUND(L451,2)*ROUND(G451,3),2)</f>
      </c>
      <c s="36" t="s">
        <v>53</v>
      </c>
      <c>
        <f>(M451*21)/100</f>
      </c>
      <c t="s">
        <v>26</v>
      </c>
    </row>
    <row r="452" spans="1:5" ht="12.75">
      <c r="A452" s="35" t="s">
        <v>54</v>
      </c>
      <c r="E452" s="39" t="s">
        <v>5</v>
      </c>
    </row>
    <row r="453" spans="1:5" ht="12.75">
      <c r="A453" s="35" t="s">
        <v>55</v>
      </c>
      <c r="E453" s="40" t="s">
        <v>2238</v>
      </c>
    </row>
    <row r="454" spans="1:5" ht="12.75">
      <c r="A454" t="s">
        <v>57</v>
      </c>
      <c r="E454" s="39" t="s">
        <v>5</v>
      </c>
    </row>
    <row r="455" spans="1:16" ht="12.75">
      <c r="A455" t="s">
        <v>48</v>
      </c>
      <c s="34" t="s">
        <v>498</v>
      </c>
      <c s="34" t="s">
        <v>3411</v>
      </c>
      <c s="35" t="s">
        <v>5</v>
      </c>
      <c s="6" t="s">
        <v>3412</v>
      </c>
      <c s="36" t="s">
        <v>159</v>
      </c>
      <c s="37">
        <v>2</v>
      </c>
      <c s="36">
        <v>0.025</v>
      </c>
      <c s="36">
        <f>ROUND(G455*H455,6)</f>
      </c>
      <c r="L455" s="38">
        <v>0</v>
      </c>
      <c s="32">
        <f>ROUND(ROUND(L455,2)*ROUND(G455,3),2)</f>
      </c>
      <c s="36" t="s">
        <v>53</v>
      </c>
      <c>
        <f>(M455*21)/100</f>
      </c>
      <c t="s">
        <v>26</v>
      </c>
    </row>
    <row r="456" spans="1:5" ht="12.75">
      <c r="A456" s="35" t="s">
        <v>54</v>
      </c>
      <c r="E456" s="39" t="s">
        <v>5</v>
      </c>
    </row>
    <row r="457" spans="1:5" ht="12.75">
      <c r="A457" s="35" t="s">
        <v>55</v>
      </c>
      <c r="E457" s="40" t="s">
        <v>3413</v>
      </c>
    </row>
    <row r="458" spans="1:5" ht="12.75">
      <c r="A458" t="s">
        <v>57</v>
      </c>
      <c r="E458" s="39" t="s">
        <v>5</v>
      </c>
    </row>
    <row r="459" spans="1:16" ht="12.75">
      <c r="A459" t="s">
        <v>48</v>
      </c>
      <c s="34" t="s">
        <v>499</v>
      </c>
      <c s="34" t="s">
        <v>3414</v>
      </c>
      <c s="35" t="s">
        <v>5</v>
      </c>
      <c s="6" t="s">
        <v>3415</v>
      </c>
      <c s="36" t="s">
        <v>122</v>
      </c>
      <c s="37">
        <v>3</v>
      </c>
      <c s="36">
        <v>0</v>
      </c>
      <c s="36">
        <f>ROUND(G459*H459,6)</f>
      </c>
      <c r="L459" s="38">
        <v>0</v>
      </c>
      <c s="32">
        <f>ROUND(ROUND(L459,2)*ROUND(G459,3),2)</f>
      </c>
      <c s="36" t="s">
        <v>160</v>
      </c>
      <c>
        <f>(M459*21)/100</f>
      </c>
      <c t="s">
        <v>26</v>
      </c>
    </row>
    <row r="460" spans="1:5" ht="12.75">
      <c r="A460" s="35" t="s">
        <v>54</v>
      </c>
      <c r="E460" s="39" t="s">
        <v>5</v>
      </c>
    </row>
    <row r="461" spans="1:5" ht="12.75">
      <c r="A461" s="35" t="s">
        <v>55</v>
      </c>
      <c r="E461" s="40" t="s">
        <v>5</v>
      </c>
    </row>
    <row r="462" spans="1:5" ht="12.75">
      <c r="A462" t="s">
        <v>57</v>
      </c>
      <c r="E462" s="39" t="s">
        <v>5</v>
      </c>
    </row>
    <row r="463" spans="1:16" ht="12.75">
      <c r="A463" t="s">
        <v>48</v>
      </c>
      <c s="34" t="s">
        <v>500</v>
      </c>
      <c s="34" t="s">
        <v>3416</v>
      </c>
      <c s="35" t="s">
        <v>5</v>
      </c>
      <c s="6" t="s">
        <v>3417</v>
      </c>
      <c s="36" t="s">
        <v>122</v>
      </c>
      <c s="37">
        <v>1</v>
      </c>
      <c s="36">
        <v>0.00157</v>
      </c>
      <c s="36">
        <f>ROUND(G463*H463,6)</f>
      </c>
      <c r="L463" s="38">
        <v>0</v>
      </c>
      <c s="32">
        <f>ROUND(ROUND(L463,2)*ROUND(G463,3),2)</f>
      </c>
      <c s="36" t="s">
        <v>160</v>
      </c>
      <c>
        <f>(M463*21)/100</f>
      </c>
      <c t="s">
        <v>26</v>
      </c>
    </row>
    <row r="464" spans="1:5" ht="12.75">
      <c r="A464" s="35" t="s">
        <v>54</v>
      </c>
      <c r="E464" s="39" t="s">
        <v>5</v>
      </c>
    </row>
    <row r="465" spans="1:5" ht="12.75">
      <c r="A465" s="35" t="s">
        <v>55</v>
      </c>
      <c r="E465" s="40" t="s">
        <v>5</v>
      </c>
    </row>
    <row r="466" spans="1:5" ht="12.75">
      <c r="A466" t="s">
        <v>57</v>
      </c>
      <c r="E466" s="39" t="s">
        <v>5</v>
      </c>
    </row>
    <row r="467" spans="1:16" ht="25.5">
      <c r="A467" t="s">
        <v>48</v>
      </c>
      <c s="34" t="s">
        <v>501</v>
      </c>
      <c s="34" t="s">
        <v>3418</v>
      </c>
      <c s="35" t="s">
        <v>5</v>
      </c>
      <c s="6" t="s">
        <v>3419</v>
      </c>
      <c s="36" t="s">
        <v>159</v>
      </c>
      <c s="37">
        <v>1</v>
      </c>
      <c s="36">
        <v>0.0223</v>
      </c>
      <c s="36">
        <f>ROUND(G467*H467,6)</f>
      </c>
      <c r="L467" s="38">
        <v>0</v>
      </c>
      <c s="32">
        <f>ROUND(ROUND(L467,2)*ROUND(G467,3),2)</f>
      </c>
      <c s="36" t="s">
        <v>160</v>
      </c>
      <c>
        <f>(M467*21)/100</f>
      </c>
      <c t="s">
        <v>26</v>
      </c>
    </row>
    <row r="468" spans="1:5" ht="12.75">
      <c r="A468" s="35" t="s">
        <v>54</v>
      </c>
      <c r="E468" s="39" t="s">
        <v>5</v>
      </c>
    </row>
    <row r="469" spans="1:5" ht="12.75">
      <c r="A469" s="35" t="s">
        <v>55</v>
      </c>
      <c r="E469" s="40" t="s">
        <v>3203</v>
      </c>
    </row>
    <row r="470" spans="1:5" ht="12.75">
      <c r="A470" t="s">
        <v>57</v>
      </c>
      <c r="E470" s="39" t="s">
        <v>5</v>
      </c>
    </row>
    <row r="471" spans="1:16" ht="12.75">
      <c r="A471" t="s">
        <v>48</v>
      </c>
      <c s="34" t="s">
        <v>502</v>
      </c>
      <c s="34" t="s">
        <v>3420</v>
      </c>
      <c s="35" t="s">
        <v>5</v>
      </c>
      <c s="6" t="s">
        <v>3421</v>
      </c>
      <c s="36" t="s">
        <v>122</v>
      </c>
      <c s="37">
        <v>1</v>
      </c>
      <c s="36">
        <v>0.01079</v>
      </c>
      <c s="36">
        <f>ROUND(G471*H471,6)</f>
      </c>
      <c r="L471" s="38">
        <v>0</v>
      </c>
      <c s="32">
        <f>ROUND(ROUND(L471,2)*ROUND(G471,3),2)</f>
      </c>
      <c s="36" t="s">
        <v>160</v>
      </c>
      <c>
        <f>(M471*21)/100</f>
      </c>
      <c t="s">
        <v>26</v>
      </c>
    </row>
    <row r="472" spans="1:5" ht="12.75">
      <c r="A472" s="35" t="s">
        <v>54</v>
      </c>
      <c r="E472" s="39" t="s">
        <v>5</v>
      </c>
    </row>
    <row r="473" spans="1:5" ht="12.75">
      <c r="A473" s="35" t="s">
        <v>55</v>
      </c>
      <c r="E473" s="40" t="s">
        <v>3405</v>
      </c>
    </row>
    <row r="474" spans="1:5" ht="12.75">
      <c r="A474" t="s">
        <v>57</v>
      </c>
      <c r="E474" s="39" t="s">
        <v>5</v>
      </c>
    </row>
    <row r="475" spans="1:16" ht="38.25">
      <c r="A475" t="s">
        <v>48</v>
      </c>
      <c s="34" t="s">
        <v>503</v>
      </c>
      <c s="34" t="s">
        <v>3422</v>
      </c>
      <c s="35" t="s">
        <v>5</v>
      </c>
      <c s="6" t="s">
        <v>3423</v>
      </c>
      <c s="36" t="s">
        <v>122</v>
      </c>
      <c s="37">
        <v>1</v>
      </c>
      <c s="36">
        <v>0.03243</v>
      </c>
      <c s="36">
        <f>ROUND(G475*H475,6)</f>
      </c>
      <c r="L475" s="38">
        <v>0</v>
      </c>
      <c s="32">
        <f>ROUND(ROUND(L475,2)*ROUND(G475,3),2)</f>
      </c>
      <c s="36" t="s">
        <v>160</v>
      </c>
      <c>
        <f>(M475*21)/100</f>
      </c>
      <c t="s">
        <v>26</v>
      </c>
    </row>
    <row r="476" spans="1:5" ht="12.75">
      <c r="A476" s="35" t="s">
        <v>54</v>
      </c>
      <c r="E476" s="39" t="s">
        <v>5</v>
      </c>
    </row>
    <row r="477" spans="1:5" ht="12.75">
      <c r="A477" s="35" t="s">
        <v>55</v>
      </c>
      <c r="E477" s="40" t="s">
        <v>3405</v>
      </c>
    </row>
    <row r="478" spans="1:5" ht="12.75">
      <c r="A478" t="s">
        <v>57</v>
      </c>
      <c r="E478" s="39" t="s">
        <v>5</v>
      </c>
    </row>
    <row r="479" spans="1:16" ht="25.5">
      <c r="A479" t="s">
        <v>48</v>
      </c>
      <c s="34" t="s">
        <v>507</v>
      </c>
      <c s="34" t="s">
        <v>3424</v>
      </c>
      <c s="35" t="s">
        <v>5</v>
      </c>
      <c s="6" t="s">
        <v>3425</v>
      </c>
      <c s="36" t="s">
        <v>122</v>
      </c>
      <c s="37">
        <v>3</v>
      </c>
      <c s="36">
        <v>0</v>
      </c>
      <c s="36">
        <f>ROUND(G479*H479,6)</f>
      </c>
      <c r="L479" s="38">
        <v>0</v>
      </c>
      <c s="32">
        <f>ROUND(ROUND(L479,2)*ROUND(G479,3),2)</f>
      </c>
      <c s="36" t="s">
        <v>160</v>
      </c>
      <c>
        <f>(M479*21)/100</f>
      </c>
      <c t="s">
        <v>26</v>
      </c>
    </row>
    <row r="480" spans="1:5" ht="12.75">
      <c r="A480" s="35" t="s">
        <v>54</v>
      </c>
      <c r="E480" s="39" t="s">
        <v>5</v>
      </c>
    </row>
    <row r="481" spans="1:5" ht="12.75">
      <c r="A481" s="35" t="s">
        <v>55</v>
      </c>
      <c r="E481" s="40" t="s">
        <v>5</v>
      </c>
    </row>
    <row r="482" spans="1:5" ht="12.75">
      <c r="A482" t="s">
        <v>57</v>
      </c>
      <c r="E482" s="39" t="s">
        <v>5</v>
      </c>
    </row>
    <row r="483" spans="1:16" ht="25.5">
      <c r="A483" t="s">
        <v>48</v>
      </c>
      <c s="34" t="s">
        <v>509</v>
      </c>
      <c s="34" t="s">
        <v>3426</v>
      </c>
      <c s="35" t="s">
        <v>5</v>
      </c>
      <c s="6" t="s">
        <v>3427</v>
      </c>
      <c s="36" t="s">
        <v>122</v>
      </c>
      <c s="37">
        <v>1</v>
      </c>
      <c s="36">
        <v>0</v>
      </c>
      <c s="36">
        <f>ROUND(G483*H483,6)</f>
      </c>
      <c r="L483" s="38">
        <v>0</v>
      </c>
      <c s="32">
        <f>ROUND(ROUND(L483,2)*ROUND(G483,3),2)</f>
      </c>
      <c s="36" t="s">
        <v>160</v>
      </c>
      <c>
        <f>(M483*21)/100</f>
      </c>
      <c t="s">
        <v>26</v>
      </c>
    </row>
    <row r="484" spans="1:5" ht="12.75">
      <c r="A484" s="35" t="s">
        <v>54</v>
      </c>
      <c r="E484" s="39" t="s">
        <v>5</v>
      </c>
    </row>
    <row r="485" spans="1:5" ht="12.75">
      <c r="A485" s="35" t="s">
        <v>55</v>
      </c>
      <c r="E485" s="40" t="s">
        <v>5</v>
      </c>
    </row>
    <row r="486" spans="1:5" ht="12.75">
      <c r="A486" t="s">
        <v>57</v>
      </c>
      <c r="E486" s="39" t="s">
        <v>5</v>
      </c>
    </row>
    <row r="487" spans="1:16" ht="12.75">
      <c r="A487" t="s">
        <v>48</v>
      </c>
      <c s="34" t="s">
        <v>510</v>
      </c>
      <c s="34" t="s">
        <v>3428</v>
      </c>
      <c s="35" t="s">
        <v>5</v>
      </c>
      <c s="6" t="s">
        <v>3429</v>
      </c>
      <c s="36" t="s">
        <v>122</v>
      </c>
      <c s="37">
        <v>4</v>
      </c>
      <c s="36">
        <v>0.00064</v>
      </c>
      <c s="36">
        <f>ROUND(G487*H487,6)</f>
      </c>
      <c r="L487" s="38">
        <v>0</v>
      </c>
      <c s="32">
        <f>ROUND(ROUND(L487,2)*ROUND(G487,3),2)</f>
      </c>
      <c s="36" t="s">
        <v>160</v>
      </c>
      <c>
        <f>(M487*21)/100</f>
      </c>
      <c t="s">
        <v>26</v>
      </c>
    </row>
    <row r="488" spans="1:5" ht="12.75">
      <c r="A488" s="35" t="s">
        <v>54</v>
      </c>
      <c r="E488" s="39" t="s">
        <v>5</v>
      </c>
    </row>
    <row r="489" spans="1:5" ht="12.75">
      <c r="A489" s="35" t="s">
        <v>55</v>
      </c>
      <c r="E489" s="40" t="s">
        <v>5</v>
      </c>
    </row>
    <row r="490" spans="1:5" ht="12.75">
      <c r="A490" t="s">
        <v>57</v>
      </c>
      <c r="E490" s="39" t="s">
        <v>5</v>
      </c>
    </row>
    <row r="491" spans="1:16" ht="12.75">
      <c r="A491" t="s">
        <v>48</v>
      </c>
      <c s="34" t="s">
        <v>511</v>
      </c>
      <c s="34" t="s">
        <v>3430</v>
      </c>
      <c s="35" t="s">
        <v>5</v>
      </c>
      <c s="6" t="s">
        <v>3431</v>
      </c>
      <c s="36" t="s">
        <v>159</v>
      </c>
      <c s="37">
        <v>4</v>
      </c>
      <c s="36">
        <v>0.014</v>
      </c>
      <c s="36">
        <f>ROUND(G491*H491,6)</f>
      </c>
      <c r="L491" s="38">
        <v>0</v>
      </c>
      <c s="32">
        <f>ROUND(ROUND(L491,2)*ROUND(G491,3),2)</f>
      </c>
      <c s="36" t="s">
        <v>160</v>
      </c>
      <c>
        <f>(M491*21)/100</f>
      </c>
      <c t="s">
        <v>26</v>
      </c>
    </row>
    <row r="492" spans="1:5" ht="12.75">
      <c r="A492" s="35" t="s">
        <v>54</v>
      </c>
      <c r="E492" s="39" t="s">
        <v>5</v>
      </c>
    </row>
    <row r="493" spans="1:5" ht="38.25">
      <c r="A493" s="35" t="s">
        <v>55</v>
      </c>
      <c r="E493" s="40" t="s">
        <v>3432</v>
      </c>
    </row>
    <row r="494" spans="1:5" ht="12.75">
      <c r="A494" t="s">
        <v>57</v>
      </c>
      <c r="E494" s="39" t="s">
        <v>5</v>
      </c>
    </row>
    <row r="495" spans="1:16" ht="25.5">
      <c r="A495" t="s">
        <v>48</v>
      </c>
      <c s="34" t="s">
        <v>513</v>
      </c>
      <c s="34" t="s">
        <v>3433</v>
      </c>
      <c s="35" t="s">
        <v>5</v>
      </c>
      <c s="6" t="s">
        <v>3434</v>
      </c>
      <c s="36" t="s">
        <v>122</v>
      </c>
      <c s="37">
        <v>4</v>
      </c>
      <c s="36">
        <v>0.00196</v>
      </c>
      <c s="36">
        <f>ROUND(G495*H495,6)</f>
      </c>
      <c r="L495" s="38">
        <v>0</v>
      </c>
      <c s="32">
        <f>ROUND(ROUND(L495,2)*ROUND(G495,3),2)</f>
      </c>
      <c s="36" t="s">
        <v>160</v>
      </c>
      <c>
        <f>(M495*21)/100</f>
      </c>
      <c t="s">
        <v>26</v>
      </c>
    </row>
    <row r="496" spans="1:5" ht="12.75">
      <c r="A496" s="35" t="s">
        <v>54</v>
      </c>
      <c r="E496" s="39" t="s">
        <v>5</v>
      </c>
    </row>
    <row r="497" spans="1:5" ht="38.25">
      <c r="A497" s="35" t="s">
        <v>55</v>
      </c>
      <c r="E497" s="40" t="s">
        <v>3432</v>
      </c>
    </row>
    <row r="498" spans="1:5" ht="12.75">
      <c r="A498" t="s">
        <v>57</v>
      </c>
      <c r="E498" s="39" t="s">
        <v>5</v>
      </c>
    </row>
    <row r="499" spans="1:16" ht="12.75">
      <c r="A499" t="s">
        <v>48</v>
      </c>
      <c s="34" t="s">
        <v>514</v>
      </c>
      <c s="34" t="s">
        <v>3435</v>
      </c>
      <c s="35" t="s">
        <v>5</v>
      </c>
      <c s="6" t="s">
        <v>3436</v>
      </c>
      <c s="36" t="s">
        <v>122</v>
      </c>
      <c s="37">
        <v>6</v>
      </c>
      <c s="36">
        <v>0.0018</v>
      </c>
      <c s="36">
        <f>ROUND(G499*H499,6)</f>
      </c>
      <c r="L499" s="38">
        <v>0</v>
      </c>
      <c s="32">
        <f>ROUND(ROUND(L499,2)*ROUND(G499,3),2)</f>
      </c>
      <c s="36" t="s">
        <v>160</v>
      </c>
      <c>
        <f>(M499*21)/100</f>
      </c>
      <c t="s">
        <v>26</v>
      </c>
    </row>
    <row r="500" spans="1:5" ht="12.75">
      <c r="A500" s="35" t="s">
        <v>54</v>
      </c>
      <c r="E500" s="39" t="s">
        <v>5</v>
      </c>
    </row>
    <row r="501" spans="1:5" ht="51">
      <c r="A501" s="35" t="s">
        <v>55</v>
      </c>
      <c r="E501" s="40" t="s">
        <v>3437</v>
      </c>
    </row>
    <row r="502" spans="1:5" ht="12.75">
      <c r="A502" t="s">
        <v>57</v>
      </c>
      <c r="E502" s="39" t="s">
        <v>5</v>
      </c>
    </row>
    <row r="503" spans="1:16" ht="12.75">
      <c r="A503" t="s">
        <v>48</v>
      </c>
      <c s="34" t="s">
        <v>515</v>
      </c>
      <c s="34" t="s">
        <v>3438</v>
      </c>
      <c s="35" t="s">
        <v>5</v>
      </c>
      <c s="6" t="s">
        <v>3439</v>
      </c>
      <c s="36" t="s">
        <v>122</v>
      </c>
      <c s="37">
        <v>11</v>
      </c>
      <c s="36">
        <v>0.0018</v>
      </c>
      <c s="36">
        <f>ROUND(G503*H503,6)</f>
      </c>
      <c r="L503" s="38">
        <v>0</v>
      </c>
      <c s="32">
        <f>ROUND(ROUND(L503,2)*ROUND(G503,3),2)</f>
      </c>
      <c s="36" t="s">
        <v>160</v>
      </c>
      <c>
        <f>(M503*21)/100</f>
      </c>
      <c t="s">
        <v>26</v>
      </c>
    </row>
    <row r="504" spans="1:5" ht="12.75">
      <c r="A504" s="35" t="s">
        <v>54</v>
      </c>
      <c r="E504" s="39" t="s">
        <v>5</v>
      </c>
    </row>
    <row r="505" spans="1:5" ht="51">
      <c r="A505" s="35" t="s">
        <v>55</v>
      </c>
      <c r="E505" s="40" t="s">
        <v>3440</v>
      </c>
    </row>
    <row r="506" spans="1:5" ht="12.75">
      <c r="A506" t="s">
        <v>57</v>
      </c>
      <c r="E506" s="39" t="s">
        <v>5</v>
      </c>
    </row>
    <row r="507" spans="1:16" ht="12.75">
      <c r="A507" t="s">
        <v>48</v>
      </c>
      <c s="34" t="s">
        <v>518</v>
      </c>
      <c s="34" t="s">
        <v>3441</v>
      </c>
      <c s="35" t="s">
        <v>5</v>
      </c>
      <c s="6" t="s">
        <v>3442</v>
      </c>
      <c s="36" t="s">
        <v>159</v>
      </c>
      <c s="37">
        <v>5</v>
      </c>
      <c s="36">
        <v>4E-05</v>
      </c>
      <c s="36">
        <f>ROUND(G507*H507,6)</f>
      </c>
      <c r="L507" s="38">
        <v>0</v>
      </c>
      <c s="32">
        <f>ROUND(ROUND(L507,2)*ROUND(G507,3),2)</f>
      </c>
      <c s="36" t="s">
        <v>160</v>
      </c>
      <c>
        <f>(M507*21)/100</f>
      </c>
      <c t="s">
        <v>26</v>
      </c>
    </row>
    <row r="508" spans="1:5" ht="12.75">
      <c r="A508" s="35" t="s">
        <v>54</v>
      </c>
      <c r="E508" s="39" t="s">
        <v>5</v>
      </c>
    </row>
    <row r="509" spans="1:5" ht="12.75">
      <c r="A509" s="35" t="s">
        <v>55</v>
      </c>
      <c r="E509" s="40" t="s">
        <v>3408</v>
      </c>
    </row>
    <row r="510" spans="1:5" ht="12.75">
      <c r="A510" t="s">
        <v>57</v>
      </c>
      <c r="E510" s="39" t="s">
        <v>5</v>
      </c>
    </row>
    <row r="511" spans="1:16" ht="12.75">
      <c r="A511" t="s">
        <v>48</v>
      </c>
      <c s="34" t="s">
        <v>521</v>
      </c>
      <c s="34" t="s">
        <v>3443</v>
      </c>
      <c s="35" t="s">
        <v>5</v>
      </c>
      <c s="6" t="s">
        <v>3444</v>
      </c>
      <c s="36" t="s">
        <v>159</v>
      </c>
      <c s="37">
        <v>5</v>
      </c>
      <c s="36">
        <v>0.00222</v>
      </c>
      <c s="36">
        <f>ROUND(G511*H511,6)</f>
      </c>
      <c r="L511" s="38">
        <v>0</v>
      </c>
      <c s="32">
        <f>ROUND(ROUND(L511,2)*ROUND(G511,3),2)</f>
      </c>
      <c s="36" t="s">
        <v>53</v>
      </c>
      <c>
        <f>(M511*21)/100</f>
      </c>
      <c t="s">
        <v>26</v>
      </c>
    </row>
    <row r="512" spans="1:5" ht="12.75">
      <c r="A512" s="35" t="s">
        <v>54</v>
      </c>
      <c r="E512" s="39" t="s">
        <v>5</v>
      </c>
    </row>
    <row r="513" spans="1:5" ht="12.75">
      <c r="A513" s="35" t="s">
        <v>55</v>
      </c>
      <c r="E513" s="40" t="s">
        <v>5</v>
      </c>
    </row>
    <row r="514" spans="1:5" ht="12.75">
      <c r="A514" t="s">
        <v>57</v>
      </c>
      <c r="E514" s="39" t="s">
        <v>5</v>
      </c>
    </row>
    <row r="515" spans="1:16" ht="12.75">
      <c r="A515" t="s">
        <v>48</v>
      </c>
      <c s="34" t="s">
        <v>524</v>
      </c>
      <c s="34" t="s">
        <v>3445</v>
      </c>
      <c s="35" t="s">
        <v>5</v>
      </c>
      <c s="6" t="s">
        <v>3446</v>
      </c>
      <c s="36" t="s">
        <v>122</v>
      </c>
      <c s="37">
        <v>1</v>
      </c>
      <c s="36">
        <v>0.00196</v>
      </c>
      <c s="36">
        <f>ROUND(G515*H515,6)</f>
      </c>
      <c r="L515" s="38">
        <v>0</v>
      </c>
      <c s="32">
        <f>ROUND(ROUND(L515,2)*ROUND(G515,3),2)</f>
      </c>
      <c s="36" t="s">
        <v>160</v>
      </c>
      <c>
        <f>(M515*21)/100</f>
      </c>
      <c t="s">
        <v>26</v>
      </c>
    </row>
    <row r="516" spans="1:5" ht="12.75">
      <c r="A516" s="35" t="s">
        <v>54</v>
      </c>
      <c r="E516" s="39" t="s">
        <v>5</v>
      </c>
    </row>
    <row r="517" spans="1:5" ht="12.75">
      <c r="A517" s="35" t="s">
        <v>55</v>
      </c>
      <c r="E517" s="40" t="s">
        <v>3203</v>
      </c>
    </row>
    <row r="518" spans="1:5" ht="12.75">
      <c r="A518" t="s">
        <v>57</v>
      </c>
      <c r="E518" s="39" t="s">
        <v>5</v>
      </c>
    </row>
    <row r="519" spans="1:16" ht="12.75">
      <c r="A519" t="s">
        <v>48</v>
      </c>
      <c s="34" t="s">
        <v>527</v>
      </c>
      <c s="34" t="s">
        <v>3447</v>
      </c>
      <c s="35" t="s">
        <v>5</v>
      </c>
      <c s="6" t="s">
        <v>3448</v>
      </c>
      <c s="36" t="s">
        <v>122</v>
      </c>
      <c s="37">
        <v>3</v>
      </c>
      <c s="36">
        <v>0.00184</v>
      </c>
      <c s="36">
        <f>ROUND(G519*H519,6)</f>
      </c>
      <c r="L519" s="38">
        <v>0</v>
      </c>
      <c s="32">
        <f>ROUND(ROUND(L519,2)*ROUND(G519,3),2)</f>
      </c>
      <c s="36" t="s">
        <v>160</v>
      </c>
      <c>
        <f>(M519*21)/100</f>
      </c>
      <c t="s">
        <v>26</v>
      </c>
    </row>
    <row r="520" spans="1:5" ht="12.75">
      <c r="A520" s="35" t="s">
        <v>54</v>
      </c>
      <c r="E520" s="39" t="s">
        <v>5</v>
      </c>
    </row>
    <row r="521" spans="1:5" ht="38.25">
      <c r="A521" s="35" t="s">
        <v>55</v>
      </c>
      <c r="E521" s="40" t="s">
        <v>3449</v>
      </c>
    </row>
    <row r="522" spans="1:5" ht="12.75">
      <c r="A522" t="s">
        <v>57</v>
      </c>
      <c r="E522" s="39" t="s">
        <v>5</v>
      </c>
    </row>
    <row r="523" spans="1:16" ht="12.75">
      <c r="A523" t="s">
        <v>48</v>
      </c>
      <c s="34" t="s">
        <v>530</v>
      </c>
      <c s="34" t="s">
        <v>3450</v>
      </c>
      <c s="35" t="s">
        <v>5</v>
      </c>
      <c s="6" t="s">
        <v>3451</v>
      </c>
      <c s="36" t="s">
        <v>159</v>
      </c>
      <c s="37">
        <v>5</v>
      </c>
      <c s="36">
        <v>0.00028</v>
      </c>
      <c s="36">
        <f>ROUND(G523*H523,6)</f>
      </c>
      <c r="L523" s="38">
        <v>0</v>
      </c>
      <c s="32">
        <f>ROUND(ROUND(L523,2)*ROUND(G523,3),2)</f>
      </c>
      <c s="36" t="s">
        <v>160</v>
      </c>
      <c>
        <f>(M523*21)/100</f>
      </c>
      <c t="s">
        <v>26</v>
      </c>
    </row>
    <row r="524" spans="1:5" ht="12.75">
      <c r="A524" s="35" t="s">
        <v>54</v>
      </c>
      <c r="E524" s="39" t="s">
        <v>5</v>
      </c>
    </row>
    <row r="525" spans="1:5" ht="38.25">
      <c r="A525" s="35" t="s">
        <v>55</v>
      </c>
      <c r="E525" s="40" t="s">
        <v>3452</v>
      </c>
    </row>
    <row r="526" spans="1:5" ht="12.75">
      <c r="A526" t="s">
        <v>57</v>
      </c>
      <c r="E526" s="39" t="s">
        <v>5</v>
      </c>
    </row>
    <row r="527" spans="1:16" ht="25.5">
      <c r="A527" t="s">
        <v>48</v>
      </c>
      <c s="34" t="s">
        <v>533</v>
      </c>
      <c s="34" t="s">
        <v>3453</v>
      </c>
      <c s="35" t="s">
        <v>5</v>
      </c>
      <c s="6" t="s">
        <v>3454</v>
      </c>
      <c s="36" t="s">
        <v>159</v>
      </c>
      <c s="37">
        <v>1</v>
      </c>
      <c s="36">
        <v>0.00047</v>
      </c>
      <c s="36">
        <f>ROUND(G527*H527,6)</f>
      </c>
      <c r="L527" s="38">
        <v>0</v>
      </c>
      <c s="32">
        <f>ROUND(ROUND(L527,2)*ROUND(G527,3),2)</f>
      </c>
      <c s="36" t="s">
        <v>160</v>
      </c>
      <c>
        <f>(M527*21)/100</f>
      </c>
      <c t="s">
        <v>26</v>
      </c>
    </row>
    <row r="528" spans="1:5" ht="12.75">
      <c r="A528" s="35" t="s">
        <v>54</v>
      </c>
      <c r="E528" s="39" t="s">
        <v>5</v>
      </c>
    </row>
    <row r="529" spans="1:5" ht="12.75">
      <c r="A529" s="35" t="s">
        <v>55</v>
      </c>
      <c r="E529" s="40" t="s">
        <v>3203</v>
      </c>
    </row>
    <row r="530" spans="1:5" ht="12.75">
      <c r="A530" t="s">
        <v>57</v>
      </c>
      <c r="E530" s="39" t="s">
        <v>5</v>
      </c>
    </row>
    <row r="531" spans="1:16" ht="25.5">
      <c r="A531" t="s">
        <v>48</v>
      </c>
      <c s="34" t="s">
        <v>536</v>
      </c>
      <c s="34" t="s">
        <v>3455</v>
      </c>
      <c s="35" t="s">
        <v>5</v>
      </c>
      <c s="6" t="s">
        <v>3456</v>
      </c>
      <c s="36" t="s">
        <v>159</v>
      </c>
      <c s="37">
        <v>1</v>
      </c>
      <c s="36">
        <v>0.00101</v>
      </c>
      <c s="36">
        <f>ROUND(G531*H531,6)</f>
      </c>
      <c r="L531" s="38">
        <v>0</v>
      </c>
      <c s="32">
        <f>ROUND(ROUND(L531,2)*ROUND(G531,3),2)</f>
      </c>
      <c s="36" t="s">
        <v>160</v>
      </c>
      <c>
        <f>(M531*21)/100</f>
      </c>
      <c t="s">
        <v>26</v>
      </c>
    </row>
    <row r="532" spans="1:5" ht="12.75">
      <c r="A532" s="35" t="s">
        <v>54</v>
      </c>
      <c r="E532" s="39" t="s">
        <v>5</v>
      </c>
    </row>
    <row r="533" spans="1:5" ht="12.75">
      <c r="A533" s="35" t="s">
        <v>55</v>
      </c>
      <c r="E533" s="40" t="s">
        <v>3203</v>
      </c>
    </row>
    <row r="534" spans="1:5" ht="12.75">
      <c r="A534" t="s">
        <v>57</v>
      </c>
      <c r="E534" s="39" t="s">
        <v>5</v>
      </c>
    </row>
    <row r="535" spans="1:16" ht="25.5">
      <c r="A535" t="s">
        <v>48</v>
      </c>
      <c s="34" t="s">
        <v>539</v>
      </c>
      <c s="34" t="s">
        <v>3457</v>
      </c>
      <c s="35" t="s">
        <v>5</v>
      </c>
      <c s="6" t="s">
        <v>3458</v>
      </c>
      <c s="36" t="s">
        <v>159</v>
      </c>
      <c s="37">
        <v>5</v>
      </c>
      <c s="36">
        <v>0.00015</v>
      </c>
      <c s="36">
        <f>ROUND(G535*H535,6)</f>
      </c>
      <c r="L535" s="38">
        <v>0</v>
      </c>
      <c s="32">
        <f>ROUND(ROUND(L535,2)*ROUND(G535,3),2)</f>
      </c>
      <c s="36" t="s">
        <v>160</v>
      </c>
      <c>
        <f>(M535*21)/100</f>
      </c>
      <c t="s">
        <v>26</v>
      </c>
    </row>
    <row r="536" spans="1:5" ht="12.75">
      <c r="A536" s="35" t="s">
        <v>54</v>
      </c>
      <c r="E536" s="39" t="s">
        <v>5</v>
      </c>
    </row>
    <row r="537" spans="1:5" ht="12.75">
      <c r="A537" s="35" t="s">
        <v>55</v>
      </c>
      <c r="E537" s="40" t="s">
        <v>3408</v>
      </c>
    </row>
    <row r="538" spans="1:5" ht="12.75">
      <c r="A538" t="s">
        <v>57</v>
      </c>
      <c r="E538" s="39" t="s">
        <v>5</v>
      </c>
    </row>
    <row r="539" spans="1:16" ht="12.75">
      <c r="A539" t="s">
        <v>48</v>
      </c>
      <c s="34" t="s">
        <v>542</v>
      </c>
      <c s="34" t="s">
        <v>3459</v>
      </c>
      <c s="35" t="s">
        <v>5</v>
      </c>
      <c s="6" t="s">
        <v>3460</v>
      </c>
      <c s="36" t="s">
        <v>159</v>
      </c>
      <c s="37">
        <v>4</v>
      </c>
      <c s="36">
        <v>0.00018</v>
      </c>
      <c s="36">
        <f>ROUND(G539*H539,6)</f>
      </c>
      <c r="L539" s="38">
        <v>0</v>
      </c>
      <c s="32">
        <f>ROUND(ROUND(L539,2)*ROUND(G539,3),2)</f>
      </c>
      <c s="36" t="s">
        <v>160</v>
      </c>
      <c>
        <f>(M539*21)/100</f>
      </c>
      <c t="s">
        <v>26</v>
      </c>
    </row>
    <row r="540" spans="1:5" ht="12.75">
      <c r="A540" s="35" t="s">
        <v>54</v>
      </c>
      <c r="E540" s="39" t="s">
        <v>5</v>
      </c>
    </row>
    <row r="541" spans="1:5" ht="12.75">
      <c r="A541" s="35" t="s">
        <v>55</v>
      </c>
      <c r="E541" s="40" t="s">
        <v>2233</v>
      </c>
    </row>
    <row r="542" spans="1:5" ht="12.75">
      <c r="A542" t="s">
        <v>57</v>
      </c>
      <c r="E542" s="39" t="s">
        <v>5</v>
      </c>
    </row>
    <row r="543" spans="1:16" ht="12.75">
      <c r="A543" t="s">
        <v>48</v>
      </c>
      <c s="34" t="s">
        <v>545</v>
      </c>
      <c s="34" t="s">
        <v>3461</v>
      </c>
      <c s="35" t="s">
        <v>5</v>
      </c>
      <c s="6" t="s">
        <v>3462</v>
      </c>
      <c s="36" t="s">
        <v>159</v>
      </c>
      <c s="37">
        <v>1</v>
      </c>
      <c s="36">
        <v>0.0009</v>
      </c>
      <c s="36">
        <f>ROUND(G543*H543,6)</f>
      </c>
      <c r="L543" s="38">
        <v>0</v>
      </c>
      <c s="32">
        <f>ROUND(ROUND(L543,2)*ROUND(G543,3),2)</f>
      </c>
      <c s="36" t="s">
        <v>160</v>
      </c>
      <c>
        <f>(M543*21)/100</f>
      </c>
      <c t="s">
        <v>26</v>
      </c>
    </row>
    <row r="544" spans="1:5" ht="12.75">
      <c r="A544" s="35" t="s">
        <v>54</v>
      </c>
      <c r="E544" s="39" t="s">
        <v>5</v>
      </c>
    </row>
    <row r="545" spans="1:5" ht="12.75">
      <c r="A545" s="35" t="s">
        <v>55</v>
      </c>
      <c r="E545" s="40" t="s">
        <v>2238</v>
      </c>
    </row>
    <row r="546" spans="1:5" ht="12.75">
      <c r="A546" t="s">
        <v>57</v>
      </c>
      <c r="E546" s="39" t="s">
        <v>5</v>
      </c>
    </row>
    <row r="547" spans="1:16" ht="12.75">
      <c r="A547" t="s">
        <v>48</v>
      </c>
      <c s="34" t="s">
        <v>548</v>
      </c>
      <c s="34" t="s">
        <v>3463</v>
      </c>
      <c s="35" t="s">
        <v>5</v>
      </c>
      <c s="6" t="s">
        <v>3464</v>
      </c>
      <c s="36" t="s">
        <v>159</v>
      </c>
      <c s="37">
        <v>11</v>
      </c>
      <c s="36">
        <v>0.00031</v>
      </c>
      <c s="36">
        <f>ROUND(G547*H547,6)</f>
      </c>
      <c r="L547" s="38">
        <v>0</v>
      </c>
      <c s="32">
        <f>ROUND(ROUND(L547,2)*ROUND(G547,3),2)</f>
      </c>
      <c s="36" t="s">
        <v>53</v>
      </c>
      <c>
        <f>(M547*21)/100</f>
      </c>
      <c t="s">
        <v>26</v>
      </c>
    </row>
    <row r="548" spans="1:5" ht="12.75">
      <c r="A548" s="35" t="s">
        <v>54</v>
      </c>
      <c r="E548" s="39" t="s">
        <v>5</v>
      </c>
    </row>
    <row r="549" spans="1:5" ht="38.25">
      <c r="A549" s="35" t="s">
        <v>55</v>
      </c>
      <c r="E549" s="40" t="s">
        <v>3465</v>
      </c>
    </row>
    <row r="550" spans="1:5" ht="12.75">
      <c r="A550" t="s">
        <v>57</v>
      </c>
      <c r="E550" s="39" t="s">
        <v>5</v>
      </c>
    </row>
    <row r="551" spans="1:16" ht="25.5">
      <c r="A551" t="s">
        <v>48</v>
      </c>
      <c s="34" t="s">
        <v>551</v>
      </c>
      <c s="34" t="s">
        <v>3466</v>
      </c>
      <c s="35" t="s">
        <v>5</v>
      </c>
      <c s="6" t="s">
        <v>3467</v>
      </c>
      <c s="36" t="s">
        <v>52</v>
      </c>
      <c s="37">
        <v>0.748</v>
      </c>
      <c s="36">
        <v>0</v>
      </c>
      <c s="36">
        <f>ROUND(G551*H551,6)</f>
      </c>
      <c r="L551" s="38">
        <v>0</v>
      </c>
      <c s="32">
        <f>ROUND(ROUND(L551,2)*ROUND(G551,3),2)</f>
      </c>
      <c s="36" t="s">
        <v>160</v>
      </c>
      <c>
        <f>(M551*21)/100</f>
      </c>
      <c t="s">
        <v>26</v>
      </c>
    </row>
    <row r="552" spans="1:5" ht="12.75">
      <c r="A552" s="35" t="s">
        <v>54</v>
      </c>
      <c r="E552" s="39" t="s">
        <v>5</v>
      </c>
    </row>
    <row r="553" spans="1:5" ht="12.75">
      <c r="A553" s="35" t="s">
        <v>55</v>
      </c>
      <c r="E553" s="40" t="s">
        <v>5</v>
      </c>
    </row>
    <row r="554" spans="1:5" ht="12.75">
      <c r="A554" t="s">
        <v>57</v>
      </c>
      <c r="E554" s="39" t="s">
        <v>5</v>
      </c>
    </row>
    <row r="555" spans="1:13" ht="12.75">
      <c r="A555" t="s">
        <v>45</v>
      </c>
      <c r="C555" s="31" t="s">
        <v>3468</v>
      </c>
      <c r="E555" s="33" t="s">
        <v>3469</v>
      </c>
      <c r="J555" s="32">
        <f>0</f>
      </c>
      <c s="32">
        <f>0</f>
      </c>
      <c s="32">
        <f>0+L556+L560+L564</f>
      </c>
      <c s="32">
        <f>0+M556+M560+M564</f>
      </c>
    </row>
    <row r="556" spans="1:16" ht="25.5">
      <c r="A556" t="s">
        <v>48</v>
      </c>
      <c s="34" t="s">
        <v>553</v>
      </c>
      <c s="34" t="s">
        <v>3470</v>
      </c>
      <c s="35" t="s">
        <v>5</v>
      </c>
      <c s="6" t="s">
        <v>3471</v>
      </c>
      <c s="36" t="s">
        <v>122</v>
      </c>
      <c s="37">
        <v>13</v>
      </c>
      <c s="36">
        <v>0.0092</v>
      </c>
      <c s="36">
        <f>ROUND(G556*H556,6)</f>
      </c>
      <c r="L556" s="38">
        <v>0</v>
      </c>
      <c s="32">
        <f>ROUND(ROUND(L556,2)*ROUND(G556,3),2)</f>
      </c>
      <c s="36" t="s">
        <v>160</v>
      </c>
      <c>
        <f>(M556*21)/100</f>
      </c>
      <c t="s">
        <v>26</v>
      </c>
    </row>
    <row r="557" spans="1:5" ht="12.75">
      <c r="A557" s="35" t="s">
        <v>54</v>
      </c>
      <c r="E557" s="39" t="s">
        <v>5</v>
      </c>
    </row>
    <row r="558" spans="1:5" ht="51">
      <c r="A558" s="35" t="s">
        <v>55</v>
      </c>
      <c r="E558" s="40" t="s">
        <v>3472</v>
      </c>
    </row>
    <row r="559" spans="1:5" ht="12.75">
      <c r="A559" t="s">
        <v>57</v>
      </c>
      <c r="E559" s="39" t="s">
        <v>5</v>
      </c>
    </row>
    <row r="560" spans="1:16" ht="25.5">
      <c r="A560" t="s">
        <v>48</v>
      </c>
      <c s="34" t="s">
        <v>554</v>
      </c>
      <c s="34" t="s">
        <v>3473</v>
      </c>
      <c s="35" t="s">
        <v>5</v>
      </c>
      <c s="6" t="s">
        <v>3474</v>
      </c>
      <c s="36" t="s">
        <v>122</v>
      </c>
      <c s="37">
        <v>4</v>
      </c>
      <c s="36">
        <v>0</v>
      </c>
      <c s="36">
        <f>ROUND(G560*H560,6)</f>
      </c>
      <c r="L560" s="38">
        <v>0</v>
      </c>
      <c s="32">
        <f>ROUND(ROUND(L560,2)*ROUND(G560,3),2)</f>
      </c>
      <c s="36" t="s">
        <v>160</v>
      </c>
      <c>
        <f>(M560*21)/100</f>
      </c>
      <c t="s">
        <v>26</v>
      </c>
    </row>
    <row r="561" spans="1:5" ht="12.75">
      <c r="A561" s="35" t="s">
        <v>54</v>
      </c>
      <c r="E561" s="39" t="s">
        <v>5</v>
      </c>
    </row>
    <row r="562" spans="1:5" ht="38.25">
      <c r="A562" s="35" t="s">
        <v>55</v>
      </c>
      <c r="E562" s="40" t="s">
        <v>3432</v>
      </c>
    </row>
    <row r="563" spans="1:5" ht="12.75">
      <c r="A563" t="s">
        <v>57</v>
      </c>
      <c r="E563" s="39" t="s">
        <v>5</v>
      </c>
    </row>
    <row r="564" spans="1:16" ht="38.25">
      <c r="A564" t="s">
        <v>48</v>
      </c>
      <c s="34" t="s">
        <v>556</v>
      </c>
      <c s="34" t="s">
        <v>3475</v>
      </c>
      <c s="35" t="s">
        <v>5</v>
      </c>
      <c s="6" t="s">
        <v>3476</v>
      </c>
      <c s="36" t="s">
        <v>52</v>
      </c>
      <c s="37">
        <v>0.12</v>
      </c>
      <c s="36">
        <v>0</v>
      </c>
      <c s="36">
        <f>ROUND(G564*H564,6)</f>
      </c>
      <c r="L564" s="38">
        <v>0</v>
      </c>
      <c s="32">
        <f>ROUND(ROUND(L564,2)*ROUND(G564,3),2)</f>
      </c>
      <c s="36" t="s">
        <v>160</v>
      </c>
      <c>
        <f>(M564*21)/100</f>
      </c>
      <c t="s">
        <v>26</v>
      </c>
    </row>
    <row r="565" spans="1:5" ht="12.75">
      <c r="A565" s="35" t="s">
        <v>54</v>
      </c>
      <c r="E565" s="39" t="s">
        <v>5</v>
      </c>
    </row>
    <row r="566" spans="1:5" ht="12.75">
      <c r="A566" s="35" t="s">
        <v>55</v>
      </c>
      <c r="E566" s="40" t="s">
        <v>5</v>
      </c>
    </row>
    <row r="567" spans="1:5" ht="12.75">
      <c r="A567" t="s">
        <v>57</v>
      </c>
      <c r="E567" s="39" t="s">
        <v>5</v>
      </c>
    </row>
    <row r="568" spans="1:13" ht="12.75">
      <c r="A568" t="s">
        <v>45</v>
      </c>
      <c r="C568" s="31" t="s">
        <v>3477</v>
      </c>
      <c r="E568" s="33" t="s">
        <v>3478</v>
      </c>
      <c r="J568" s="32">
        <f>0</f>
      </c>
      <c s="32">
        <f>0</f>
      </c>
      <c s="32">
        <f>0+L569+L573</f>
      </c>
      <c s="32">
        <f>0+M569+M573</f>
      </c>
    </row>
    <row r="569" spans="1:16" ht="38.25">
      <c r="A569" t="s">
        <v>48</v>
      </c>
      <c s="34" t="s">
        <v>558</v>
      </c>
      <c s="34" t="s">
        <v>3479</v>
      </c>
      <c s="35" t="s">
        <v>5</v>
      </c>
      <c s="6" t="s">
        <v>3480</v>
      </c>
      <c s="36" t="s">
        <v>122</v>
      </c>
      <c s="37">
        <v>1</v>
      </c>
      <c s="36">
        <v>0.00188</v>
      </c>
      <c s="36">
        <f>ROUND(G569*H569,6)</f>
      </c>
      <c r="L569" s="38">
        <v>0</v>
      </c>
      <c s="32">
        <f>ROUND(ROUND(L569,2)*ROUND(G569,3),2)</f>
      </c>
      <c s="36" t="s">
        <v>53</v>
      </c>
      <c>
        <f>(M569*21)/100</f>
      </c>
      <c t="s">
        <v>26</v>
      </c>
    </row>
    <row r="570" spans="1:5" ht="12.75">
      <c r="A570" s="35" t="s">
        <v>54</v>
      </c>
      <c r="E570" s="39" t="s">
        <v>5</v>
      </c>
    </row>
    <row r="571" spans="1:5" ht="12.75">
      <c r="A571" s="35" t="s">
        <v>55</v>
      </c>
      <c r="E571" s="40" t="s">
        <v>3302</v>
      </c>
    </row>
    <row r="572" spans="1:5" ht="12.75">
      <c r="A572" t="s">
        <v>57</v>
      </c>
      <c r="E572" s="39" t="s">
        <v>5</v>
      </c>
    </row>
    <row r="573" spans="1:16" ht="25.5">
      <c r="A573" t="s">
        <v>48</v>
      </c>
      <c s="34" t="s">
        <v>563</v>
      </c>
      <c s="34" t="s">
        <v>3481</v>
      </c>
      <c s="35" t="s">
        <v>5</v>
      </c>
      <c s="6" t="s">
        <v>3482</v>
      </c>
      <c s="36" t="s">
        <v>52</v>
      </c>
      <c s="37">
        <v>0.002</v>
      </c>
      <c s="36">
        <v>0</v>
      </c>
      <c s="36">
        <f>ROUND(G573*H573,6)</f>
      </c>
      <c r="L573" s="38">
        <v>0</v>
      </c>
      <c s="32">
        <f>ROUND(ROUND(L573,2)*ROUND(G573,3),2)</f>
      </c>
      <c s="36" t="s">
        <v>160</v>
      </c>
      <c>
        <f>(M573*21)/100</f>
      </c>
      <c t="s">
        <v>26</v>
      </c>
    </row>
    <row r="574" spans="1:5" ht="12.75">
      <c r="A574" s="35" t="s">
        <v>54</v>
      </c>
      <c r="E574" s="39" t="s">
        <v>5</v>
      </c>
    </row>
    <row r="575" spans="1:5" ht="12.75">
      <c r="A575" s="35" t="s">
        <v>55</v>
      </c>
      <c r="E575" s="40" t="s">
        <v>5</v>
      </c>
    </row>
    <row r="576" spans="1:5" ht="12.75">
      <c r="A576" t="s">
        <v>57</v>
      </c>
      <c r="E576" s="39" t="s">
        <v>5</v>
      </c>
    </row>
    <row r="577" spans="1:13" ht="12.75">
      <c r="A577" t="s">
        <v>45</v>
      </c>
      <c r="C577" s="31" t="s">
        <v>82</v>
      </c>
      <c r="E577" s="33" t="s">
        <v>994</v>
      </c>
      <c r="J577" s="32">
        <f>0</f>
      </c>
      <c s="32">
        <f>0</f>
      </c>
      <c s="32">
        <f>0+L578+L582+L586+L590+L594</f>
      </c>
      <c s="32">
        <f>0+M578+M582+M586+M590+M594</f>
      </c>
    </row>
    <row r="578" spans="1:16" ht="25.5">
      <c r="A578" t="s">
        <v>48</v>
      </c>
      <c s="34" t="s">
        <v>99</v>
      </c>
      <c s="34" t="s">
        <v>3483</v>
      </c>
      <c s="35" t="s">
        <v>5</v>
      </c>
      <c s="6" t="s">
        <v>3484</v>
      </c>
      <c s="36" t="s">
        <v>159</v>
      </c>
      <c s="37">
        <v>3</v>
      </c>
      <c s="36">
        <v>0.1056</v>
      </c>
      <c s="36">
        <f>ROUND(G578*H578,6)</f>
      </c>
      <c r="L578" s="38">
        <v>0</v>
      </c>
      <c s="32">
        <f>ROUND(ROUND(L578,2)*ROUND(G578,3),2)</f>
      </c>
      <c s="36" t="s">
        <v>160</v>
      </c>
      <c>
        <f>(M578*21)/100</f>
      </c>
      <c t="s">
        <v>26</v>
      </c>
    </row>
    <row r="579" spans="1:5" ht="12.75">
      <c r="A579" s="35" t="s">
        <v>54</v>
      </c>
      <c r="E579" s="39" t="s">
        <v>5</v>
      </c>
    </row>
    <row r="580" spans="1:5" ht="12.75">
      <c r="A580" s="35" t="s">
        <v>55</v>
      </c>
      <c r="E580" s="40" t="s">
        <v>5</v>
      </c>
    </row>
    <row r="581" spans="1:5" ht="12.75">
      <c r="A581" t="s">
        <v>57</v>
      </c>
      <c r="E581" s="39" t="s">
        <v>5</v>
      </c>
    </row>
    <row r="582" spans="1:16" ht="25.5">
      <c r="A582" t="s">
        <v>48</v>
      </c>
      <c s="34" t="s">
        <v>103</v>
      </c>
      <c s="34" t="s">
        <v>3485</v>
      </c>
      <c s="35" t="s">
        <v>5</v>
      </c>
      <c s="6" t="s">
        <v>3486</v>
      </c>
      <c s="36" t="s">
        <v>159</v>
      </c>
      <c s="37">
        <v>2</v>
      </c>
      <c s="36">
        <v>0.1056</v>
      </c>
      <c s="36">
        <f>ROUND(G582*H582,6)</f>
      </c>
      <c r="L582" s="38">
        <v>0</v>
      </c>
      <c s="32">
        <f>ROUND(ROUND(L582,2)*ROUND(G582,3),2)</f>
      </c>
      <c s="36" t="s">
        <v>160</v>
      </c>
      <c>
        <f>(M582*21)/100</f>
      </c>
      <c t="s">
        <v>26</v>
      </c>
    </row>
    <row r="583" spans="1:5" ht="12.75">
      <c r="A583" s="35" t="s">
        <v>54</v>
      </c>
      <c r="E583" s="39" t="s">
        <v>5</v>
      </c>
    </row>
    <row r="584" spans="1:5" ht="12.75">
      <c r="A584" s="35" t="s">
        <v>55</v>
      </c>
      <c r="E584" s="40" t="s">
        <v>5</v>
      </c>
    </row>
    <row r="585" spans="1:5" ht="12.75">
      <c r="A585" t="s">
        <v>57</v>
      </c>
      <c r="E585" s="39" t="s">
        <v>5</v>
      </c>
    </row>
    <row r="586" spans="1:16" ht="25.5">
      <c r="A586" t="s">
        <v>48</v>
      </c>
      <c s="34" t="s">
        <v>107</v>
      </c>
      <c s="34" t="s">
        <v>3487</v>
      </c>
      <c s="35" t="s">
        <v>5</v>
      </c>
      <c s="6" t="s">
        <v>3488</v>
      </c>
      <c s="36" t="s">
        <v>159</v>
      </c>
      <c s="37">
        <v>4</v>
      </c>
      <c s="36">
        <v>0.01212</v>
      </c>
      <c s="36">
        <f>ROUND(G586*H586,6)</f>
      </c>
      <c r="L586" s="38">
        <v>0</v>
      </c>
      <c s="32">
        <f>ROUND(ROUND(L586,2)*ROUND(G586,3),2)</f>
      </c>
      <c s="36" t="s">
        <v>160</v>
      </c>
      <c>
        <f>(M586*21)/100</f>
      </c>
      <c t="s">
        <v>26</v>
      </c>
    </row>
    <row r="587" spans="1:5" ht="12.75">
      <c r="A587" s="35" t="s">
        <v>54</v>
      </c>
      <c r="E587" s="39" t="s">
        <v>5</v>
      </c>
    </row>
    <row r="588" spans="1:5" ht="12.75">
      <c r="A588" s="35" t="s">
        <v>55</v>
      </c>
      <c r="E588" s="40" t="s">
        <v>5</v>
      </c>
    </row>
    <row r="589" spans="1:5" ht="12.75">
      <c r="A589" t="s">
        <v>57</v>
      </c>
      <c r="E589" s="39" t="s">
        <v>5</v>
      </c>
    </row>
    <row r="590" spans="1:16" ht="25.5">
      <c r="A590" t="s">
        <v>48</v>
      </c>
      <c s="34" t="s">
        <v>111</v>
      </c>
      <c s="34" t="s">
        <v>3489</v>
      </c>
      <c s="35" t="s">
        <v>5</v>
      </c>
      <c s="6" t="s">
        <v>3490</v>
      </c>
      <c s="36" t="s">
        <v>159</v>
      </c>
      <c s="37">
        <v>1</v>
      </c>
      <c s="36">
        <v>0.02424</v>
      </c>
      <c s="36">
        <f>ROUND(G590*H590,6)</f>
      </c>
      <c r="L590" s="38">
        <v>0</v>
      </c>
      <c s="32">
        <f>ROUND(ROUND(L590,2)*ROUND(G590,3),2)</f>
      </c>
      <c s="36" t="s">
        <v>160</v>
      </c>
      <c>
        <f>(M590*21)/100</f>
      </c>
      <c t="s">
        <v>26</v>
      </c>
    </row>
    <row r="591" spans="1:5" ht="12.75">
      <c r="A591" s="35" t="s">
        <v>54</v>
      </c>
      <c r="E591" s="39" t="s">
        <v>5</v>
      </c>
    </row>
    <row r="592" spans="1:5" ht="12.75">
      <c r="A592" s="35" t="s">
        <v>55</v>
      </c>
      <c r="E592" s="40" t="s">
        <v>5</v>
      </c>
    </row>
    <row r="593" spans="1:5" ht="12.75">
      <c r="A593" t="s">
        <v>57</v>
      </c>
      <c r="E593" s="39" t="s">
        <v>5</v>
      </c>
    </row>
    <row r="594" spans="1:16" ht="25.5">
      <c r="A594" t="s">
        <v>48</v>
      </c>
      <c s="34" t="s">
        <v>189</v>
      </c>
      <c s="34" t="s">
        <v>3491</v>
      </c>
      <c s="35" t="s">
        <v>5</v>
      </c>
      <c s="6" t="s">
        <v>3492</v>
      </c>
      <c s="36" t="s">
        <v>159</v>
      </c>
      <c s="37">
        <v>5</v>
      </c>
      <c s="36">
        <v>0.304</v>
      </c>
      <c s="36">
        <f>ROUND(G594*H594,6)</f>
      </c>
      <c r="L594" s="38">
        <v>0</v>
      </c>
      <c s="32">
        <f>ROUND(ROUND(L594,2)*ROUND(G594,3),2)</f>
      </c>
      <c s="36" t="s">
        <v>160</v>
      </c>
      <c>
        <f>(M594*21)/100</f>
      </c>
      <c t="s">
        <v>26</v>
      </c>
    </row>
    <row r="595" spans="1:5" ht="12.75">
      <c r="A595" s="35" t="s">
        <v>54</v>
      </c>
      <c r="E595" s="39" t="s">
        <v>5</v>
      </c>
    </row>
    <row r="596" spans="1:5" ht="12.75">
      <c r="A596" s="35" t="s">
        <v>55</v>
      </c>
      <c r="E596" s="40" t="s">
        <v>5</v>
      </c>
    </row>
    <row r="597" spans="1:5" ht="12.75">
      <c r="A597" t="s">
        <v>57</v>
      </c>
      <c r="E597" s="39" t="s">
        <v>5</v>
      </c>
    </row>
    <row r="598" spans="1:13" ht="12.75">
      <c r="A598" t="s">
        <v>45</v>
      </c>
      <c r="C598" s="31" t="s">
        <v>46</v>
      </c>
      <c r="E598" s="33" t="s">
        <v>47</v>
      </c>
      <c r="J598" s="32">
        <f>0</f>
      </c>
      <c s="32">
        <f>0</f>
      </c>
      <c s="32">
        <f>0+L599+L603+L607+L611+L615+L619</f>
      </c>
      <c s="32">
        <f>0+M599+M603+M607+M611+M615+M619</f>
      </c>
    </row>
    <row r="599" spans="1:16" ht="25.5">
      <c r="A599" t="s">
        <v>48</v>
      </c>
      <c s="34" t="s">
        <v>192</v>
      </c>
      <c s="34" t="s">
        <v>3493</v>
      </c>
      <c s="35" t="s">
        <v>5</v>
      </c>
      <c s="6" t="s">
        <v>3494</v>
      </c>
      <c s="36" t="s">
        <v>52</v>
      </c>
      <c s="37">
        <v>2.285</v>
      </c>
      <c s="36">
        <v>0</v>
      </c>
      <c s="36">
        <f>ROUND(G599*H599,6)</f>
      </c>
      <c r="L599" s="38">
        <v>0</v>
      </c>
      <c s="32">
        <f>ROUND(ROUND(L599,2)*ROUND(G599,3),2)</f>
      </c>
      <c s="36" t="s">
        <v>160</v>
      </c>
      <c>
        <f>(M599*21)/100</f>
      </c>
      <c t="s">
        <v>26</v>
      </c>
    </row>
    <row r="600" spans="1:5" ht="12.75">
      <c r="A600" s="35" t="s">
        <v>54</v>
      </c>
      <c r="E600" s="39" t="s">
        <v>5</v>
      </c>
    </row>
    <row r="601" spans="1:5" ht="12.75">
      <c r="A601" s="35" t="s">
        <v>55</v>
      </c>
      <c r="E601" s="40" t="s">
        <v>5</v>
      </c>
    </row>
    <row r="602" spans="1:5" ht="12.75">
      <c r="A602" t="s">
        <v>57</v>
      </c>
      <c r="E602" s="39" t="s">
        <v>5</v>
      </c>
    </row>
    <row r="603" spans="1:16" ht="25.5">
      <c r="A603" t="s">
        <v>48</v>
      </c>
      <c s="34" t="s">
        <v>195</v>
      </c>
      <c s="34" t="s">
        <v>62</v>
      </c>
      <c s="35" t="s">
        <v>5</v>
      </c>
      <c s="6" t="s">
        <v>63</v>
      </c>
      <c s="36" t="s">
        <v>52</v>
      </c>
      <c s="37">
        <v>0.068</v>
      </c>
      <c s="36">
        <v>0</v>
      </c>
      <c s="36">
        <f>ROUND(G603*H603,6)</f>
      </c>
      <c r="L603" s="38">
        <v>0</v>
      </c>
      <c s="32">
        <f>ROUND(ROUND(L603,2)*ROUND(G603,3),2)</f>
      </c>
      <c s="36" t="s">
        <v>53</v>
      </c>
      <c>
        <f>(M603*21)/100</f>
      </c>
      <c t="s">
        <v>26</v>
      </c>
    </row>
    <row r="604" spans="1:5" ht="12.75">
      <c r="A604" s="35" t="s">
        <v>54</v>
      </c>
      <c r="E604" s="39" t="s">
        <v>5</v>
      </c>
    </row>
    <row r="605" spans="1:5" ht="25.5">
      <c r="A605" s="35" t="s">
        <v>55</v>
      </c>
      <c r="E605" s="40" t="s">
        <v>3495</v>
      </c>
    </row>
    <row r="606" spans="1:5" ht="25.5">
      <c r="A606" t="s">
        <v>57</v>
      </c>
      <c r="E606" s="39" t="s">
        <v>3496</v>
      </c>
    </row>
    <row r="607" spans="1:16" ht="12.75">
      <c r="A607" t="s">
        <v>48</v>
      </c>
      <c s="34" t="s">
        <v>199</v>
      </c>
      <c s="34" t="s">
        <v>66</v>
      </c>
      <c s="35" t="s">
        <v>5</v>
      </c>
      <c s="6" t="s">
        <v>67</v>
      </c>
      <c s="36" t="s">
        <v>52</v>
      </c>
      <c s="37">
        <v>1.42</v>
      </c>
      <c s="36">
        <v>0</v>
      </c>
      <c s="36">
        <f>ROUND(G607*H607,6)</f>
      </c>
      <c r="L607" s="38">
        <v>0</v>
      </c>
      <c s="32">
        <f>ROUND(ROUND(L607,2)*ROUND(G607,3),2)</f>
      </c>
      <c s="36" t="s">
        <v>53</v>
      </c>
      <c>
        <f>(M607*21)/100</f>
      </c>
      <c t="s">
        <v>26</v>
      </c>
    </row>
    <row r="608" spans="1:5" ht="12.75">
      <c r="A608" s="35" t="s">
        <v>54</v>
      </c>
      <c r="E608" s="39" t="s">
        <v>5</v>
      </c>
    </row>
    <row r="609" spans="1:5" ht="25.5">
      <c r="A609" s="35" t="s">
        <v>55</v>
      </c>
      <c r="E609" s="40" t="s">
        <v>3497</v>
      </c>
    </row>
    <row r="610" spans="1:5" ht="25.5">
      <c r="A610" t="s">
        <v>57</v>
      </c>
      <c r="E610" s="39" t="s">
        <v>3496</v>
      </c>
    </row>
    <row r="611" spans="1:16" ht="12.75">
      <c r="A611" t="s">
        <v>48</v>
      </c>
      <c s="34" t="s">
        <v>202</v>
      </c>
      <c s="34" t="s">
        <v>70</v>
      </c>
      <c s="35" t="s">
        <v>5</v>
      </c>
      <c s="6" t="s">
        <v>71</v>
      </c>
      <c s="36" t="s">
        <v>52</v>
      </c>
      <c s="37">
        <v>0.071</v>
      </c>
      <c s="36">
        <v>0</v>
      </c>
      <c s="36">
        <f>ROUND(G611*H611,6)</f>
      </c>
      <c r="L611" s="38">
        <v>0</v>
      </c>
      <c s="32">
        <f>ROUND(ROUND(L611,2)*ROUND(G611,3),2)</f>
      </c>
      <c s="36" t="s">
        <v>53</v>
      </c>
      <c>
        <f>(M611*21)/100</f>
      </c>
      <c t="s">
        <v>26</v>
      </c>
    </row>
    <row r="612" spans="1:5" ht="12.75">
      <c r="A612" s="35" t="s">
        <v>54</v>
      </c>
      <c r="E612" s="39" t="s">
        <v>5</v>
      </c>
    </row>
    <row r="613" spans="1:5" ht="25.5">
      <c r="A613" s="35" t="s">
        <v>55</v>
      </c>
      <c r="E613" s="40" t="s">
        <v>3498</v>
      </c>
    </row>
    <row r="614" spans="1:5" ht="25.5">
      <c r="A614" t="s">
        <v>57</v>
      </c>
      <c r="E614" s="39" t="s">
        <v>3496</v>
      </c>
    </row>
    <row r="615" spans="1:16" ht="12.75">
      <c r="A615" t="s">
        <v>48</v>
      </c>
      <c s="34" t="s">
        <v>205</v>
      </c>
      <c s="34" t="s">
        <v>75</v>
      </c>
      <c s="35" t="s">
        <v>5</v>
      </c>
      <c s="6" t="s">
        <v>76</v>
      </c>
      <c s="36" t="s">
        <v>52</v>
      </c>
      <c s="37">
        <v>0.019</v>
      </c>
      <c s="36">
        <v>0</v>
      </c>
      <c s="36">
        <f>ROUND(G615*H615,6)</f>
      </c>
      <c r="L615" s="38">
        <v>0</v>
      </c>
      <c s="32">
        <f>ROUND(ROUND(L615,2)*ROUND(G615,3),2)</f>
      </c>
      <c s="36" t="s">
        <v>53</v>
      </c>
      <c>
        <f>(M615*21)/100</f>
      </c>
      <c t="s">
        <v>26</v>
      </c>
    </row>
    <row r="616" spans="1:5" ht="12.75">
      <c r="A616" s="35" t="s">
        <v>54</v>
      </c>
      <c r="E616" s="39" t="s">
        <v>5</v>
      </c>
    </row>
    <row r="617" spans="1:5" ht="25.5">
      <c r="A617" s="35" t="s">
        <v>55</v>
      </c>
      <c r="E617" s="40" t="s">
        <v>3499</v>
      </c>
    </row>
    <row r="618" spans="1:5" ht="25.5">
      <c r="A618" t="s">
        <v>57</v>
      </c>
      <c r="E618" s="39" t="s">
        <v>3496</v>
      </c>
    </row>
    <row r="619" spans="1:16" ht="25.5">
      <c r="A619" t="s">
        <v>48</v>
      </c>
      <c s="34" t="s">
        <v>208</v>
      </c>
      <c s="34" t="s">
        <v>83</v>
      </c>
      <c s="35" t="s">
        <v>5</v>
      </c>
      <c s="6" t="s">
        <v>84</v>
      </c>
      <c s="36" t="s">
        <v>52</v>
      </c>
      <c s="37">
        <v>0.707</v>
      </c>
      <c s="36">
        <v>0</v>
      </c>
      <c s="36">
        <f>ROUND(G619*H619,6)</f>
      </c>
      <c r="L619" s="38">
        <v>0</v>
      </c>
      <c s="32">
        <f>ROUND(ROUND(L619,2)*ROUND(G619,3),2)</f>
      </c>
      <c s="36" t="s">
        <v>53</v>
      </c>
      <c>
        <f>(M619*21)/100</f>
      </c>
      <c t="s">
        <v>26</v>
      </c>
    </row>
    <row r="620" spans="1:5" ht="12.75">
      <c r="A620" s="35" t="s">
        <v>54</v>
      </c>
      <c r="E620" s="39" t="s">
        <v>5</v>
      </c>
    </row>
    <row r="621" spans="1:5" ht="25.5">
      <c r="A621" s="35" t="s">
        <v>55</v>
      </c>
      <c r="E621" s="40" t="s">
        <v>3500</v>
      </c>
    </row>
    <row r="622" spans="1:5" ht="25.5">
      <c r="A622" t="s">
        <v>57</v>
      </c>
      <c r="E622" s="39" t="s">
        <v>3496</v>
      </c>
    </row>
    <row r="623" spans="1:13" ht="12.75">
      <c r="A623" t="s">
        <v>45</v>
      </c>
      <c r="C623" s="31" t="s">
        <v>1029</v>
      </c>
      <c r="E623" s="33" t="s">
        <v>1030</v>
      </c>
      <c r="J623" s="32">
        <f>0</f>
      </c>
      <c s="32">
        <f>0</f>
      </c>
      <c s="32">
        <f>0+L624</f>
      </c>
      <c s="32">
        <f>0+M624</f>
      </c>
    </row>
    <row r="624" spans="1:16" ht="25.5">
      <c r="A624" t="s">
        <v>48</v>
      </c>
      <c s="34" t="s">
        <v>211</v>
      </c>
      <c s="34" t="s">
        <v>3501</v>
      </c>
      <c s="35" t="s">
        <v>5</v>
      </c>
      <c s="6" t="s">
        <v>3502</v>
      </c>
      <c s="36" t="s">
        <v>52</v>
      </c>
      <c s="37">
        <v>105.838</v>
      </c>
      <c s="36">
        <v>0</v>
      </c>
      <c s="36">
        <f>ROUND(G624*H624,6)</f>
      </c>
      <c r="L624" s="38">
        <v>0</v>
      </c>
      <c s="32">
        <f>ROUND(ROUND(L624,2)*ROUND(G624,3),2)</f>
      </c>
      <c s="36" t="s">
        <v>160</v>
      </c>
      <c>
        <f>(M624*21)/100</f>
      </c>
      <c t="s">
        <v>26</v>
      </c>
    </row>
    <row r="625" spans="1:5" ht="12.75">
      <c r="A625" s="35" t="s">
        <v>54</v>
      </c>
      <c r="E625" s="39" t="s">
        <v>5</v>
      </c>
    </row>
    <row r="626" spans="1:5" ht="12.75">
      <c r="A626" s="35" t="s">
        <v>55</v>
      </c>
      <c r="E626" s="40" t="s">
        <v>5</v>
      </c>
    </row>
    <row r="627" spans="1:5" ht="12.75">
      <c r="A627" t="s">
        <v>57</v>
      </c>
      <c r="E627" s="39" t="s">
        <v>5</v>
      </c>
    </row>
    <row r="628" spans="1:13" ht="12.75">
      <c r="A628" t="s">
        <v>45</v>
      </c>
      <c r="C628" s="31" t="s">
        <v>708</v>
      </c>
      <c r="E628" s="33" t="s">
        <v>709</v>
      </c>
      <c r="J628" s="32">
        <f>0</f>
      </c>
      <c s="32">
        <f>0</f>
      </c>
      <c s="32">
        <f>0+L629</f>
      </c>
      <c s="32">
        <f>0+M629</f>
      </c>
    </row>
    <row r="629" spans="1:16" ht="12.75">
      <c r="A629" t="s">
        <v>48</v>
      </c>
      <c s="34" t="s">
        <v>566</v>
      </c>
      <c s="34" t="s">
        <v>711</v>
      </c>
      <c s="35" t="s">
        <v>5</v>
      </c>
      <c s="6" t="s">
        <v>712</v>
      </c>
      <c s="36" t="s">
        <v>122</v>
      </c>
      <c s="37">
        <v>1</v>
      </c>
      <c s="36">
        <v>0</v>
      </c>
      <c s="36">
        <f>ROUND(G629*H629,6)</f>
      </c>
      <c r="L629" s="38">
        <v>0</v>
      </c>
      <c s="32">
        <f>ROUND(ROUND(L629,2)*ROUND(G629,3),2)</f>
      </c>
      <c s="36" t="s">
        <v>160</v>
      </c>
      <c>
        <f>(M629*21)/100</f>
      </c>
      <c t="s">
        <v>26</v>
      </c>
    </row>
    <row r="630" spans="1:5" ht="12.75">
      <c r="A630" s="35" t="s">
        <v>54</v>
      </c>
      <c r="E630" s="39" t="s">
        <v>5</v>
      </c>
    </row>
    <row r="631" spans="1:5" ht="12.75">
      <c r="A631" s="35" t="s">
        <v>55</v>
      </c>
      <c r="E631" s="40" t="s">
        <v>5</v>
      </c>
    </row>
    <row r="632" spans="1:5" ht="12.75">
      <c r="A632" t="s">
        <v>57</v>
      </c>
      <c r="E632"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COUNTIFS(L8:L121,"=0",A8:A121,"P")+COUNTIFS(L8:L121,"",A8:A121,"P")+SUM(Q8:Q121)</f>
      </c>
    </row>
    <row r="8" spans="1:13" ht="12.75">
      <c r="A8" t="s">
        <v>43</v>
      </c>
      <c r="C8" s="28" t="s">
        <v>3505</v>
      </c>
      <c r="E8" s="30" t="s">
        <v>3504</v>
      </c>
      <c r="J8" s="29">
        <f>0+J9+J26+J107+J120</f>
      </c>
      <c s="29">
        <f>0+K9+K26+K107+K120</f>
      </c>
      <c s="29">
        <f>0+L9+L26+L107+L120</f>
      </c>
      <c s="29">
        <f>0+M9+M26+M107+M120</f>
      </c>
    </row>
    <row r="9" spans="1:13" ht="12.75">
      <c r="A9" t="s">
        <v>45</v>
      </c>
      <c r="C9" s="31" t="s">
        <v>1321</v>
      </c>
      <c r="E9" s="33" t="s">
        <v>1322</v>
      </c>
      <c r="J9" s="32">
        <f>0</f>
      </c>
      <c s="32">
        <f>0</f>
      </c>
      <c s="32">
        <f>0+L10+L14+L18+L22</f>
      </c>
      <c s="32">
        <f>0+M10+M14+M18+M22</f>
      </c>
    </row>
    <row r="10" spans="1:16" ht="38.25">
      <c r="A10" t="s">
        <v>48</v>
      </c>
      <c s="34" t="s">
        <v>49</v>
      </c>
      <c s="34" t="s">
        <v>3506</v>
      </c>
      <c s="35" t="s">
        <v>5</v>
      </c>
      <c s="6" t="s">
        <v>3507</v>
      </c>
      <c s="36" t="s">
        <v>226</v>
      </c>
      <c s="37">
        <v>28.103</v>
      </c>
      <c s="36">
        <v>6E-05</v>
      </c>
      <c s="36">
        <f>ROUND(G10*H10,6)</f>
      </c>
      <c r="L10" s="38">
        <v>0</v>
      </c>
      <c s="32">
        <f>ROUND(ROUND(L10,2)*ROUND(G10,3),2)</f>
      </c>
      <c s="36" t="s">
        <v>160</v>
      </c>
      <c>
        <f>(M10*21)/100</f>
      </c>
      <c t="s">
        <v>26</v>
      </c>
    </row>
    <row r="11" spans="1:5" ht="12.75">
      <c r="A11" s="35" t="s">
        <v>54</v>
      </c>
      <c r="E11" s="39" t="s">
        <v>5</v>
      </c>
    </row>
    <row r="12" spans="1:5" ht="38.25">
      <c r="A12" s="35" t="s">
        <v>55</v>
      </c>
      <c r="E12" s="40" t="s">
        <v>3508</v>
      </c>
    </row>
    <row r="13" spans="1:5" ht="12.75">
      <c r="A13" t="s">
        <v>57</v>
      </c>
      <c r="E13" s="39" t="s">
        <v>5</v>
      </c>
    </row>
    <row r="14" spans="1:16" ht="12.75">
      <c r="A14" t="s">
        <v>48</v>
      </c>
      <c s="34" t="s">
        <v>26</v>
      </c>
      <c s="34" t="s">
        <v>3509</v>
      </c>
      <c s="35" t="s">
        <v>5</v>
      </c>
      <c s="6" t="s">
        <v>3510</v>
      </c>
      <c s="36" t="s">
        <v>1089</v>
      </c>
      <c s="37">
        <v>29.508</v>
      </c>
      <c s="36">
        <v>0.0005</v>
      </c>
      <c s="36">
        <f>ROUND(G14*H14,6)</f>
      </c>
      <c r="L14" s="38">
        <v>0</v>
      </c>
      <c s="32">
        <f>ROUND(ROUND(L14,2)*ROUND(G14,3),2)</f>
      </c>
      <c s="36" t="s">
        <v>160</v>
      </c>
      <c>
        <f>(M14*21)/100</f>
      </c>
      <c t="s">
        <v>26</v>
      </c>
    </row>
    <row r="15" spans="1:5" ht="12.75">
      <c r="A15" s="35" t="s">
        <v>54</v>
      </c>
      <c r="E15" s="39" t="s">
        <v>5</v>
      </c>
    </row>
    <row r="16" spans="1:5" ht="25.5">
      <c r="A16" s="35" t="s">
        <v>55</v>
      </c>
      <c r="E16" s="40" t="s">
        <v>3511</v>
      </c>
    </row>
    <row r="17" spans="1:5" ht="12.75">
      <c r="A17" t="s">
        <v>57</v>
      </c>
      <c r="E17" s="39" t="s">
        <v>5</v>
      </c>
    </row>
    <row r="18" spans="1:16" ht="12.75">
      <c r="A18" t="s">
        <v>48</v>
      </c>
      <c s="34" t="s">
        <v>25</v>
      </c>
      <c s="34" t="s">
        <v>3512</v>
      </c>
      <c s="35" t="s">
        <v>5</v>
      </c>
      <c s="6" t="s">
        <v>3513</v>
      </c>
      <c s="36" t="s">
        <v>122</v>
      </c>
      <c s="37">
        <v>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1857</v>
      </c>
      <c s="35" t="s">
        <v>5</v>
      </c>
      <c s="6" t="s">
        <v>1858</v>
      </c>
      <c s="36" t="s">
        <v>52</v>
      </c>
      <c s="37">
        <v>0.016</v>
      </c>
      <c s="36">
        <v>0</v>
      </c>
      <c s="36">
        <f>ROUND(G22*H22,6)</f>
      </c>
      <c r="L22" s="38">
        <v>0</v>
      </c>
      <c s="32">
        <f>ROUND(ROUND(L22,2)*ROUND(G22,3),2)</f>
      </c>
      <c s="36" t="s">
        <v>160</v>
      </c>
      <c>
        <f>(M22*21)/100</f>
      </c>
      <c t="s">
        <v>26</v>
      </c>
    </row>
    <row r="23" spans="1:5" ht="12.75">
      <c r="A23" s="35" t="s">
        <v>54</v>
      </c>
      <c r="E23" s="39" t="s">
        <v>5</v>
      </c>
    </row>
    <row r="24" spans="1:5" ht="12.75">
      <c r="A24" s="35" t="s">
        <v>55</v>
      </c>
      <c r="E24" s="40" t="s">
        <v>5</v>
      </c>
    </row>
    <row r="25" spans="1:5" ht="12.75">
      <c r="A25" t="s">
        <v>57</v>
      </c>
      <c r="E25" s="39" t="s">
        <v>5</v>
      </c>
    </row>
    <row r="26" spans="1:13" ht="12.75">
      <c r="A26" t="s">
        <v>45</v>
      </c>
      <c r="C26" s="31" t="s">
        <v>3514</v>
      </c>
      <c r="E26" s="33" t="s">
        <v>3515</v>
      </c>
      <c r="J26" s="32">
        <f>0</f>
      </c>
      <c s="32">
        <f>0</f>
      </c>
      <c s="32">
        <f>0+L27+L31+L35+L39+L43+L47+L51+L55+L59+L63+L67+L71+L75+L79+L83+L87+L91+L95+L99+L103</f>
      </c>
      <c s="32">
        <f>0+M27+M31+M35+M39+M43+M47+M51+M55+M59+M63+M67+M71+M75+M79+M83+M87+M91+M95+M99+M103</f>
      </c>
    </row>
    <row r="27" spans="1:16" ht="25.5">
      <c r="A27" t="s">
        <v>48</v>
      </c>
      <c s="34" t="s">
        <v>69</v>
      </c>
      <c s="34" t="s">
        <v>3516</v>
      </c>
      <c s="35" t="s">
        <v>5</v>
      </c>
      <c s="6" t="s">
        <v>3517</v>
      </c>
      <c s="36" t="s">
        <v>159</v>
      </c>
      <c s="37">
        <v>11</v>
      </c>
      <c s="36">
        <v>0</v>
      </c>
      <c s="36">
        <f>ROUND(G27*H27,6)</f>
      </c>
      <c r="L27" s="38">
        <v>0</v>
      </c>
      <c s="32">
        <f>ROUND(ROUND(L27,2)*ROUND(G27,3),2)</f>
      </c>
      <c s="36" t="s">
        <v>160</v>
      </c>
      <c>
        <f>(M27*21)/100</f>
      </c>
      <c t="s">
        <v>26</v>
      </c>
    </row>
    <row r="28" spans="1:5" ht="12.75">
      <c r="A28" s="35" t="s">
        <v>54</v>
      </c>
      <c r="E28" s="39" t="s">
        <v>5</v>
      </c>
    </row>
    <row r="29" spans="1:5" ht="51">
      <c r="A29" s="35" t="s">
        <v>55</v>
      </c>
      <c r="E29" s="40" t="s">
        <v>3518</v>
      </c>
    </row>
    <row r="30" spans="1:5" ht="12.75">
      <c r="A30" t="s">
        <v>57</v>
      </c>
      <c r="E30" s="39" t="s">
        <v>5</v>
      </c>
    </row>
    <row r="31" spans="1:16" ht="38.25">
      <c r="A31" t="s">
        <v>48</v>
      </c>
      <c s="34" t="s">
        <v>74</v>
      </c>
      <c s="34" t="s">
        <v>3519</v>
      </c>
      <c s="35" t="s">
        <v>5</v>
      </c>
      <c s="6" t="s">
        <v>3520</v>
      </c>
      <c s="36" t="s">
        <v>159</v>
      </c>
      <c s="37">
        <v>11</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3521</v>
      </c>
    </row>
    <row r="35" spans="1:16" ht="25.5">
      <c r="A35" t="s">
        <v>48</v>
      </c>
      <c s="34" t="s">
        <v>78</v>
      </c>
      <c s="34" t="s">
        <v>3522</v>
      </c>
      <c s="35" t="s">
        <v>5</v>
      </c>
      <c s="6" t="s">
        <v>3523</v>
      </c>
      <c s="36" t="s">
        <v>159</v>
      </c>
      <c s="37">
        <v>3</v>
      </c>
      <c s="36">
        <v>0</v>
      </c>
      <c s="36">
        <f>ROUND(G35*H35,6)</f>
      </c>
      <c r="L35" s="38">
        <v>0</v>
      </c>
      <c s="32">
        <f>ROUND(ROUND(L35,2)*ROUND(G35,3),2)</f>
      </c>
      <c s="36" t="s">
        <v>160</v>
      </c>
      <c>
        <f>(M35*21)/100</f>
      </c>
      <c t="s">
        <v>26</v>
      </c>
    </row>
    <row r="36" spans="1:5" ht="12.75">
      <c r="A36" s="35" t="s">
        <v>54</v>
      </c>
      <c r="E36" s="39" t="s">
        <v>5</v>
      </c>
    </row>
    <row r="37" spans="1:5" ht="63.75">
      <c r="A37" s="35" t="s">
        <v>55</v>
      </c>
      <c r="E37" s="40" t="s">
        <v>3524</v>
      </c>
    </row>
    <row r="38" spans="1:5" ht="12.75">
      <c r="A38" t="s">
        <v>57</v>
      </c>
      <c r="E38" s="39" t="s">
        <v>5</v>
      </c>
    </row>
    <row r="39" spans="1:16" ht="25.5">
      <c r="A39" t="s">
        <v>48</v>
      </c>
      <c s="34" t="s">
        <v>82</v>
      </c>
      <c s="34" t="s">
        <v>3525</v>
      </c>
      <c s="35" t="s">
        <v>5</v>
      </c>
      <c s="6" t="s">
        <v>3526</v>
      </c>
      <c s="36" t="s">
        <v>159</v>
      </c>
      <c s="37">
        <v>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25.5">
      <c r="A43" t="s">
        <v>48</v>
      </c>
      <c s="34" t="s">
        <v>86</v>
      </c>
      <c s="34" t="s">
        <v>3527</v>
      </c>
      <c s="35" t="s">
        <v>5</v>
      </c>
      <c s="6" t="s">
        <v>3528</v>
      </c>
      <c s="36" t="s">
        <v>159</v>
      </c>
      <c s="37">
        <v>18</v>
      </c>
      <c s="36">
        <v>0</v>
      </c>
      <c s="36">
        <f>ROUND(G43*H43,6)</f>
      </c>
      <c r="L43" s="38">
        <v>0</v>
      </c>
      <c s="32">
        <f>ROUND(ROUND(L43,2)*ROUND(G43,3),2)</f>
      </c>
      <c s="36" t="s">
        <v>160</v>
      </c>
      <c>
        <f>(M43*21)/100</f>
      </c>
      <c t="s">
        <v>26</v>
      </c>
    </row>
    <row r="44" spans="1:5" ht="12.75">
      <c r="A44" s="35" t="s">
        <v>54</v>
      </c>
      <c r="E44" s="39" t="s">
        <v>5</v>
      </c>
    </row>
    <row r="45" spans="1:5" ht="204">
      <c r="A45" s="35" t="s">
        <v>55</v>
      </c>
      <c r="E45" s="40" t="s">
        <v>3529</v>
      </c>
    </row>
    <row r="46" spans="1:5" ht="12.75">
      <c r="A46" t="s">
        <v>57</v>
      </c>
      <c r="E46" s="39" t="s">
        <v>5</v>
      </c>
    </row>
    <row r="47" spans="1:16" ht="12.75">
      <c r="A47" t="s">
        <v>48</v>
      </c>
      <c s="34" t="s">
        <v>90</v>
      </c>
      <c s="34" t="s">
        <v>3530</v>
      </c>
      <c s="35" t="s">
        <v>5</v>
      </c>
      <c s="6" t="s">
        <v>3531</v>
      </c>
      <c s="36" t="s">
        <v>159</v>
      </c>
      <c s="37">
        <v>18</v>
      </c>
      <c s="36">
        <v>0.0005</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6" ht="25.5">
      <c r="A51" t="s">
        <v>48</v>
      </c>
      <c s="34" t="s">
        <v>95</v>
      </c>
      <c s="34" t="s">
        <v>3532</v>
      </c>
      <c s="35" t="s">
        <v>5</v>
      </c>
      <c s="6" t="s">
        <v>3533</v>
      </c>
      <c s="36" t="s">
        <v>159</v>
      </c>
      <c s="37">
        <v>3</v>
      </c>
      <c s="36">
        <v>0</v>
      </c>
      <c s="36">
        <f>ROUND(G51*H51,6)</f>
      </c>
      <c r="L51" s="38">
        <v>0</v>
      </c>
      <c s="32">
        <f>ROUND(ROUND(L51,2)*ROUND(G51,3),2)</f>
      </c>
      <c s="36" t="s">
        <v>160</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99</v>
      </c>
      <c s="34" t="s">
        <v>3534</v>
      </c>
      <c s="35" t="s">
        <v>5</v>
      </c>
      <c s="6" t="s">
        <v>3535</v>
      </c>
      <c s="36" t="s">
        <v>159</v>
      </c>
      <c s="37">
        <v>3</v>
      </c>
      <c s="36">
        <v>0.0008</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3536</v>
      </c>
      <c s="35" t="s">
        <v>5</v>
      </c>
      <c s="6" t="s">
        <v>3537</v>
      </c>
      <c s="36" t="s">
        <v>226</v>
      </c>
      <c s="37">
        <v>32</v>
      </c>
      <c s="36">
        <v>0.00167</v>
      </c>
      <c s="36">
        <f>ROUND(G59*H59,6)</f>
      </c>
      <c r="L59" s="38">
        <v>0</v>
      </c>
      <c s="32">
        <f>ROUND(ROUND(L59,2)*ROUND(G59,3),2)</f>
      </c>
      <c s="36" t="s">
        <v>160</v>
      </c>
      <c>
        <f>(M59*21)/100</f>
      </c>
      <c t="s">
        <v>26</v>
      </c>
    </row>
    <row r="60" spans="1:5" ht="12.75">
      <c r="A60" s="35" t="s">
        <v>54</v>
      </c>
      <c r="E60" s="39" t="s">
        <v>5</v>
      </c>
    </row>
    <row r="61" spans="1:5" ht="12.75">
      <c r="A61" s="35" t="s">
        <v>55</v>
      </c>
      <c r="E61" s="40" t="s">
        <v>5</v>
      </c>
    </row>
    <row r="62" spans="1:5" ht="12.75">
      <c r="A62" t="s">
        <v>57</v>
      </c>
      <c r="E62" s="39" t="s">
        <v>3538</v>
      </c>
    </row>
    <row r="63" spans="1:16" ht="25.5">
      <c r="A63" t="s">
        <v>48</v>
      </c>
      <c s="34" t="s">
        <v>107</v>
      </c>
      <c s="34" t="s">
        <v>3539</v>
      </c>
      <c s="35" t="s">
        <v>5</v>
      </c>
      <c s="6" t="s">
        <v>3540</v>
      </c>
      <c s="36" t="s">
        <v>226</v>
      </c>
      <c s="37">
        <v>114</v>
      </c>
      <c s="36">
        <v>0.00344</v>
      </c>
      <c s="36">
        <f>ROUND(G63*H63,6)</f>
      </c>
      <c r="L63" s="38">
        <v>0</v>
      </c>
      <c s="32">
        <f>ROUND(ROUND(L63,2)*ROUND(G63,3),2)</f>
      </c>
      <c s="36" t="s">
        <v>160</v>
      </c>
      <c>
        <f>(M63*21)/100</f>
      </c>
      <c t="s">
        <v>26</v>
      </c>
    </row>
    <row r="64" spans="1:5" ht="12.75">
      <c r="A64" s="35" t="s">
        <v>54</v>
      </c>
      <c r="E64" s="39" t="s">
        <v>5</v>
      </c>
    </row>
    <row r="65" spans="1:5" ht="38.25">
      <c r="A65" s="35" t="s">
        <v>55</v>
      </c>
      <c r="E65" s="40" t="s">
        <v>3541</v>
      </c>
    </row>
    <row r="66" spans="1:5" ht="12.75">
      <c r="A66" t="s">
        <v>57</v>
      </c>
      <c r="E66" s="39" t="s">
        <v>5</v>
      </c>
    </row>
    <row r="67" spans="1:16" ht="25.5">
      <c r="A67" t="s">
        <v>48</v>
      </c>
      <c s="34" t="s">
        <v>111</v>
      </c>
      <c s="34" t="s">
        <v>3542</v>
      </c>
      <c s="35" t="s">
        <v>5</v>
      </c>
      <c s="6" t="s">
        <v>3543</v>
      </c>
      <c s="36" t="s">
        <v>159</v>
      </c>
      <c s="37">
        <v>3</v>
      </c>
      <c s="36">
        <v>0</v>
      </c>
      <c s="36">
        <f>ROUND(G67*H67,6)</f>
      </c>
      <c r="L67" s="38">
        <v>0</v>
      </c>
      <c s="32">
        <f>ROUND(ROUND(L67,2)*ROUND(G67,3),2)</f>
      </c>
      <c s="36" t="s">
        <v>160</v>
      </c>
      <c>
        <f>(M67*21)/100</f>
      </c>
      <c t="s">
        <v>26</v>
      </c>
    </row>
    <row r="68" spans="1:5" ht="12.75">
      <c r="A68" s="35" t="s">
        <v>54</v>
      </c>
      <c r="E68" s="39" t="s">
        <v>5</v>
      </c>
    </row>
    <row r="69" spans="1:5" ht="63.75">
      <c r="A69" s="35" t="s">
        <v>55</v>
      </c>
      <c r="E69" s="40" t="s">
        <v>3524</v>
      </c>
    </row>
    <row r="70" spans="1:5" ht="12.75">
      <c r="A70" t="s">
        <v>57</v>
      </c>
      <c r="E70" s="39" t="s">
        <v>5</v>
      </c>
    </row>
    <row r="71" spans="1:16" ht="12.75">
      <c r="A71" t="s">
        <v>48</v>
      </c>
      <c s="34" t="s">
        <v>189</v>
      </c>
      <c s="34" t="s">
        <v>3544</v>
      </c>
      <c s="35" t="s">
        <v>5</v>
      </c>
      <c s="6" t="s">
        <v>3545</v>
      </c>
      <c s="36" t="s">
        <v>159</v>
      </c>
      <c s="37">
        <v>3</v>
      </c>
      <c s="36">
        <v>0.0011</v>
      </c>
      <c s="36">
        <f>ROUND(G71*H71,6)</f>
      </c>
      <c r="L71" s="38">
        <v>0</v>
      </c>
      <c s="32">
        <f>ROUND(ROUND(L71,2)*ROUND(G71,3),2)</f>
      </c>
      <c s="36" t="s">
        <v>160</v>
      </c>
      <c>
        <f>(M71*21)/100</f>
      </c>
      <c t="s">
        <v>26</v>
      </c>
    </row>
    <row r="72" spans="1:5" ht="12.75">
      <c r="A72" s="35" t="s">
        <v>54</v>
      </c>
      <c r="E72" s="39" t="s">
        <v>5</v>
      </c>
    </row>
    <row r="73" spans="1:5" ht="12.75">
      <c r="A73" s="35" t="s">
        <v>55</v>
      </c>
      <c r="E73" s="40" t="s">
        <v>5</v>
      </c>
    </row>
    <row r="74" spans="1:5" ht="12.75">
      <c r="A74" t="s">
        <v>57</v>
      </c>
      <c r="E74" s="39" t="s">
        <v>5</v>
      </c>
    </row>
    <row r="75" spans="1:16" ht="25.5">
      <c r="A75" t="s">
        <v>48</v>
      </c>
      <c s="34" t="s">
        <v>192</v>
      </c>
      <c s="34" t="s">
        <v>3546</v>
      </c>
      <c s="35" t="s">
        <v>5</v>
      </c>
      <c s="6" t="s">
        <v>3547</v>
      </c>
      <c s="36" t="s">
        <v>159</v>
      </c>
      <c s="37">
        <v>5</v>
      </c>
      <c s="36">
        <v>0</v>
      </c>
      <c s="36">
        <f>ROUND(G75*H75,6)</f>
      </c>
      <c r="L75" s="38">
        <v>0</v>
      </c>
      <c s="32">
        <f>ROUND(ROUND(L75,2)*ROUND(G75,3),2)</f>
      </c>
      <c s="36" t="s">
        <v>160</v>
      </c>
      <c>
        <f>(M75*21)/100</f>
      </c>
      <c t="s">
        <v>26</v>
      </c>
    </row>
    <row r="76" spans="1:5" ht="12.75">
      <c r="A76" s="35" t="s">
        <v>54</v>
      </c>
      <c r="E76" s="39" t="s">
        <v>5</v>
      </c>
    </row>
    <row r="77" spans="1:5" ht="38.25">
      <c r="A77" s="35" t="s">
        <v>55</v>
      </c>
      <c r="E77" s="40" t="s">
        <v>3548</v>
      </c>
    </row>
    <row r="78" spans="1:5" ht="12.75">
      <c r="A78" t="s">
        <v>57</v>
      </c>
      <c r="E78" s="39" t="s">
        <v>5</v>
      </c>
    </row>
    <row r="79" spans="1:16" ht="12.75">
      <c r="A79" t="s">
        <v>48</v>
      </c>
      <c s="34" t="s">
        <v>195</v>
      </c>
      <c s="34" t="s">
        <v>3549</v>
      </c>
      <c s="35" t="s">
        <v>5</v>
      </c>
      <c s="6" t="s">
        <v>3550</v>
      </c>
      <c s="36" t="s">
        <v>159</v>
      </c>
      <c s="37">
        <v>1</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12.75">
      <c r="A83" t="s">
        <v>48</v>
      </c>
      <c s="34" t="s">
        <v>199</v>
      </c>
      <c s="34" t="s">
        <v>3551</v>
      </c>
      <c s="35" t="s">
        <v>5</v>
      </c>
      <c s="6" t="s">
        <v>3552</v>
      </c>
      <c s="36" t="s">
        <v>159</v>
      </c>
      <c s="37">
        <v>4</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202</v>
      </c>
      <c s="34" t="s">
        <v>3553</v>
      </c>
      <c s="35" t="s">
        <v>5</v>
      </c>
      <c s="6" t="s">
        <v>3554</v>
      </c>
      <c s="36" t="s">
        <v>226</v>
      </c>
      <c s="37">
        <v>32</v>
      </c>
      <c s="36">
        <v>0.00017</v>
      </c>
      <c s="36">
        <f>ROUND(G87*H87,6)</f>
      </c>
      <c r="L87" s="38">
        <v>0</v>
      </c>
      <c s="32">
        <f>ROUND(ROUND(L87,2)*ROUND(G87,3),2)</f>
      </c>
      <c s="36" t="s">
        <v>160</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205</v>
      </c>
      <c s="34" t="s">
        <v>3555</v>
      </c>
      <c s="35" t="s">
        <v>5</v>
      </c>
      <c s="6" t="s">
        <v>3556</v>
      </c>
      <c s="36" t="s">
        <v>226</v>
      </c>
      <c s="37">
        <v>114</v>
      </c>
      <c s="36">
        <v>0.00022</v>
      </c>
      <c s="36">
        <f>ROUND(G91*H91,6)</f>
      </c>
      <c r="L91" s="38">
        <v>0</v>
      </c>
      <c s="32">
        <f>ROUND(ROUND(L91,2)*ROUND(G91,3),2)</f>
      </c>
      <c s="36" t="s">
        <v>160</v>
      </c>
      <c>
        <f>(M91*21)/100</f>
      </c>
      <c t="s">
        <v>26</v>
      </c>
    </row>
    <row r="92" spans="1:5" ht="12.75">
      <c r="A92" s="35" t="s">
        <v>54</v>
      </c>
      <c r="E92" s="39" t="s">
        <v>5</v>
      </c>
    </row>
    <row r="93" spans="1:5" ht="38.25">
      <c r="A93" s="35" t="s">
        <v>55</v>
      </c>
      <c r="E93" s="40" t="s">
        <v>3557</v>
      </c>
    </row>
    <row r="94" spans="1:5" ht="12.75">
      <c r="A94" t="s">
        <v>57</v>
      </c>
      <c r="E94" s="39" t="s">
        <v>5</v>
      </c>
    </row>
    <row r="95" spans="1:16" ht="12.75">
      <c r="A95" t="s">
        <v>48</v>
      </c>
      <c s="34" t="s">
        <v>208</v>
      </c>
      <c s="34" t="s">
        <v>3558</v>
      </c>
      <c s="35" t="s">
        <v>5</v>
      </c>
      <c s="6" t="s">
        <v>3559</v>
      </c>
      <c s="36" t="s">
        <v>159</v>
      </c>
      <c s="37">
        <v>7</v>
      </c>
      <c s="36">
        <v>0</v>
      </c>
      <c s="36">
        <f>ROUND(G95*H95,6)</f>
      </c>
      <c r="L95" s="38">
        <v>0</v>
      </c>
      <c s="32">
        <f>ROUND(ROUND(L95,2)*ROUND(G95,3),2)</f>
      </c>
      <c s="36" t="s">
        <v>160</v>
      </c>
      <c>
        <f>(M95*21)/100</f>
      </c>
      <c t="s">
        <v>26</v>
      </c>
    </row>
    <row r="96" spans="1:5" ht="12.75">
      <c r="A96" s="35" t="s">
        <v>54</v>
      </c>
      <c r="E96" s="39" t="s">
        <v>5</v>
      </c>
    </row>
    <row r="97" spans="1:5" ht="63.75">
      <c r="A97" s="35" t="s">
        <v>55</v>
      </c>
      <c r="E97" s="40" t="s">
        <v>3560</v>
      </c>
    </row>
    <row r="98" spans="1:5" ht="12.75">
      <c r="A98" t="s">
        <v>57</v>
      </c>
      <c r="E98" s="39" t="s">
        <v>5</v>
      </c>
    </row>
    <row r="99" spans="1:16" ht="12.75">
      <c r="A99" t="s">
        <v>48</v>
      </c>
      <c s="34" t="s">
        <v>211</v>
      </c>
      <c s="34" t="s">
        <v>3561</v>
      </c>
      <c s="35" t="s">
        <v>5</v>
      </c>
      <c s="6" t="s">
        <v>3562</v>
      </c>
      <c s="36" t="s">
        <v>159</v>
      </c>
      <c s="37">
        <v>7</v>
      </c>
      <c s="36">
        <v>0.00025</v>
      </c>
      <c s="36">
        <f>ROUND(G99*H99,6)</f>
      </c>
      <c r="L99" s="38">
        <v>0</v>
      </c>
      <c s="32">
        <f>ROUND(ROUND(L99,2)*ROUND(G99,3),2)</f>
      </c>
      <c s="36" t="s">
        <v>160</v>
      </c>
      <c>
        <f>(M99*21)/100</f>
      </c>
      <c t="s">
        <v>26</v>
      </c>
    </row>
    <row r="100" spans="1:5" ht="12.75">
      <c r="A100" s="35" t="s">
        <v>54</v>
      </c>
      <c r="E100" s="39" t="s">
        <v>5</v>
      </c>
    </row>
    <row r="101" spans="1:5" ht="12.75">
      <c r="A101" s="35" t="s">
        <v>55</v>
      </c>
      <c r="E101" s="40" t="s">
        <v>5</v>
      </c>
    </row>
    <row r="102" spans="1:5" ht="12.75">
      <c r="A102" t="s">
        <v>57</v>
      </c>
      <c r="E102" s="39" t="s">
        <v>5</v>
      </c>
    </row>
    <row r="103" spans="1:16" ht="25.5">
      <c r="A103" t="s">
        <v>48</v>
      </c>
      <c s="34" t="s">
        <v>214</v>
      </c>
      <c s="34" t="s">
        <v>3563</v>
      </c>
      <c s="35" t="s">
        <v>5</v>
      </c>
      <c s="6" t="s">
        <v>3564</v>
      </c>
      <c s="36" t="s">
        <v>52</v>
      </c>
      <c s="37">
        <v>0.512</v>
      </c>
      <c s="36">
        <v>0</v>
      </c>
      <c s="36">
        <f>ROUND(G103*H103,6)</f>
      </c>
      <c r="L103" s="38">
        <v>0</v>
      </c>
      <c s="32">
        <f>ROUND(ROUND(L103,2)*ROUND(G103,3),2)</f>
      </c>
      <c s="36" t="s">
        <v>160</v>
      </c>
      <c>
        <f>(M103*21)/100</f>
      </c>
      <c t="s">
        <v>26</v>
      </c>
    </row>
    <row r="104" spans="1:5" ht="12.75">
      <c r="A104" s="35" t="s">
        <v>54</v>
      </c>
      <c r="E104" s="39" t="s">
        <v>5</v>
      </c>
    </row>
    <row r="105" spans="1:5" ht="12.75">
      <c r="A105" s="35" t="s">
        <v>55</v>
      </c>
      <c r="E105" s="40" t="s">
        <v>5</v>
      </c>
    </row>
    <row r="106" spans="1:5" ht="12.75">
      <c r="A106" t="s">
        <v>57</v>
      </c>
      <c r="E106" s="39" t="s">
        <v>5</v>
      </c>
    </row>
    <row r="107" spans="1:13" ht="12.75">
      <c r="A107" t="s">
        <v>45</v>
      </c>
      <c r="C107" s="31" t="s">
        <v>3565</v>
      </c>
      <c r="E107" s="33" t="s">
        <v>3566</v>
      </c>
      <c r="J107" s="32">
        <f>0</f>
      </c>
      <c s="32">
        <f>0</f>
      </c>
      <c s="32">
        <f>0+L108+L112+L116</f>
      </c>
      <c s="32">
        <f>0+M108+M112+M116</f>
      </c>
    </row>
    <row r="108" spans="1:16" ht="12.75">
      <c r="A108" t="s">
        <v>48</v>
      </c>
      <c s="34" t="s">
        <v>217</v>
      </c>
      <c s="34" t="s">
        <v>3567</v>
      </c>
      <c s="35" t="s">
        <v>5</v>
      </c>
      <c s="6" t="s">
        <v>3568</v>
      </c>
      <c s="36" t="s">
        <v>122</v>
      </c>
      <c s="37">
        <v>1</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220</v>
      </c>
      <c s="34" t="s">
        <v>3569</v>
      </c>
      <c s="35" t="s">
        <v>5</v>
      </c>
      <c s="6" t="s">
        <v>3570</v>
      </c>
      <c s="36" t="s">
        <v>122</v>
      </c>
      <c s="37">
        <v>1</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2.75">
      <c r="A115" t="s">
        <v>57</v>
      </c>
      <c r="E115" s="39" t="s">
        <v>5</v>
      </c>
    </row>
    <row r="116" spans="1:16" ht="12.75">
      <c r="A116" t="s">
        <v>48</v>
      </c>
      <c s="34" t="s">
        <v>223</v>
      </c>
      <c s="34" t="s">
        <v>3571</v>
      </c>
      <c s="35" t="s">
        <v>5</v>
      </c>
      <c s="6" t="s">
        <v>3572</v>
      </c>
      <c s="36" t="s">
        <v>122</v>
      </c>
      <c s="37">
        <v>15</v>
      </c>
      <c s="36">
        <v>0</v>
      </c>
      <c s="36">
        <f>ROUND(G116*H116,6)</f>
      </c>
      <c r="L116" s="38">
        <v>0</v>
      </c>
      <c s="32">
        <f>ROUND(ROUND(L116,2)*ROUND(G116,3),2)</f>
      </c>
      <c s="36" t="s">
        <v>53</v>
      </c>
      <c>
        <f>(M116*21)/100</f>
      </c>
      <c t="s">
        <v>26</v>
      </c>
    </row>
    <row r="117" spans="1:5" ht="12.75">
      <c r="A117" s="35" t="s">
        <v>54</v>
      </c>
      <c r="E117" s="39" t="s">
        <v>5</v>
      </c>
    </row>
    <row r="118" spans="1:5" ht="12.75">
      <c r="A118" s="35" t="s">
        <v>55</v>
      </c>
      <c r="E118" s="40" t="s">
        <v>5</v>
      </c>
    </row>
    <row r="119" spans="1:5" ht="12.75">
      <c r="A119" t="s">
        <v>57</v>
      </c>
      <c r="E119" s="39" t="s">
        <v>5</v>
      </c>
    </row>
    <row r="120" spans="1:13" ht="12.75">
      <c r="A120" t="s">
        <v>45</v>
      </c>
      <c r="C120" s="31" t="s">
        <v>708</v>
      </c>
      <c r="E120" s="33" t="s">
        <v>709</v>
      </c>
      <c r="J120" s="32">
        <f>0</f>
      </c>
      <c s="32">
        <f>0</f>
      </c>
      <c s="32">
        <f>0+L121</f>
      </c>
      <c s="32">
        <f>0+M121</f>
      </c>
    </row>
    <row r="121" spans="1:16" ht="12.75">
      <c r="A121" t="s">
        <v>48</v>
      </c>
      <c s="34" t="s">
        <v>227</v>
      </c>
      <c s="34" t="s">
        <v>711</v>
      </c>
      <c s="35" t="s">
        <v>5</v>
      </c>
      <c s="6" t="s">
        <v>712</v>
      </c>
      <c s="36" t="s">
        <v>122</v>
      </c>
      <c s="37">
        <v>1</v>
      </c>
      <c s="36">
        <v>0</v>
      </c>
      <c s="36">
        <f>ROUND(G121*H121,6)</f>
      </c>
      <c r="L121" s="38">
        <v>0</v>
      </c>
      <c s="32">
        <f>ROUND(ROUND(L121,2)*ROUND(G121,3),2)</f>
      </c>
      <c s="36" t="s">
        <v>160</v>
      </c>
      <c>
        <f>(M121*21)/100</f>
      </c>
      <c t="s">
        <v>26</v>
      </c>
    </row>
    <row r="122" spans="1:5" ht="12.75">
      <c r="A122" s="35" t="s">
        <v>54</v>
      </c>
      <c r="E122" s="39" t="s">
        <v>5</v>
      </c>
    </row>
    <row r="123" spans="1:5" ht="12.75">
      <c r="A123" s="35" t="s">
        <v>55</v>
      </c>
      <c r="E123" s="40" t="s">
        <v>5</v>
      </c>
    </row>
    <row r="124" spans="1:5" ht="12.75">
      <c r="A124" t="s">
        <v>57</v>
      </c>
      <c r="E124"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COUNTIFS(L8:L600,"=0",A8:A600,"P")+COUNTIFS(L8:L600,"",A8:A600,"P")+SUM(Q8:Q600)</f>
      </c>
    </row>
    <row r="8" spans="1:13" ht="12.75">
      <c r="A8" t="s">
        <v>43</v>
      </c>
      <c r="C8" s="28" t="s">
        <v>3575</v>
      </c>
      <c r="E8" s="30" t="s">
        <v>3574</v>
      </c>
      <c r="J8" s="29">
        <f>0+J9+J42+J47+J52+J81+J90+J99+J112+J209+J254+J399+J508+J529+J542+J567+J576+J581+J586+J599</f>
      </c>
      <c s="29">
        <f>0+K9+K42+K47+K52+K81+K90+K99+K112+K209+K254+K399+K508+K529+K542+K567+K576+K581+K586+K599</f>
      </c>
      <c s="29">
        <f>0+L9+L42+L47+L52+L81+L90+L99+L112+L209+L254+L399+L508+L529+L542+L567+L576+L581+L586+L599</f>
      </c>
      <c s="29">
        <f>0+M9+M42+M47+M52+M81+M90+M99+M112+M209+M254+M399+M508+M529+M542+M567+M576+M581+M586+M599</f>
      </c>
    </row>
    <row r="9" spans="1:13" ht="12.75">
      <c r="A9" t="s">
        <v>45</v>
      </c>
      <c r="C9" s="31" t="s">
        <v>49</v>
      </c>
      <c r="E9" s="33" t="s">
        <v>956</v>
      </c>
      <c r="J9" s="32">
        <f>0</f>
      </c>
      <c s="32">
        <f>0</f>
      </c>
      <c s="32">
        <f>0+L10+L14+L18+L22+L26+L30+L34+L38</f>
      </c>
      <c s="32">
        <f>0+M10+M14+M18+M22+M26+M30+M34+M38</f>
      </c>
    </row>
    <row r="10" spans="1:16" ht="25.5">
      <c r="A10" t="s">
        <v>48</v>
      </c>
      <c s="34" t="s">
        <v>49</v>
      </c>
      <c s="34" t="s">
        <v>1574</v>
      </c>
      <c s="35" t="s">
        <v>5</v>
      </c>
      <c s="6" t="s">
        <v>1575</v>
      </c>
      <c s="36" t="s">
        <v>959</v>
      </c>
      <c s="37">
        <v>16.8</v>
      </c>
      <c s="36">
        <v>0</v>
      </c>
      <c s="36">
        <f>ROUND(G10*H10,6)</f>
      </c>
      <c r="L10" s="38">
        <v>0</v>
      </c>
      <c s="32">
        <f>ROUND(ROUND(L10,2)*ROUND(G10,3),2)</f>
      </c>
      <c s="36" t="s">
        <v>160</v>
      </c>
      <c>
        <f>(M10*21)/100</f>
      </c>
      <c t="s">
        <v>26</v>
      </c>
    </row>
    <row r="11" spans="1:5" ht="12.75">
      <c r="A11" s="35" t="s">
        <v>54</v>
      </c>
      <c r="E11" s="39" t="s">
        <v>5</v>
      </c>
    </row>
    <row r="12" spans="1:5" ht="12.75">
      <c r="A12" s="35" t="s">
        <v>55</v>
      </c>
      <c r="E12" s="40" t="s">
        <v>3576</v>
      </c>
    </row>
    <row r="13" spans="1:5" ht="12.75">
      <c r="A13" t="s">
        <v>57</v>
      </c>
      <c r="E13" s="39" t="s">
        <v>5</v>
      </c>
    </row>
    <row r="14" spans="1:16" ht="38.25">
      <c r="A14" t="s">
        <v>48</v>
      </c>
      <c s="34" t="s">
        <v>26</v>
      </c>
      <c s="34" t="s">
        <v>3577</v>
      </c>
      <c s="35" t="s">
        <v>5</v>
      </c>
      <c s="6" t="s">
        <v>3578</v>
      </c>
      <c s="36" t="s">
        <v>959</v>
      </c>
      <c s="37">
        <v>25.2</v>
      </c>
      <c s="36">
        <v>0</v>
      </c>
      <c s="36">
        <f>ROUND(G14*H14,6)</f>
      </c>
      <c r="L14" s="38">
        <v>0</v>
      </c>
      <c s="32">
        <f>ROUND(ROUND(L14,2)*ROUND(G14,3),2)</f>
      </c>
      <c s="36" t="s">
        <v>160</v>
      </c>
      <c>
        <f>(M14*21)/100</f>
      </c>
      <c t="s">
        <v>26</v>
      </c>
    </row>
    <row r="15" spans="1:5" ht="12.75">
      <c r="A15" s="35" t="s">
        <v>54</v>
      </c>
      <c r="E15" s="39" t="s">
        <v>5</v>
      </c>
    </row>
    <row r="16" spans="1:5" ht="25.5">
      <c r="A16" s="35" t="s">
        <v>55</v>
      </c>
      <c r="E16" s="40" t="s">
        <v>3579</v>
      </c>
    </row>
    <row r="17" spans="1:5" ht="12.75">
      <c r="A17" t="s">
        <v>57</v>
      </c>
      <c r="E17" s="39" t="s">
        <v>5</v>
      </c>
    </row>
    <row r="18" spans="1:16" ht="38.25">
      <c r="A18" t="s">
        <v>48</v>
      </c>
      <c s="34" t="s">
        <v>25</v>
      </c>
      <c s="34" t="s">
        <v>1582</v>
      </c>
      <c s="35" t="s">
        <v>5</v>
      </c>
      <c s="6" t="s">
        <v>1040</v>
      </c>
      <c s="36" t="s">
        <v>959</v>
      </c>
      <c s="37">
        <v>84</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1042</v>
      </c>
      <c s="35" t="s">
        <v>5</v>
      </c>
      <c s="6" t="s">
        <v>1043</v>
      </c>
      <c s="36" t="s">
        <v>959</v>
      </c>
      <c s="37">
        <v>84</v>
      </c>
      <c s="36">
        <v>0</v>
      </c>
      <c s="36">
        <f>ROUND(G22*H22,6)</f>
      </c>
      <c r="L22" s="38">
        <v>0</v>
      </c>
      <c s="32">
        <f>ROUND(ROUND(L22,2)*ROUND(G22,3),2)</f>
      </c>
      <c s="36" t="s">
        <v>160</v>
      </c>
      <c>
        <f>(M22*21)/100</f>
      </c>
      <c t="s">
        <v>26</v>
      </c>
    </row>
    <row r="23" spans="1:5" ht="12.75">
      <c r="A23" s="35" t="s">
        <v>54</v>
      </c>
      <c r="E23" s="39" t="s">
        <v>5</v>
      </c>
    </row>
    <row r="24" spans="1:5" ht="25.5">
      <c r="A24" s="35" t="s">
        <v>55</v>
      </c>
      <c r="E24" s="40" t="s">
        <v>3580</v>
      </c>
    </row>
    <row r="25" spans="1:5" ht="12.75">
      <c r="A25" t="s">
        <v>57</v>
      </c>
      <c r="E25" s="39" t="s">
        <v>5</v>
      </c>
    </row>
    <row r="26" spans="1:16" ht="25.5">
      <c r="A26" t="s">
        <v>48</v>
      </c>
      <c s="34" t="s">
        <v>69</v>
      </c>
      <c s="34" t="s">
        <v>1045</v>
      </c>
      <c s="35" t="s">
        <v>5</v>
      </c>
      <c s="6" t="s">
        <v>1046</v>
      </c>
      <c s="36" t="s">
        <v>959</v>
      </c>
      <c s="37">
        <v>84</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25.5">
      <c r="A30" t="s">
        <v>48</v>
      </c>
      <c s="34" t="s">
        <v>74</v>
      </c>
      <c s="34" t="s">
        <v>1048</v>
      </c>
      <c s="35" t="s">
        <v>5</v>
      </c>
      <c s="6" t="s">
        <v>1049</v>
      </c>
      <c s="36" t="s">
        <v>959</v>
      </c>
      <c s="37">
        <v>42</v>
      </c>
      <c s="36">
        <v>0</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38.25">
      <c r="A34" t="s">
        <v>48</v>
      </c>
      <c s="34" t="s">
        <v>78</v>
      </c>
      <c s="34" t="s">
        <v>3581</v>
      </c>
      <c s="35" t="s">
        <v>5</v>
      </c>
      <c s="6" t="s">
        <v>3582</v>
      </c>
      <c s="36" t="s">
        <v>959</v>
      </c>
      <c s="37">
        <v>35.84</v>
      </c>
      <c s="36">
        <v>0</v>
      </c>
      <c s="36">
        <f>ROUND(G34*H34,6)</f>
      </c>
      <c r="L34" s="38">
        <v>0</v>
      </c>
      <c s="32">
        <f>ROUND(ROUND(L34,2)*ROUND(G34,3),2)</f>
      </c>
      <c s="36" t="s">
        <v>160</v>
      </c>
      <c>
        <f>(M34*21)/100</f>
      </c>
      <c t="s">
        <v>26</v>
      </c>
    </row>
    <row r="35" spans="1:5" ht="12.75">
      <c r="A35" s="35" t="s">
        <v>54</v>
      </c>
      <c r="E35" s="39" t="s">
        <v>5</v>
      </c>
    </row>
    <row r="36" spans="1:5" ht="25.5">
      <c r="A36" s="35" t="s">
        <v>55</v>
      </c>
      <c r="E36" s="40" t="s">
        <v>3583</v>
      </c>
    </row>
    <row r="37" spans="1:5" ht="12.75">
      <c r="A37" t="s">
        <v>57</v>
      </c>
      <c r="E37" s="39" t="s">
        <v>5</v>
      </c>
    </row>
    <row r="38" spans="1:16" ht="12.75">
      <c r="A38" t="s">
        <v>48</v>
      </c>
      <c s="34" t="s">
        <v>82</v>
      </c>
      <c s="34" t="s">
        <v>979</v>
      </c>
      <c s="35" t="s">
        <v>5</v>
      </c>
      <c s="6" t="s">
        <v>980</v>
      </c>
      <c s="36" t="s">
        <v>52</v>
      </c>
      <c s="37">
        <v>64.512</v>
      </c>
      <c s="36">
        <v>1</v>
      </c>
      <c s="36">
        <f>ROUND(G38*H38,6)</f>
      </c>
      <c r="L38" s="38">
        <v>0</v>
      </c>
      <c s="32">
        <f>ROUND(ROUND(L38,2)*ROUND(G38,3),2)</f>
      </c>
      <c s="36" t="s">
        <v>160</v>
      </c>
      <c>
        <f>(M38*21)/100</f>
      </c>
      <c t="s">
        <v>26</v>
      </c>
    </row>
    <row r="39" spans="1:5" ht="12.75">
      <c r="A39" s="35" t="s">
        <v>54</v>
      </c>
      <c r="E39" s="39" t="s">
        <v>5</v>
      </c>
    </row>
    <row r="40" spans="1:5" ht="25.5">
      <c r="A40" s="35" t="s">
        <v>55</v>
      </c>
      <c r="E40" s="40" t="s">
        <v>3584</v>
      </c>
    </row>
    <row r="41" spans="1:5" ht="12.75">
      <c r="A41" t="s">
        <v>57</v>
      </c>
      <c r="E41" s="39" t="s">
        <v>5</v>
      </c>
    </row>
    <row r="42" spans="1:13" ht="12.75">
      <c r="A42" t="s">
        <v>45</v>
      </c>
      <c r="C42" s="31" t="s">
        <v>26</v>
      </c>
      <c r="E42" s="33" t="s">
        <v>1050</v>
      </c>
      <c r="J42" s="32">
        <f>0</f>
      </c>
      <c s="32">
        <f>0</f>
      </c>
      <c s="32">
        <f>0+L43</f>
      </c>
      <c s="32">
        <f>0+M43</f>
      </c>
    </row>
    <row r="43" spans="1:16" ht="12.75">
      <c r="A43" t="s">
        <v>48</v>
      </c>
      <c s="34" t="s">
        <v>86</v>
      </c>
      <c s="34" t="s">
        <v>3585</v>
      </c>
      <c s="35" t="s">
        <v>5</v>
      </c>
      <c s="6" t="s">
        <v>3586</v>
      </c>
      <c s="36" t="s">
        <v>226</v>
      </c>
      <c s="37">
        <v>796</v>
      </c>
      <c s="36">
        <v>0</v>
      </c>
      <c s="36">
        <f>ROUND(G43*H43,6)</f>
      </c>
      <c r="L43" s="38">
        <v>0</v>
      </c>
      <c s="32">
        <f>ROUND(ROUND(L43,2)*ROUND(G43,3),2)</f>
      </c>
      <c s="36" t="s">
        <v>53</v>
      </c>
      <c>
        <f>(M43*21)/100</f>
      </c>
      <c t="s">
        <v>26</v>
      </c>
    </row>
    <row r="44" spans="1:5" ht="12.75">
      <c r="A44" s="35" t="s">
        <v>54</v>
      </c>
      <c r="E44" s="39" t="s">
        <v>5</v>
      </c>
    </row>
    <row r="45" spans="1:5" ht="25.5">
      <c r="A45" s="35" t="s">
        <v>55</v>
      </c>
      <c r="E45" s="40" t="s">
        <v>3587</v>
      </c>
    </row>
    <row r="46" spans="1:5" ht="12.75">
      <c r="A46" t="s">
        <v>57</v>
      </c>
      <c r="E46" s="39" t="s">
        <v>5</v>
      </c>
    </row>
    <row r="47" spans="1:13" ht="12.75">
      <c r="A47" t="s">
        <v>45</v>
      </c>
      <c r="C47" s="31" t="s">
        <v>65</v>
      </c>
      <c r="E47" s="33" t="s">
        <v>988</v>
      </c>
      <c r="J47" s="32">
        <f>0</f>
      </c>
      <c s="32">
        <f>0</f>
      </c>
      <c s="32">
        <f>0+L48</f>
      </c>
      <c s="32">
        <f>0+M48</f>
      </c>
    </row>
    <row r="48" spans="1:16" ht="25.5">
      <c r="A48" t="s">
        <v>48</v>
      </c>
      <c s="34" t="s">
        <v>90</v>
      </c>
      <c s="34" t="s">
        <v>989</v>
      </c>
      <c s="35" t="s">
        <v>5</v>
      </c>
      <c s="6" t="s">
        <v>990</v>
      </c>
      <c s="36" t="s">
        <v>959</v>
      </c>
      <c s="37">
        <v>17.92</v>
      </c>
      <c s="36">
        <v>0</v>
      </c>
      <c s="36">
        <f>ROUND(G48*H48,6)</f>
      </c>
      <c r="L48" s="38">
        <v>0</v>
      </c>
      <c s="32">
        <f>ROUND(ROUND(L48,2)*ROUND(G48,3),2)</f>
      </c>
      <c s="36" t="s">
        <v>160</v>
      </c>
      <c>
        <f>(M48*21)/100</f>
      </c>
      <c t="s">
        <v>26</v>
      </c>
    </row>
    <row r="49" spans="1:5" ht="12.75">
      <c r="A49" s="35" t="s">
        <v>54</v>
      </c>
      <c r="E49" s="39" t="s">
        <v>5</v>
      </c>
    </row>
    <row r="50" spans="1:5" ht="25.5">
      <c r="A50" s="35" t="s">
        <v>55</v>
      </c>
      <c r="E50" s="40" t="s">
        <v>3588</v>
      </c>
    </row>
    <row r="51" spans="1:5" ht="12.75">
      <c r="A51" t="s">
        <v>57</v>
      </c>
      <c r="E51" s="39" t="s">
        <v>5</v>
      </c>
    </row>
    <row r="52" spans="1:13" ht="12.75">
      <c r="A52" t="s">
        <v>45</v>
      </c>
      <c r="C52" s="31" t="s">
        <v>1321</v>
      </c>
      <c r="E52" s="33" t="s">
        <v>1322</v>
      </c>
      <c r="J52" s="32">
        <f>0</f>
      </c>
      <c s="32">
        <f>0</f>
      </c>
      <c s="32">
        <f>0+L53+L57+L61+L65+L69+L73+L77</f>
      </c>
      <c s="32">
        <f>0+M53+M57+M61+M65+M69+M73+M77</f>
      </c>
    </row>
    <row r="53" spans="1:16" ht="25.5">
      <c r="A53" t="s">
        <v>48</v>
      </c>
      <c s="34" t="s">
        <v>202</v>
      </c>
      <c s="34" t="s">
        <v>3589</v>
      </c>
      <c s="35" t="s">
        <v>5</v>
      </c>
      <c s="6" t="s">
        <v>3590</v>
      </c>
      <c s="36" t="s">
        <v>1089</v>
      </c>
      <c s="37">
        <v>27.321</v>
      </c>
      <c s="36">
        <v>0.00022</v>
      </c>
      <c s="36">
        <f>ROUND(G53*H53,6)</f>
      </c>
      <c r="L53" s="38">
        <v>0</v>
      </c>
      <c s="32">
        <f>ROUND(ROUND(L53,2)*ROUND(G53,3),2)</f>
      </c>
      <c s="36" t="s">
        <v>160</v>
      </c>
      <c>
        <f>(M53*21)/100</f>
      </c>
      <c t="s">
        <v>26</v>
      </c>
    </row>
    <row r="54" spans="1:5" ht="12.75">
      <c r="A54" s="35" t="s">
        <v>54</v>
      </c>
      <c r="E54" s="39" t="s">
        <v>5</v>
      </c>
    </row>
    <row r="55" spans="1:5" ht="76.5">
      <c r="A55" s="35" t="s">
        <v>55</v>
      </c>
      <c r="E55" s="40" t="s">
        <v>3591</v>
      </c>
    </row>
    <row r="56" spans="1:5" ht="12.75">
      <c r="A56" t="s">
        <v>57</v>
      </c>
      <c r="E56" s="39" t="s">
        <v>5</v>
      </c>
    </row>
    <row r="57" spans="1:16" ht="12.75">
      <c r="A57" t="s">
        <v>48</v>
      </c>
      <c s="34" t="s">
        <v>205</v>
      </c>
      <c s="34" t="s">
        <v>3592</v>
      </c>
      <c s="35" t="s">
        <v>5</v>
      </c>
      <c s="6" t="s">
        <v>3593</v>
      </c>
      <c s="36" t="s">
        <v>1089</v>
      </c>
      <c s="37">
        <v>9.561</v>
      </c>
      <c s="36">
        <v>0.00195</v>
      </c>
      <c s="36">
        <f>ROUND(G57*H57,6)</f>
      </c>
      <c r="L57" s="38">
        <v>0</v>
      </c>
      <c s="32">
        <f>ROUND(ROUND(L57,2)*ROUND(G57,3),2)</f>
      </c>
      <c s="36" t="s">
        <v>160</v>
      </c>
      <c>
        <f>(M57*21)/100</f>
      </c>
      <c t="s">
        <v>26</v>
      </c>
    </row>
    <row r="58" spans="1:5" ht="12.75">
      <c r="A58" s="35" t="s">
        <v>54</v>
      </c>
      <c r="E58" s="39" t="s">
        <v>5</v>
      </c>
    </row>
    <row r="59" spans="1:5" ht="63.75">
      <c r="A59" s="35" t="s">
        <v>55</v>
      </c>
      <c r="E59" s="40" t="s">
        <v>3594</v>
      </c>
    </row>
    <row r="60" spans="1:5" ht="12.75">
      <c r="A60" t="s">
        <v>57</v>
      </c>
      <c r="E60" s="39" t="s">
        <v>5</v>
      </c>
    </row>
    <row r="61" spans="1:16" ht="12.75">
      <c r="A61" t="s">
        <v>48</v>
      </c>
      <c s="34" t="s">
        <v>208</v>
      </c>
      <c s="34" t="s">
        <v>3595</v>
      </c>
      <c s="35" t="s">
        <v>5</v>
      </c>
      <c s="6" t="s">
        <v>3596</v>
      </c>
      <c s="36" t="s">
        <v>1089</v>
      </c>
      <c s="37">
        <v>8.839</v>
      </c>
      <c s="36">
        <v>0.0026</v>
      </c>
      <c s="36">
        <f>ROUND(G61*H61,6)</f>
      </c>
      <c r="L61" s="38">
        <v>0</v>
      </c>
      <c s="32">
        <f>ROUND(ROUND(L61,2)*ROUND(G61,3),2)</f>
      </c>
      <c s="36" t="s">
        <v>160</v>
      </c>
      <c>
        <f>(M61*21)/100</f>
      </c>
      <c t="s">
        <v>26</v>
      </c>
    </row>
    <row r="62" spans="1:5" ht="12.75">
      <c r="A62" s="35" t="s">
        <v>54</v>
      </c>
      <c r="E62" s="39" t="s">
        <v>5</v>
      </c>
    </row>
    <row r="63" spans="1:5" ht="63.75">
      <c r="A63" s="35" t="s">
        <v>55</v>
      </c>
      <c r="E63" s="40" t="s">
        <v>3597</v>
      </c>
    </row>
    <row r="64" spans="1:5" ht="12.75">
      <c r="A64" t="s">
        <v>57</v>
      </c>
      <c r="E64" s="39" t="s">
        <v>5</v>
      </c>
    </row>
    <row r="65" spans="1:16" ht="12.75">
      <c r="A65" t="s">
        <v>48</v>
      </c>
      <c s="34" t="s">
        <v>211</v>
      </c>
      <c s="34" t="s">
        <v>3598</v>
      </c>
      <c s="35" t="s">
        <v>5</v>
      </c>
      <c s="6" t="s">
        <v>3599</v>
      </c>
      <c s="36" t="s">
        <v>1089</v>
      </c>
      <c s="37">
        <v>10.287</v>
      </c>
      <c s="36">
        <v>0.00325</v>
      </c>
      <c s="36">
        <f>ROUND(G65*H65,6)</f>
      </c>
      <c r="L65" s="38">
        <v>0</v>
      </c>
      <c s="32">
        <f>ROUND(ROUND(L65,2)*ROUND(G65,3),2)</f>
      </c>
      <c s="36" t="s">
        <v>160</v>
      </c>
      <c>
        <f>(M65*21)/100</f>
      </c>
      <c t="s">
        <v>26</v>
      </c>
    </row>
    <row r="66" spans="1:5" ht="12.75">
      <c r="A66" s="35" t="s">
        <v>54</v>
      </c>
      <c r="E66" s="39" t="s">
        <v>5</v>
      </c>
    </row>
    <row r="67" spans="1:5" ht="12.75">
      <c r="A67" s="35" t="s">
        <v>55</v>
      </c>
      <c r="E67" s="40" t="s">
        <v>5</v>
      </c>
    </row>
    <row r="68" spans="1:5" ht="12.75">
      <c r="A68" t="s">
        <v>57</v>
      </c>
      <c r="E68" s="39" t="s">
        <v>5</v>
      </c>
    </row>
    <row r="69" spans="1:16" ht="38.25">
      <c r="A69" t="s">
        <v>48</v>
      </c>
      <c s="34" t="s">
        <v>214</v>
      </c>
      <c s="34" t="s">
        <v>3506</v>
      </c>
      <c s="35" t="s">
        <v>5</v>
      </c>
      <c s="6" t="s">
        <v>3507</v>
      </c>
      <c s="36" t="s">
        <v>226</v>
      </c>
      <c s="37">
        <v>40.164</v>
      </c>
      <c s="36">
        <v>6E-05</v>
      </c>
      <c s="36">
        <f>ROUND(G69*H69,6)</f>
      </c>
      <c r="L69" s="38">
        <v>0</v>
      </c>
      <c s="32">
        <f>ROUND(ROUND(L69,2)*ROUND(G69,3),2)</f>
      </c>
      <c s="36" t="s">
        <v>160</v>
      </c>
      <c>
        <f>(M69*21)/100</f>
      </c>
      <c t="s">
        <v>26</v>
      </c>
    </row>
    <row r="70" spans="1:5" ht="12.75">
      <c r="A70" s="35" t="s">
        <v>54</v>
      </c>
      <c r="E70" s="39" t="s">
        <v>5</v>
      </c>
    </row>
    <row r="71" spans="1:5" ht="76.5">
      <c r="A71" s="35" t="s">
        <v>55</v>
      </c>
      <c r="E71" s="40" t="s">
        <v>3600</v>
      </c>
    </row>
    <row r="72" spans="1:5" ht="12.75">
      <c r="A72" t="s">
        <v>57</v>
      </c>
      <c r="E72" s="39" t="s">
        <v>5</v>
      </c>
    </row>
    <row r="73" spans="1:16" ht="12.75">
      <c r="A73" t="s">
        <v>48</v>
      </c>
      <c s="34" t="s">
        <v>217</v>
      </c>
      <c s="34" t="s">
        <v>3509</v>
      </c>
      <c s="35" t="s">
        <v>5</v>
      </c>
      <c s="6" t="s">
        <v>3510</v>
      </c>
      <c s="36" t="s">
        <v>1089</v>
      </c>
      <c s="37">
        <v>42.172</v>
      </c>
      <c s="36">
        <v>0.0005</v>
      </c>
      <c s="36">
        <f>ROUND(G73*H73,6)</f>
      </c>
      <c r="L73" s="38">
        <v>0</v>
      </c>
      <c s="32">
        <f>ROUND(ROUND(L73,2)*ROUND(G73,3),2)</f>
      </c>
      <c s="36" t="s">
        <v>160</v>
      </c>
      <c>
        <f>(M73*21)/100</f>
      </c>
      <c t="s">
        <v>26</v>
      </c>
    </row>
    <row r="74" spans="1:5" ht="12.75">
      <c r="A74" s="35" t="s">
        <v>54</v>
      </c>
      <c r="E74" s="39" t="s">
        <v>5</v>
      </c>
    </row>
    <row r="75" spans="1:5" ht="25.5">
      <c r="A75" s="35" t="s">
        <v>55</v>
      </c>
      <c r="E75" s="40" t="s">
        <v>3601</v>
      </c>
    </row>
    <row r="76" spans="1:5" ht="12.75">
      <c r="A76" t="s">
        <v>57</v>
      </c>
      <c r="E76" s="39" t="s">
        <v>5</v>
      </c>
    </row>
    <row r="77" spans="1:16" ht="25.5">
      <c r="A77" t="s">
        <v>48</v>
      </c>
      <c s="34" t="s">
        <v>220</v>
      </c>
      <c s="34" t="s">
        <v>1857</v>
      </c>
      <c s="35" t="s">
        <v>5</v>
      </c>
      <c s="6" t="s">
        <v>1858</v>
      </c>
      <c s="36" t="s">
        <v>52</v>
      </c>
      <c s="37">
        <v>0.105</v>
      </c>
      <c s="36">
        <v>0</v>
      </c>
      <c s="36">
        <f>ROUND(G77*H77,6)</f>
      </c>
      <c r="L77" s="38">
        <v>0</v>
      </c>
      <c s="32">
        <f>ROUND(ROUND(L77,2)*ROUND(G77,3),2)</f>
      </c>
      <c s="36" t="s">
        <v>160</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1278</v>
      </c>
      <c r="E81" s="33" t="s">
        <v>1279</v>
      </c>
      <c r="J81" s="32">
        <f>0</f>
      </c>
      <c s="32">
        <f>0</f>
      </c>
      <c s="32">
        <f>0+L82+L86</f>
      </c>
      <c s="32">
        <f>0+M82+M86</f>
      </c>
    </row>
    <row r="82" spans="1:16" ht="25.5">
      <c r="A82" t="s">
        <v>48</v>
      </c>
      <c s="34" t="s">
        <v>223</v>
      </c>
      <c s="34" t="s">
        <v>3351</v>
      </c>
      <c s="35" t="s">
        <v>5</v>
      </c>
      <c s="6" t="s">
        <v>3352</v>
      </c>
      <c s="36" t="s">
        <v>159</v>
      </c>
      <c s="37">
        <v>1</v>
      </c>
      <c s="36">
        <v>0.00116</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5</v>
      </c>
    </row>
    <row r="86" spans="1:16" ht="25.5">
      <c r="A86" t="s">
        <v>48</v>
      </c>
      <c s="34" t="s">
        <v>227</v>
      </c>
      <c s="34" t="s">
        <v>3358</v>
      </c>
      <c s="35" t="s">
        <v>5</v>
      </c>
      <c s="6" t="s">
        <v>3359</v>
      </c>
      <c s="36" t="s">
        <v>52</v>
      </c>
      <c s="37">
        <v>0.001</v>
      </c>
      <c s="36">
        <v>0</v>
      </c>
      <c s="36">
        <f>ROUND(G86*H86,6)</f>
      </c>
      <c r="L86" s="38">
        <v>0</v>
      </c>
      <c s="32">
        <f>ROUND(ROUND(L86,2)*ROUND(G86,3),2)</f>
      </c>
      <c s="36" t="s">
        <v>160</v>
      </c>
      <c>
        <f>(M86*21)/100</f>
      </c>
      <c t="s">
        <v>26</v>
      </c>
    </row>
    <row r="87" spans="1:5" ht="12.75">
      <c r="A87" s="35" t="s">
        <v>54</v>
      </c>
      <c r="E87" s="39" t="s">
        <v>5</v>
      </c>
    </row>
    <row r="88" spans="1:5" ht="12.75">
      <c r="A88" s="35" t="s">
        <v>55</v>
      </c>
      <c r="E88" s="40" t="s">
        <v>5</v>
      </c>
    </row>
    <row r="89" spans="1:5" ht="12.75">
      <c r="A89" t="s">
        <v>57</v>
      </c>
      <c r="E89" s="39" t="s">
        <v>5</v>
      </c>
    </row>
    <row r="90" spans="1:13" ht="12.75">
      <c r="A90" t="s">
        <v>45</v>
      </c>
      <c r="C90" s="31" t="s">
        <v>3602</v>
      </c>
      <c r="E90" s="33" t="s">
        <v>3603</v>
      </c>
      <c r="J90" s="32">
        <f>0</f>
      </c>
      <c s="32">
        <f>0</f>
      </c>
      <c s="32">
        <f>0+L91+L95</f>
      </c>
      <c s="32">
        <f>0+M91+M95</f>
      </c>
    </row>
    <row r="91" spans="1:16" ht="25.5">
      <c r="A91" t="s">
        <v>48</v>
      </c>
      <c s="34" t="s">
        <v>230</v>
      </c>
      <c s="34" t="s">
        <v>3604</v>
      </c>
      <c s="35" t="s">
        <v>5</v>
      </c>
      <c s="6" t="s">
        <v>3605</v>
      </c>
      <c s="36" t="s">
        <v>159</v>
      </c>
      <c s="37">
        <v>1</v>
      </c>
      <c s="36">
        <v>0.0007</v>
      </c>
      <c s="36">
        <f>ROUND(G91*H91,6)</f>
      </c>
      <c r="L91" s="38">
        <v>0</v>
      </c>
      <c s="32">
        <f>ROUND(ROUND(L91,2)*ROUND(G91,3),2)</f>
      </c>
      <c s="36" t="s">
        <v>160</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233</v>
      </c>
      <c s="34" t="s">
        <v>3606</v>
      </c>
      <c s="35" t="s">
        <v>5</v>
      </c>
      <c s="6" t="s">
        <v>3607</v>
      </c>
      <c s="36" t="s">
        <v>52</v>
      </c>
      <c s="37">
        <v>0.001</v>
      </c>
      <c s="36">
        <v>0</v>
      </c>
      <c s="36">
        <f>ROUND(G95*H95,6)</f>
      </c>
      <c r="L95" s="38">
        <v>0</v>
      </c>
      <c s="32">
        <f>ROUND(ROUND(L95,2)*ROUND(G95,3),2)</f>
      </c>
      <c s="36" t="s">
        <v>160</v>
      </c>
      <c>
        <f>(M95*21)/100</f>
      </c>
      <c t="s">
        <v>26</v>
      </c>
    </row>
    <row r="96" spans="1:5" ht="12.75">
      <c r="A96" s="35" t="s">
        <v>54</v>
      </c>
      <c r="E96" s="39" t="s">
        <v>5</v>
      </c>
    </row>
    <row r="97" spans="1:5" ht="12.75">
      <c r="A97" s="35" t="s">
        <v>55</v>
      </c>
      <c r="E97" s="40" t="s">
        <v>5</v>
      </c>
    </row>
    <row r="98" spans="1:5" ht="12.75">
      <c r="A98" t="s">
        <v>57</v>
      </c>
      <c r="E98" s="39" t="s">
        <v>5</v>
      </c>
    </row>
    <row r="99" spans="1:13" ht="12.75">
      <c r="A99" t="s">
        <v>45</v>
      </c>
      <c r="C99" s="31" t="s">
        <v>3360</v>
      </c>
      <c r="E99" s="33" t="s">
        <v>3361</v>
      </c>
      <c r="J99" s="32">
        <f>0</f>
      </c>
      <c s="32">
        <f>0</f>
      </c>
      <c s="32">
        <f>0+L100+L104+L108</f>
      </c>
      <c s="32">
        <f>0+M100+M104+M108</f>
      </c>
    </row>
    <row r="100" spans="1:16" ht="25.5">
      <c r="A100" t="s">
        <v>48</v>
      </c>
      <c s="34" t="s">
        <v>237</v>
      </c>
      <c s="34" t="s">
        <v>3369</v>
      </c>
      <c s="35" t="s">
        <v>5</v>
      </c>
      <c s="6" t="s">
        <v>3370</v>
      </c>
      <c s="36" t="s">
        <v>122</v>
      </c>
      <c s="37">
        <v>1</v>
      </c>
      <c s="36">
        <v>0.00548</v>
      </c>
      <c s="36">
        <f>ROUND(G100*H100,6)</f>
      </c>
      <c r="L100" s="38">
        <v>0</v>
      </c>
      <c s="32">
        <f>ROUND(ROUND(L100,2)*ROUND(G100,3),2)</f>
      </c>
      <c s="36" t="s">
        <v>160</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238</v>
      </c>
      <c s="34" t="s">
        <v>3608</v>
      </c>
      <c s="35" t="s">
        <v>5</v>
      </c>
      <c s="6" t="s">
        <v>3609</v>
      </c>
      <c s="36" t="s">
        <v>159</v>
      </c>
      <c s="37">
        <v>1</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2.75">
      <c r="A107" t="s">
        <v>57</v>
      </c>
      <c r="E107" s="39" t="s">
        <v>5</v>
      </c>
    </row>
    <row r="108" spans="1:16" ht="25.5">
      <c r="A108" t="s">
        <v>48</v>
      </c>
      <c s="34" t="s">
        <v>242</v>
      </c>
      <c s="34" t="s">
        <v>3373</v>
      </c>
      <c s="35" t="s">
        <v>5</v>
      </c>
      <c s="6" t="s">
        <v>3374</v>
      </c>
      <c s="36" t="s">
        <v>52</v>
      </c>
      <c s="37">
        <v>0.005</v>
      </c>
      <c s="36">
        <v>0</v>
      </c>
      <c s="36">
        <f>ROUND(G108*H108,6)</f>
      </c>
      <c r="L108" s="38">
        <v>0</v>
      </c>
      <c s="32">
        <f>ROUND(ROUND(L108,2)*ROUND(G108,3),2)</f>
      </c>
      <c s="36" t="s">
        <v>160</v>
      </c>
      <c>
        <f>(M108*21)/100</f>
      </c>
      <c t="s">
        <v>26</v>
      </c>
    </row>
    <row r="109" spans="1:5" ht="12.75">
      <c r="A109" s="35" t="s">
        <v>54</v>
      </c>
      <c r="E109" s="39" t="s">
        <v>5</v>
      </c>
    </row>
    <row r="110" spans="1:5" ht="12.75">
      <c r="A110" s="35" t="s">
        <v>55</v>
      </c>
      <c r="E110" s="40" t="s">
        <v>5</v>
      </c>
    </row>
    <row r="111" spans="1:5" ht="12.75">
      <c r="A111" t="s">
        <v>57</v>
      </c>
      <c r="E111" s="39" t="s">
        <v>5</v>
      </c>
    </row>
    <row r="112" spans="1:13" ht="12.75">
      <c r="A112" t="s">
        <v>45</v>
      </c>
      <c r="C112" s="31" t="s">
        <v>3477</v>
      </c>
      <c r="E112" s="33" t="s">
        <v>3478</v>
      </c>
      <c r="J112" s="32">
        <f>0</f>
      </c>
      <c s="32">
        <f>0</f>
      </c>
      <c s="32">
        <f>0+L113+L117+L121+L125+L129+L133+L137+L141+L145+L149+L153+L157+L161+L165+L169+L173+L177+L181+L185+L189+L193+L197+L201+L205</f>
      </c>
      <c s="32">
        <f>0+M113+M117+M121+M125+M129+M133+M137+M141+M145+M149+M153+M157+M161+M165+M169+M173+M177+M181+M185+M189+M193+M197+M201+M205</f>
      </c>
    </row>
    <row r="113" spans="1:16" ht="25.5">
      <c r="A113" t="s">
        <v>48</v>
      </c>
      <c s="34" t="s">
        <v>245</v>
      </c>
      <c s="34" t="s">
        <v>3610</v>
      </c>
      <c s="35" t="s">
        <v>5</v>
      </c>
      <c s="6" t="s">
        <v>3611</v>
      </c>
      <c s="36" t="s">
        <v>159</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2.75">
      <c r="A116" t="s">
        <v>57</v>
      </c>
      <c r="E116" s="39" t="s">
        <v>5</v>
      </c>
    </row>
    <row r="117" spans="1:16" ht="12.75">
      <c r="A117" t="s">
        <v>48</v>
      </c>
      <c s="34" t="s">
        <v>248</v>
      </c>
      <c s="34" t="s">
        <v>3612</v>
      </c>
      <c s="35" t="s">
        <v>5</v>
      </c>
      <c s="6" t="s">
        <v>3613</v>
      </c>
      <c s="36" t="s">
        <v>159</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2.75">
      <c r="A120" t="s">
        <v>57</v>
      </c>
      <c r="E120" s="39" t="s">
        <v>5</v>
      </c>
    </row>
    <row r="121" spans="1:16" ht="25.5">
      <c r="A121" t="s">
        <v>48</v>
      </c>
      <c s="34" t="s">
        <v>251</v>
      </c>
      <c s="34" t="s">
        <v>3614</v>
      </c>
      <c s="35" t="s">
        <v>5</v>
      </c>
      <c s="6" t="s">
        <v>3615</v>
      </c>
      <c s="36" t="s">
        <v>159</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5</v>
      </c>
    </row>
    <row r="125" spans="1:16" ht="25.5">
      <c r="A125" t="s">
        <v>48</v>
      </c>
      <c s="34" t="s">
        <v>254</v>
      </c>
      <c s="34" t="s">
        <v>3616</v>
      </c>
      <c s="35" t="s">
        <v>5</v>
      </c>
      <c s="6" t="s">
        <v>3617</v>
      </c>
      <c s="36" t="s">
        <v>122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2.75">
      <c r="A128" t="s">
        <v>57</v>
      </c>
      <c r="E128" s="39" t="s">
        <v>5</v>
      </c>
    </row>
    <row r="129" spans="1:16" ht="25.5">
      <c r="A129" t="s">
        <v>48</v>
      </c>
      <c s="34" t="s">
        <v>257</v>
      </c>
      <c s="34" t="s">
        <v>3618</v>
      </c>
      <c s="35" t="s">
        <v>5</v>
      </c>
      <c s="6" t="s">
        <v>3619</v>
      </c>
      <c s="36" t="s">
        <v>122</v>
      </c>
      <c s="37">
        <v>1</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2.75">
      <c r="A132" t="s">
        <v>57</v>
      </c>
      <c r="E132" s="39" t="s">
        <v>5</v>
      </c>
    </row>
    <row r="133" spans="1:16" ht="25.5">
      <c r="A133" t="s">
        <v>48</v>
      </c>
      <c s="34" t="s">
        <v>261</v>
      </c>
      <c s="34" t="s">
        <v>3620</v>
      </c>
      <c s="35" t="s">
        <v>5</v>
      </c>
      <c s="6" t="s">
        <v>3621</v>
      </c>
      <c s="36" t="s">
        <v>122</v>
      </c>
      <c s="37">
        <v>1</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2.75">
      <c r="A136" t="s">
        <v>57</v>
      </c>
      <c r="E136" s="39" t="s">
        <v>5</v>
      </c>
    </row>
    <row r="137" spans="1:16" ht="38.25">
      <c r="A137" t="s">
        <v>48</v>
      </c>
      <c s="34" t="s">
        <v>264</v>
      </c>
      <c s="34" t="s">
        <v>3622</v>
      </c>
      <c s="35" t="s">
        <v>5</v>
      </c>
      <c s="6" t="s">
        <v>3623</v>
      </c>
      <c s="36" t="s">
        <v>122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12.75">
      <c r="A140" t="s">
        <v>57</v>
      </c>
      <c r="E140" s="39" t="s">
        <v>5</v>
      </c>
    </row>
    <row r="141" spans="1:16" ht="25.5">
      <c r="A141" t="s">
        <v>48</v>
      </c>
      <c s="34" t="s">
        <v>269</v>
      </c>
      <c s="34" t="s">
        <v>3624</v>
      </c>
      <c s="35" t="s">
        <v>5</v>
      </c>
      <c s="6" t="s">
        <v>3625</v>
      </c>
      <c s="36" t="s">
        <v>122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2.75">
      <c r="A144" t="s">
        <v>57</v>
      </c>
      <c r="E144" s="39" t="s">
        <v>5</v>
      </c>
    </row>
    <row r="145" spans="1:16" ht="25.5">
      <c r="A145" t="s">
        <v>48</v>
      </c>
      <c s="34" t="s">
        <v>272</v>
      </c>
      <c s="34" t="s">
        <v>3626</v>
      </c>
      <c s="35" t="s">
        <v>5</v>
      </c>
      <c s="6" t="s">
        <v>3627</v>
      </c>
      <c s="36" t="s">
        <v>122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2.75">
      <c r="A148" t="s">
        <v>57</v>
      </c>
      <c r="E148" s="39" t="s">
        <v>5</v>
      </c>
    </row>
    <row r="149" spans="1:16" ht="12.75">
      <c r="A149" t="s">
        <v>48</v>
      </c>
      <c s="34" t="s">
        <v>275</v>
      </c>
      <c s="34" t="s">
        <v>3628</v>
      </c>
      <c s="35" t="s">
        <v>5</v>
      </c>
      <c s="6" t="s">
        <v>3629</v>
      </c>
      <c s="36" t="s">
        <v>122</v>
      </c>
      <c s="37">
        <v>36</v>
      </c>
      <c s="36">
        <v>0.00112</v>
      </c>
      <c s="36">
        <f>ROUND(G149*H149,6)</f>
      </c>
      <c r="L149" s="38">
        <v>0</v>
      </c>
      <c s="32">
        <f>ROUND(ROUND(L149,2)*ROUND(G149,3),2)</f>
      </c>
      <c s="36" t="s">
        <v>160</v>
      </c>
      <c>
        <f>(M149*21)/100</f>
      </c>
      <c t="s">
        <v>26</v>
      </c>
    </row>
    <row r="150" spans="1:5" ht="12.75">
      <c r="A150" s="35" t="s">
        <v>54</v>
      </c>
      <c r="E150" s="39" t="s">
        <v>5</v>
      </c>
    </row>
    <row r="151" spans="1:5" ht="12.75">
      <c r="A151" s="35" t="s">
        <v>55</v>
      </c>
      <c r="E151" s="40" t="s">
        <v>5</v>
      </c>
    </row>
    <row r="152" spans="1:5" ht="12.75">
      <c r="A152" t="s">
        <v>57</v>
      </c>
      <c r="E152" s="39" t="s">
        <v>5</v>
      </c>
    </row>
    <row r="153" spans="1:16" ht="12.75">
      <c r="A153" t="s">
        <v>48</v>
      </c>
      <c s="34" t="s">
        <v>280</v>
      </c>
      <c s="34" t="s">
        <v>3630</v>
      </c>
      <c s="35" t="s">
        <v>5</v>
      </c>
      <c s="6" t="s">
        <v>3631</v>
      </c>
      <c s="36" t="s">
        <v>159</v>
      </c>
      <c s="37">
        <v>36</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2.75">
      <c r="A156" t="s">
        <v>57</v>
      </c>
      <c r="E156" s="39" t="s">
        <v>5</v>
      </c>
    </row>
    <row r="157" spans="1:16" ht="25.5">
      <c r="A157" t="s">
        <v>48</v>
      </c>
      <c s="34" t="s">
        <v>283</v>
      </c>
      <c s="34" t="s">
        <v>3632</v>
      </c>
      <c s="35" t="s">
        <v>5</v>
      </c>
      <c s="6" t="s">
        <v>3633</v>
      </c>
      <c s="36" t="s">
        <v>122</v>
      </c>
      <c s="37">
        <v>1</v>
      </c>
      <c s="36">
        <v>0.00332</v>
      </c>
      <c s="36">
        <f>ROUND(G157*H157,6)</f>
      </c>
      <c r="L157" s="38">
        <v>0</v>
      </c>
      <c s="32">
        <f>ROUND(ROUND(L157,2)*ROUND(G157,3),2)</f>
      </c>
      <c s="36" t="s">
        <v>160</v>
      </c>
      <c>
        <f>(M157*21)/100</f>
      </c>
      <c t="s">
        <v>26</v>
      </c>
    </row>
    <row r="158" spans="1:5" ht="12.75">
      <c r="A158" s="35" t="s">
        <v>54</v>
      </c>
      <c r="E158" s="39" t="s">
        <v>5</v>
      </c>
    </row>
    <row r="159" spans="1:5" ht="12.75">
      <c r="A159" s="35" t="s">
        <v>55</v>
      </c>
      <c r="E159" s="40" t="s">
        <v>5</v>
      </c>
    </row>
    <row r="160" spans="1:5" ht="12.75">
      <c r="A160" t="s">
        <v>57</v>
      </c>
      <c r="E160" s="39" t="s">
        <v>5</v>
      </c>
    </row>
    <row r="161" spans="1:16" ht="25.5">
      <c r="A161" t="s">
        <v>48</v>
      </c>
      <c s="34" t="s">
        <v>286</v>
      </c>
      <c s="34" t="s">
        <v>3634</v>
      </c>
      <c s="35" t="s">
        <v>5</v>
      </c>
      <c s="6" t="s">
        <v>3635</v>
      </c>
      <c s="36" t="s">
        <v>122</v>
      </c>
      <c s="37">
        <v>1</v>
      </c>
      <c s="36">
        <v>0.00532</v>
      </c>
      <c s="36">
        <f>ROUND(G161*H161,6)</f>
      </c>
      <c r="L161" s="38">
        <v>0</v>
      </c>
      <c s="32">
        <f>ROUND(ROUND(L161,2)*ROUND(G161,3),2)</f>
      </c>
      <c s="36" t="s">
        <v>160</v>
      </c>
      <c>
        <f>(M161*21)/100</f>
      </c>
      <c t="s">
        <v>26</v>
      </c>
    </row>
    <row r="162" spans="1:5" ht="12.75">
      <c r="A162" s="35" t="s">
        <v>54</v>
      </c>
      <c r="E162" s="39" t="s">
        <v>5</v>
      </c>
    </row>
    <row r="163" spans="1:5" ht="12.75">
      <c r="A163" s="35" t="s">
        <v>55</v>
      </c>
      <c r="E163" s="40" t="s">
        <v>5</v>
      </c>
    </row>
    <row r="164" spans="1:5" ht="12.75">
      <c r="A164" t="s">
        <v>57</v>
      </c>
      <c r="E164" s="39" t="s">
        <v>5</v>
      </c>
    </row>
    <row r="165" spans="1:16" ht="25.5">
      <c r="A165" t="s">
        <v>48</v>
      </c>
      <c s="34" t="s">
        <v>289</v>
      </c>
      <c s="34" t="s">
        <v>3636</v>
      </c>
      <c s="35" t="s">
        <v>5</v>
      </c>
      <c s="6" t="s">
        <v>3637</v>
      </c>
      <c s="36" t="s">
        <v>122</v>
      </c>
      <c s="37">
        <v>1</v>
      </c>
      <c s="36">
        <v>0.01327</v>
      </c>
      <c s="36">
        <f>ROUND(G165*H165,6)</f>
      </c>
      <c r="L165" s="38">
        <v>0</v>
      </c>
      <c s="32">
        <f>ROUND(ROUND(L165,2)*ROUND(G165,3),2)</f>
      </c>
      <c s="36" t="s">
        <v>160</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292</v>
      </c>
      <c s="34" t="s">
        <v>3638</v>
      </c>
      <c s="35" t="s">
        <v>5</v>
      </c>
      <c s="6" t="s">
        <v>3639</v>
      </c>
      <c s="36" t="s">
        <v>159</v>
      </c>
      <c s="37">
        <v>3</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38.25">
      <c r="A173" t="s">
        <v>48</v>
      </c>
      <c s="34" t="s">
        <v>295</v>
      </c>
      <c s="34" t="s">
        <v>3640</v>
      </c>
      <c s="35" t="s">
        <v>5</v>
      </c>
      <c s="6" t="s">
        <v>3641</v>
      </c>
      <c s="36" t="s">
        <v>122</v>
      </c>
      <c s="37">
        <v>1</v>
      </c>
      <c s="36">
        <v>0.00518</v>
      </c>
      <c s="36">
        <f>ROUND(G173*H173,6)</f>
      </c>
      <c r="L173" s="38">
        <v>0</v>
      </c>
      <c s="32">
        <f>ROUND(ROUND(L173,2)*ROUND(G173,3),2)</f>
      </c>
      <c s="36" t="s">
        <v>160</v>
      </c>
      <c>
        <f>(M173*21)/100</f>
      </c>
      <c t="s">
        <v>26</v>
      </c>
    </row>
    <row r="174" spans="1:5" ht="12.75">
      <c r="A174" s="35" t="s">
        <v>54</v>
      </c>
      <c r="E174" s="39" t="s">
        <v>5</v>
      </c>
    </row>
    <row r="175" spans="1:5" ht="12.75">
      <c r="A175" s="35" t="s">
        <v>55</v>
      </c>
      <c r="E175" s="40" t="s">
        <v>5</v>
      </c>
    </row>
    <row r="176" spans="1:5" ht="12.75">
      <c r="A176" t="s">
        <v>57</v>
      </c>
      <c r="E176" s="39" t="s">
        <v>5</v>
      </c>
    </row>
    <row r="177" spans="1:16" ht="38.25">
      <c r="A177" t="s">
        <v>48</v>
      </c>
      <c s="34" t="s">
        <v>298</v>
      </c>
      <c s="34" t="s">
        <v>3642</v>
      </c>
      <c s="35" t="s">
        <v>5</v>
      </c>
      <c s="6" t="s">
        <v>3643</v>
      </c>
      <c s="36" t="s">
        <v>122</v>
      </c>
      <c s="37">
        <v>7</v>
      </c>
      <c s="36">
        <v>0.02154</v>
      </c>
      <c s="36">
        <f>ROUND(G177*H177,6)</f>
      </c>
      <c r="L177" s="38">
        <v>0</v>
      </c>
      <c s="32">
        <f>ROUND(ROUND(L177,2)*ROUND(G177,3),2)</f>
      </c>
      <c s="36" t="s">
        <v>160</v>
      </c>
      <c>
        <f>(M177*21)/100</f>
      </c>
      <c t="s">
        <v>26</v>
      </c>
    </row>
    <row r="178" spans="1:5" ht="12.75">
      <c r="A178" s="35" t="s">
        <v>54</v>
      </c>
      <c r="E178" s="39" t="s">
        <v>5</v>
      </c>
    </row>
    <row r="179" spans="1:5" ht="12.75">
      <c r="A179" s="35" t="s">
        <v>55</v>
      </c>
      <c r="E179" s="40" t="s">
        <v>5</v>
      </c>
    </row>
    <row r="180" spans="1:5" ht="12.75">
      <c r="A180" t="s">
        <v>57</v>
      </c>
      <c r="E180" s="39" t="s">
        <v>5</v>
      </c>
    </row>
    <row r="181" spans="1:16" ht="25.5">
      <c r="A181" t="s">
        <v>48</v>
      </c>
      <c s="34" t="s">
        <v>301</v>
      </c>
      <c s="34" t="s">
        <v>3644</v>
      </c>
      <c s="35" t="s">
        <v>5</v>
      </c>
      <c s="6" t="s">
        <v>3645</v>
      </c>
      <c s="36" t="s">
        <v>122</v>
      </c>
      <c s="37">
        <v>2</v>
      </c>
      <c s="36">
        <v>0.00354</v>
      </c>
      <c s="36">
        <f>ROUND(G181*H181,6)</f>
      </c>
      <c r="L181" s="38">
        <v>0</v>
      </c>
      <c s="32">
        <f>ROUND(ROUND(L181,2)*ROUND(G181,3),2)</f>
      </c>
      <c s="36" t="s">
        <v>160</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304</v>
      </c>
      <c s="34" t="s">
        <v>3646</v>
      </c>
      <c s="35" t="s">
        <v>5</v>
      </c>
      <c s="6" t="s">
        <v>3647</v>
      </c>
      <c s="36" t="s">
        <v>159</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6" ht="12.75">
      <c r="A189" t="s">
        <v>48</v>
      </c>
      <c s="34" t="s">
        <v>307</v>
      </c>
      <c s="34" t="s">
        <v>3648</v>
      </c>
      <c s="35" t="s">
        <v>5</v>
      </c>
      <c s="6" t="s">
        <v>3649</v>
      </c>
      <c s="36" t="s">
        <v>159</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2.75">
      <c r="A192" t="s">
        <v>57</v>
      </c>
      <c r="E192" s="39" t="s">
        <v>5</v>
      </c>
    </row>
    <row r="193" spans="1:16" ht="12.75">
      <c r="A193" t="s">
        <v>48</v>
      </c>
      <c s="34" t="s">
        <v>310</v>
      </c>
      <c s="34" t="s">
        <v>3650</v>
      </c>
      <c s="35" t="s">
        <v>5</v>
      </c>
      <c s="6" t="s">
        <v>3651</v>
      </c>
      <c s="36" t="s">
        <v>122</v>
      </c>
      <c s="37">
        <v>8</v>
      </c>
      <c s="36">
        <v>0.00062</v>
      </c>
      <c s="36">
        <f>ROUND(G193*H193,6)</f>
      </c>
      <c r="L193" s="38">
        <v>0</v>
      </c>
      <c s="32">
        <f>ROUND(ROUND(L193,2)*ROUND(G193,3),2)</f>
      </c>
      <c s="36" t="s">
        <v>160</v>
      </c>
      <c>
        <f>(M193*21)/100</f>
      </c>
      <c t="s">
        <v>26</v>
      </c>
    </row>
    <row r="194" spans="1:5" ht="12.75">
      <c r="A194" s="35" t="s">
        <v>54</v>
      </c>
      <c r="E194" s="39" t="s">
        <v>5</v>
      </c>
    </row>
    <row r="195" spans="1:5" ht="12.75">
      <c r="A195" s="35" t="s">
        <v>55</v>
      </c>
      <c r="E195" s="40" t="s">
        <v>5</v>
      </c>
    </row>
    <row r="196" spans="1:5" ht="12.75">
      <c r="A196" t="s">
        <v>57</v>
      </c>
      <c r="E196" s="39" t="s">
        <v>5</v>
      </c>
    </row>
    <row r="197" spans="1:16" ht="25.5">
      <c r="A197" t="s">
        <v>48</v>
      </c>
      <c s="34" t="s">
        <v>313</v>
      </c>
      <c s="34" t="s">
        <v>3652</v>
      </c>
      <c s="35" t="s">
        <v>5</v>
      </c>
      <c s="6" t="s">
        <v>3653</v>
      </c>
      <c s="36" t="s">
        <v>122</v>
      </c>
      <c s="37">
        <v>10</v>
      </c>
      <c s="36">
        <v>0.00122</v>
      </c>
      <c s="36">
        <f>ROUND(G197*H197,6)</f>
      </c>
      <c r="L197" s="38">
        <v>0</v>
      </c>
      <c s="32">
        <f>ROUND(ROUND(L197,2)*ROUND(G197,3),2)</f>
      </c>
      <c s="36" t="s">
        <v>160</v>
      </c>
      <c>
        <f>(M197*21)/100</f>
      </c>
      <c t="s">
        <v>26</v>
      </c>
    </row>
    <row r="198" spans="1:5" ht="12.75">
      <c r="A198" s="35" t="s">
        <v>54</v>
      </c>
      <c r="E198" s="39" t="s">
        <v>5</v>
      </c>
    </row>
    <row r="199" spans="1:5" ht="12.75">
      <c r="A199" s="35" t="s">
        <v>55</v>
      </c>
      <c r="E199" s="40" t="s">
        <v>5</v>
      </c>
    </row>
    <row r="200" spans="1:5" ht="12.75">
      <c r="A200" t="s">
        <v>57</v>
      </c>
      <c r="E200" s="39" t="s">
        <v>5</v>
      </c>
    </row>
    <row r="201" spans="1:16" ht="25.5">
      <c r="A201" t="s">
        <v>48</v>
      </c>
      <c s="34" t="s">
        <v>316</v>
      </c>
      <c s="34" t="s">
        <v>3654</v>
      </c>
      <c s="35" t="s">
        <v>5</v>
      </c>
      <c s="6" t="s">
        <v>3655</v>
      </c>
      <c s="36" t="s">
        <v>122</v>
      </c>
      <c s="37">
        <v>1</v>
      </c>
      <c s="36">
        <v>0.53968</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12.75">
      <c r="A204" t="s">
        <v>57</v>
      </c>
      <c r="E204" s="39" t="s">
        <v>5</v>
      </c>
    </row>
    <row r="205" spans="1:16" ht="25.5">
      <c r="A205" t="s">
        <v>48</v>
      </c>
      <c s="34" t="s">
        <v>319</v>
      </c>
      <c s="34" t="s">
        <v>3481</v>
      </c>
      <c s="35" t="s">
        <v>5</v>
      </c>
      <c s="6" t="s">
        <v>3482</v>
      </c>
      <c s="36" t="s">
        <v>52</v>
      </c>
      <c s="37">
        <v>0.721</v>
      </c>
      <c s="36">
        <v>0</v>
      </c>
      <c s="36">
        <f>ROUND(G205*H205,6)</f>
      </c>
      <c r="L205" s="38">
        <v>0</v>
      </c>
      <c s="32">
        <f>ROUND(ROUND(L205,2)*ROUND(G205,3),2)</f>
      </c>
      <c s="36" t="s">
        <v>160</v>
      </c>
      <c>
        <f>(M205*21)/100</f>
      </c>
      <c t="s">
        <v>26</v>
      </c>
    </row>
    <row r="206" spans="1:5" ht="12.75">
      <c r="A206" s="35" t="s">
        <v>54</v>
      </c>
      <c r="E206" s="39" t="s">
        <v>5</v>
      </c>
    </row>
    <row r="207" spans="1:5" ht="12.75">
      <c r="A207" s="35" t="s">
        <v>55</v>
      </c>
      <c r="E207" s="40" t="s">
        <v>5</v>
      </c>
    </row>
    <row r="208" spans="1:5" ht="12.75">
      <c r="A208" t="s">
        <v>57</v>
      </c>
      <c r="E208" s="39" t="s">
        <v>5</v>
      </c>
    </row>
    <row r="209" spans="1:13" ht="12.75">
      <c r="A209" t="s">
        <v>45</v>
      </c>
      <c r="C209" s="31" t="s">
        <v>3656</v>
      </c>
      <c r="E209" s="33" t="s">
        <v>3657</v>
      </c>
      <c r="J209" s="32">
        <f>0</f>
      </c>
      <c s="32">
        <f>0</f>
      </c>
      <c s="32">
        <f>0+L210+L214+L218+L222+L226+L230+L234+L238+L242+L246+L250</f>
      </c>
      <c s="32">
        <f>0+M210+M214+M218+M222+M226+M230+M234+M238+M242+M246+M250</f>
      </c>
    </row>
    <row r="210" spans="1:16" ht="25.5">
      <c r="A210" t="s">
        <v>48</v>
      </c>
      <c s="34" t="s">
        <v>322</v>
      </c>
      <c s="34" t="s">
        <v>3658</v>
      </c>
      <c s="35" t="s">
        <v>5</v>
      </c>
      <c s="6" t="s">
        <v>3659</v>
      </c>
      <c s="36" t="s">
        <v>159</v>
      </c>
      <c s="37">
        <v>4</v>
      </c>
      <c s="36">
        <v>0.00422</v>
      </c>
      <c s="36">
        <f>ROUND(G210*H210,6)</f>
      </c>
      <c r="L210" s="38">
        <v>0</v>
      </c>
      <c s="32">
        <f>ROUND(ROUND(L210,2)*ROUND(G210,3),2)</f>
      </c>
      <c s="36" t="s">
        <v>160</v>
      </c>
      <c>
        <f>(M210*21)/100</f>
      </c>
      <c t="s">
        <v>26</v>
      </c>
    </row>
    <row r="211" spans="1:5" ht="12.75">
      <c r="A211" s="35" t="s">
        <v>54</v>
      </c>
      <c r="E211" s="39" t="s">
        <v>5</v>
      </c>
    </row>
    <row r="212" spans="1:5" ht="12.75">
      <c r="A212" s="35" t="s">
        <v>55</v>
      </c>
      <c r="E212" s="40" t="s">
        <v>5</v>
      </c>
    </row>
    <row r="213" spans="1:5" ht="12.75">
      <c r="A213" t="s">
        <v>57</v>
      </c>
      <c r="E213" s="39" t="s">
        <v>5</v>
      </c>
    </row>
    <row r="214" spans="1:16" ht="12.75">
      <c r="A214" t="s">
        <v>48</v>
      </c>
      <c s="34" t="s">
        <v>326</v>
      </c>
      <c s="34" t="s">
        <v>3660</v>
      </c>
      <c s="35" t="s">
        <v>5</v>
      </c>
      <c s="6" t="s">
        <v>3661</v>
      </c>
      <c s="36" t="s">
        <v>226</v>
      </c>
      <c s="37">
        <v>30</v>
      </c>
      <c s="36">
        <v>0.00071</v>
      </c>
      <c s="36">
        <f>ROUND(G214*H214,6)</f>
      </c>
      <c r="L214" s="38">
        <v>0</v>
      </c>
      <c s="32">
        <f>ROUND(ROUND(L214,2)*ROUND(G214,3),2)</f>
      </c>
      <c s="36" t="s">
        <v>160</v>
      </c>
      <c>
        <f>(M214*21)/100</f>
      </c>
      <c t="s">
        <v>26</v>
      </c>
    </row>
    <row r="215" spans="1:5" ht="12.75">
      <c r="A215" s="35" t="s">
        <v>54</v>
      </c>
      <c r="E215" s="39" t="s">
        <v>5</v>
      </c>
    </row>
    <row r="216" spans="1:5" ht="12.75">
      <c r="A216" s="35" t="s">
        <v>55</v>
      </c>
      <c r="E216" s="40" t="s">
        <v>5</v>
      </c>
    </row>
    <row r="217" spans="1:5" ht="12.75">
      <c r="A217" t="s">
        <v>57</v>
      </c>
      <c r="E217" s="39" t="s">
        <v>5</v>
      </c>
    </row>
    <row r="218" spans="1:16" ht="25.5">
      <c r="A218" t="s">
        <v>48</v>
      </c>
      <c s="34" t="s">
        <v>329</v>
      </c>
      <c s="34" t="s">
        <v>3662</v>
      </c>
      <c s="35" t="s">
        <v>5</v>
      </c>
      <c s="6" t="s">
        <v>3663</v>
      </c>
      <c s="36" t="s">
        <v>226</v>
      </c>
      <c s="37">
        <v>227</v>
      </c>
      <c s="36">
        <v>0.00125</v>
      </c>
      <c s="36">
        <f>ROUND(G218*H218,6)</f>
      </c>
      <c r="L218" s="38">
        <v>0</v>
      </c>
      <c s="32">
        <f>ROUND(ROUND(L218,2)*ROUND(G218,3),2)</f>
      </c>
      <c s="36" t="s">
        <v>160</v>
      </c>
      <c>
        <f>(M218*21)/100</f>
      </c>
      <c t="s">
        <v>26</v>
      </c>
    </row>
    <row r="219" spans="1:5" ht="12.75">
      <c r="A219" s="35" t="s">
        <v>54</v>
      </c>
      <c r="E219" s="39" t="s">
        <v>5</v>
      </c>
    </row>
    <row r="220" spans="1:5" ht="25.5">
      <c r="A220" s="35" t="s">
        <v>55</v>
      </c>
      <c r="E220" s="40" t="s">
        <v>3664</v>
      </c>
    </row>
    <row r="221" spans="1:5" ht="12.75">
      <c r="A221" t="s">
        <v>57</v>
      </c>
      <c r="E221" s="39" t="s">
        <v>5</v>
      </c>
    </row>
    <row r="222" spans="1:16" ht="25.5">
      <c r="A222" t="s">
        <v>48</v>
      </c>
      <c s="34" t="s">
        <v>332</v>
      </c>
      <c s="34" t="s">
        <v>3665</v>
      </c>
      <c s="35" t="s">
        <v>5</v>
      </c>
      <c s="6" t="s">
        <v>3666</v>
      </c>
      <c s="36" t="s">
        <v>226</v>
      </c>
      <c s="37">
        <v>82</v>
      </c>
      <c s="36">
        <v>0.00162</v>
      </c>
      <c s="36">
        <f>ROUND(G222*H222,6)</f>
      </c>
      <c r="L222" s="38">
        <v>0</v>
      </c>
      <c s="32">
        <f>ROUND(ROUND(L222,2)*ROUND(G222,3),2)</f>
      </c>
      <c s="36" t="s">
        <v>160</v>
      </c>
      <c>
        <f>(M222*21)/100</f>
      </c>
      <c t="s">
        <v>26</v>
      </c>
    </row>
    <row r="223" spans="1:5" ht="12.75">
      <c r="A223" s="35" t="s">
        <v>54</v>
      </c>
      <c r="E223" s="39" t="s">
        <v>5</v>
      </c>
    </row>
    <row r="224" spans="1:5" ht="25.5">
      <c r="A224" s="35" t="s">
        <v>55</v>
      </c>
      <c r="E224" s="40" t="s">
        <v>3667</v>
      </c>
    </row>
    <row r="225" spans="1:5" ht="12.75">
      <c r="A225" t="s">
        <v>57</v>
      </c>
      <c r="E225" s="39" t="s">
        <v>5</v>
      </c>
    </row>
    <row r="226" spans="1:16" ht="25.5">
      <c r="A226" t="s">
        <v>48</v>
      </c>
      <c s="34" t="s">
        <v>335</v>
      </c>
      <c s="34" t="s">
        <v>3668</v>
      </c>
      <c s="35" t="s">
        <v>5</v>
      </c>
      <c s="6" t="s">
        <v>3669</v>
      </c>
      <c s="36" t="s">
        <v>226</v>
      </c>
      <c s="37">
        <v>73</v>
      </c>
      <c s="36">
        <v>0.00197</v>
      </c>
      <c s="36">
        <f>ROUND(G226*H226,6)</f>
      </c>
      <c r="L226" s="38">
        <v>0</v>
      </c>
      <c s="32">
        <f>ROUND(ROUND(L226,2)*ROUND(G226,3),2)</f>
      </c>
      <c s="36" t="s">
        <v>160</v>
      </c>
      <c>
        <f>(M226*21)/100</f>
      </c>
      <c t="s">
        <v>26</v>
      </c>
    </row>
    <row r="227" spans="1:5" ht="12.75">
      <c r="A227" s="35" t="s">
        <v>54</v>
      </c>
      <c r="E227" s="39" t="s">
        <v>5</v>
      </c>
    </row>
    <row r="228" spans="1:5" ht="25.5">
      <c r="A228" s="35" t="s">
        <v>55</v>
      </c>
      <c r="E228" s="40" t="s">
        <v>3670</v>
      </c>
    </row>
    <row r="229" spans="1:5" ht="12.75">
      <c r="A229" t="s">
        <v>57</v>
      </c>
      <c r="E229" s="39" t="s">
        <v>5</v>
      </c>
    </row>
    <row r="230" spans="1:16" ht="12.75">
      <c r="A230" t="s">
        <v>48</v>
      </c>
      <c s="34" t="s">
        <v>336</v>
      </c>
      <c s="34" t="s">
        <v>3671</v>
      </c>
      <c s="35" t="s">
        <v>5</v>
      </c>
      <c s="6" t="s">
        <v>3672</v>
      </c>
      <c s="36" t="s">
        <v>226</v>
      </c>
      <c s="37">
        <v>107</v>
      </c>
      <c s="36">
        <v>0.00345</v>
      </c>
      <c s="36">
        <f>ROUND(G230*H230,6)</f>
      </c>
      <c r="L230" s="38">
        <v>0</v>
      </c>
      <c s="32">
        <f>ROUND(ROUND(L230,2)*ROUND(G230,3),2)</f>
      </c>
      <c s="36" t="s">
        <v>160</v>
      </c>
      <c>
        <f>(M230*21)/100</f>
      </c>
      <c t="s">
        <v>26</v>
      </c>
    </row>
    <row r="231" spans="1:5" ht="12.75">
      <c r="A231" s="35" t="s">
        <v>54</v>
      </c>
      <c r="E231" s="39" t="s">
        <v>5</v>
      </c>
    </row>
    <row r="232" spans="1:5" ht="25.5">
      <c r="A232" s="35" t="s">
        <v>55</v>
      </c>
      <c r="E232" s="40" t="s">
        <v>3673</v>
      </c>
    </row>
    <row r="233" spans="1:5" ht="12.75">
      <c r="A233" t="s">
        <v>57</v>
      </c>
      <c r="E233" s="39" t="s">
        <v>5</v>
      </c>
    </row>
    <row r="234" spans="1:16" ht="25.5">
      <c r="A234" t="s">
        <v>48</v>
      </c>
      <c s="34" t="s">
        <v>339</v>
      </c>
      <c s="34" t="s">
        <v>3674</v>
      </c>
      <c s="35" t="s">
        <v>5</v>
      </c>
      <c s="6" t="s">
        <v>3675</v>
      </c>
      <c s="36" t="s">
        <v>226</v>
      </c>
      <c s="37">
        <v>20</v>
      </c>
      <c s="36">
        <v>0.0049</v>
      </c>
      <c s="36">
        <f>ROUND(G234*H234,6)</f>
      </c>
      <c r="L234" s="38">
        <v>0</v>
      </c>
      <c s="32">
        <f>ROUND(ROUND(L234,2)*ROUND(G234,3),2)</f>
      </c>
      <c s="36" t="s">
        <v>160</v>
      </c>
      <c>
        <f>(M234*21)/100</f>
      </c>
      <c t="s">
        <v>26</v>
      </c>
    </row>
    <row r="235" spans="1:5" ht="12.75">
      <c r="A235" s="35" t="s">
        <v>54</v>
      </c>
      <c r="E235" s="39" t="s">
        <v>5</v>
      </c>
    </row>
    <row r="236" spans="1:5" ht="12.75">
      <c r="A236" s="35" t="s">
        <v>55</v>
      </c>
      <c r="E236" s="40" t="s">
        <v>5</v>
      </c>
    </row>
    <row r="237" spans="1:5" ht="12.75">
      <c r="A237" t="s">
        <v>57</v>
      </c>
      <c r="E237" s="39" t="s">
        <v>5</v>
      </c>
    </row>
    <row r="238" spans="1:16" ht="12.75">
      <c r="A238" t="s">
        <v>48</v>
      </c>
      <c s="34" t="s">
        <v>340</v>
      </c>
      <c s="34" t="s">
        <v>3676</v>
      </c>
      <c s="35" t="s">
        <v>5</v>
      </c>
      <c s="6" t="s">
        <v>3677</v>
      </c>
      <c s="36" t="s">
        <v>226</v>
      </c>
      <c s="37">
        <v>339</v>
      </c>
      <c s="36">
        <v>0</v>
      </c>
      <c s="36">
        <f>ROUND(G238*H238,6)</f>
      </c>
      <c r="L238" s="38">
        <v>0</v>
      </c>
      <c s="32">
        <f>ROUND(ROUND(L238,2)*ROUND(G238,3),2)</f>
      </c>
      <c s="36" t="s">
        <v>160</v>
      </c>
      <c>
        <f>(M238*21)/100</f>
      </c>
      <c t="s">
        <v>26</v>
      </c>
    </row>
    <row r="239" spans="1:5" ht="12.75">
      <c r="A239" s="35" t="s">
        <v>54</v>
      </c>
      <c r="E239" s="39" t="s">
        <v>5</v>
      </c>
    </row>
    <row r="240" spans="1:5" ht="51">
      <c r="A240" s="35" t="s">
        <v>55</v>
      </c>
      <c r="E240" s="40" t="s">
        <v>3678</v>
      </c>
    </row>
    <row r="241" spans="1:5" ht="12.75">
      <c r="A241" t="s">
        <v>57</v>
      </c>
      <c r="E241" s="39" t="s">
        <v>5</v>
      </c>
    </row>
    <row r="242" spans="1:16" ht="12.75">
      <c r="A242" t="s">
        <v>48</v>
      </c>
      <c s="34" t="s">
        <v>342</v>
      </c>
      <c s="34" t="s">
        <v>3679</v>
      </c>
      <c s="35" t="s">
        <v>5</v>
      </c>
      <c s="6" t="s">
        <v>3680</v>
      </c>
      <c s="36" t="s">
        <v>226</v>
      </c>
      <c s="37">
        <v>180</v>
      </c>
      <c s="36">
        <v>0</v>
      </c>
      <c s="36">
        <f>ROUND(G242*H242,6)</f>
      </c>
      <c r="L242" s="38">
        <v>0</v>
      </c>
      <c s="32">
        <f>ROUND(ROUND(L242,2)*ROUND(G242,3),2)</f>
      </c>
      <c s="36" t="s">
        <v>160</v>
      </c>
      <c>
        <f>(M242*21)/100</f>
      </c>
      <c t="s">
        <v>26</v>
      </c>
    </row>
    <row r="243" spans="1:5" ht="12.75">
      <c r="A243" s="35" t="s">
        <v>54</v>
      </c>
      <c r="E243" s="39" t="s">
        <v>5</v>
      </c>
    </row>
    <row r="244" spans="1:5" ht="38.25">
      <c r="A244" s="35" t="s">
        <v>55</v>
      </c>
      <c r="E244" s="40" t="s">
        <v>3681</v>
      </c>
    </row>
    <row r="245" spans="1:5" ht="12.75">
      <c r="A245" t="s">
        <v>57</v>
      </c>
      <c r="E245" s="39" t="s">
        <v>5</v>
      </c>
    </row>
    <row r="246" spans="1:16" ht="12.75">
      <c r="A246" t="s">
        <v>48</v>
      </c>
      <c s="34" t="s">
        <v>343</v>
      </c>
      <c s="34" t="s">
        <v>3682</v>
      </c>
      <c s="35" t="s">
        <v>5</v>
      </c>
      <c s="6" t="s">
        <v>3683</v>
      </c>
      <c s="36" t="s">
        <v>226</v>
      </c>
      <c s="37">
        <v>20</v>
      </c>
      <c s="36">
        <v>0</v>
      </c>
      <c s="36">
        <f>ROUND(G246*H246,6)</f>
      </c>
      <c r="L246" s="38">
        <v>0</v>
      </c>
      <c s="32">
        <f>ROUND(ROUND(L246,2)*ROUND(G246,3),2)</f>
      </c>
      <c s="36" t="s">
        <v>160</v>
      </c>
      <c>
        <f>(M246*21)/100</f>
      </c>
      <c t="s">
        <v>26</v>
      </c>
    </row>
    <row r="247" spans="1:5" ht="12.75">
      <c r="A247" s="35" t="s">
        <v>54</v>
      </c>
      <c r="E247" s="39" t="s">
        <v>5</v>
      </c>
    </row>
    <row r="248" spans="1:5" ht="12.75">
      <c r="A248" s="35" t="s">
        <v>55</v>
      </c>
      <c r="E248" s="40" t="s">
        <v>5</v>
      </c>
    </row>
    <row r="249" spans="1:5" ht="12.75">
      <c r="A249" t="s">
        <v>57</v>
      </c>
      <c r="E249" s="39" t="s">
        <v>5</v>
      </c>
    </row>
    <row r="250" spans="1:16" ht="25.5">
      <c r="A250" t="s">
        <v>48</v>
      </c>
      <c s="34" t="s">
        <v>345</v>
      </c>
      <c s="34" t="s">
        <v>3684</v>
      </c>
      <c s="35" t="s">
        <v>5</v>
      </c>
      <c s="6" t="s">
        <v>3685</v>
      </c>
      <c s="36" t="s">
        <v>52</v>
      </c>
      <c s="37">
        <v>1.066</v>
      </c>
      <c s="36">
        <v>0</v>
      </c>
      <c s="36">
        <f>ROUND(G250*H250,6)</f>
      </c>
      <c r="L250" s="38">
        <v>0</v>
      </c>
      <c s="32">
        <f>ROUND(ROUND(L250,2)*ROUND(G250,3),2)</f>
      </c>
      <c s="36" t="s">
        <v>160</v>
      </c>
      <c>
        <f>(M250*21)/100</f>
      </c>
      <c t="s">
        <v>26</v>
      </c>
    </row>
    <row r="251" spans="1:5" ht="12.75">
      <c r="A251" s="35" t="s">
        <v>54</v>
      </c>
      <c r="E251" s="39" t="s">
        <v>5</v>
      </c>
    </row>
    <row r="252" spans="1:5" ht="12.75">
      <c r="A252" s="35" t="s">
        <v>55</v>
      </c>
      <c r="E252" s="40" t="s">
        <v>5</v>
      </c>
    </row>
    <row r="253" spans="1:5" ht="12.75">
      <c r="A253" t="s">
        <v>57</v>
      </c>
      <c r="E253" s="39" t="s">
        <v>5</v>
      </c>
    </row>
    <row r="254" spans="1:13" ht="12.75">
      <c r="A254" t="s">
        <v>45</v>
      </c>
      <c r="C254" s="31" t="s">
        <v>3686</v>
      </c>
      <c r="E254" s="33" t="s">
        <v>3687</v>
      </c>
      <c r="J254" s="32">
        <f>0</f>
      </c>
      <c s="32">
        <f>0</f>
      </c>
      <c s="32">
        <f>0+L255+L259+L263+L267+L271+L275+L279+L283+L287+L291+L295+L299+L303+L307+L311+L315+L319+L323+L327+L331+L335+L339+L343+L347+L351+L355+L359+L363+L367+L371+L375+L379+L383+L387+L391+L395</f>
      </c>
      <c s="32">
        <f>0+M255+M259+M263+M267+M271+M275+M279+M283+M287+M291+M295+M299+M303+M307+M311+M315+M319+M323+M327+M331+M335+M339+M343+M347+M351+M355+M359+M363+M367+M371+M375+M379+M383+M387+M391+M395</f>
      </c>
    </row>
    <row r="255" spans="1:16" ht="12.75">
      <c r="A255" t="s">
        <v>48</v>
      </c>
      <c s="34" t="s">
        <v>347</v>
      </c>
      <c s="34" t="s">
        <v>3688</v>
      </c>
      <c s="35" t="s">
        <v>5</v>
      </c>
      <c s="6" t="s">
        <v>3689</v>
      </c>
      <c s="36" t="s">
        <v>159</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12.75">
      <c r="A258" t="s">
        <v>57</v>
      </c>
      <c r="E258" s="39" t="s">
        <v>5</v>
      </c>
    </row>
    <row r="259" spans="1:16" ht="12.75">
      <c r="A259" t="s">
        <v>48</v>
      </c>
      <c s="34" t="s">
        <v>349</v>
      </c>
      <c s="34" t="s">
        <v>3690</v>
      </c>
      <c s="35" t="s">
        <v>5</v>
      </c>
      <c s="6" t="s">
        <v>3691</v>
      </c>
      <c s="36" t="s">
        <v>159</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2.75">
      <c r="A262" t="s">
        <v>57</v>
      </c>
      <c r="E262" s="39" t="s">
        <v>5</v>
      </c>
    </row>
    <row r="263" spans="1:16" ht="12.75">
      <c r="A263" t="s">
        <v>48</v>
      </c>
      <c s="34" t="s">
        <v>350</v>
      </c>
      <c s="34" t="s">
        <v>3692</v>
      </c>
      <c s="35" t="s">
        <v>5</v>
      </c>
      <c s="6" t="s">
        <v>3693</v>
      </c>
      <c s="36" t="s">
        <v>159</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2.75">
      <c r="A266" t="s">
        <v>57</v>
      </c>
      <c r="E266" s="39" t="s">
        <v>5</v>
      </c>
    </row>
    <row r="267" spans="1:16" ht="25.5">
      <c r="A267" t="s">
        <v>48</v>
      </c>
      <c s="34" t="s">
        <v>352</v>
      </c>
      <c s="34" t="s">
        <v>3694</v>
      </c>
      <c s="35" t="s">
        <v>5</v>
      </c>
      <c s="6" t="s">
        <v>3695</v>
      </c>
      <c s="36" t="s">
        <v>159</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5</v>
      </c>
    </row>
    <row r="271" spans="1:16" ht="25.5">
      <c r="A271" t="s">
        <v>48</v>
      </c>
      <c s="34" t="s">
        <v>353</v>
      </c>
      <c s="34" t="s">
        <v>3696</v>
      </c>
      <c s="35" t="s">
        <v>5</v>
      </c>
      <c s="6" t="s">
        <v>3697</v>
      </c>
      <c s="36" t="s">
        <v>159</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5</v>
      </c>
    </row>
    <row r="275" spans="1:16" ht="25.5">
      <c r="A275" t="s">
        <v>48</v>
      </c>
      <c s="34" t="s">
        <v>354</v>
      </c>
      <c s="34" t="s">
        <v>3698</v>
      </c>
      <c s="35" t="s">
        <v>5</v>
      </c>
      <c s="6" t="s">
        <v>3699</v>
      </c>
      <c s="36" t="s">
        <v>159</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2.75">
      <c r="A278" t="s">
        <v>57</v>
      </c>
      <c r="E278" s="39" t="s">
        <v>5</v>
      </c>
    </row>
    <row r="279" spans="1:16" ht="25.5">
      <c r="A279" t="s">
        <v>48</v>
      </c>
      <c s="34" t="s">
        <v>357</v>
      </c>
      <c s="34" t="s">
        <v>3700</v>
      </c>
      <c s="35" t="s">
        <v>5</v>
      </c>
      <c s="6" t="s">
        <v>3701</v>
      </c>
      <c s="36" t="s">
        <v>159</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5</v>
      </c>
    </row>
    <row r="283" spans="1:16" ht="25.5">
      <c r="A283" t="s">
        <v>48</v>
      </c>
      <c s="34" t="s">
        <v>359</v>
      </c>
      <c s="34" t="s">
        <v>3702</v>
      </c>
      <c s="35" t="s">
        <v>5</v>
      </c>
      <c s="6" t="s">
        <v>3703</v>
      </c>
      <c s="36" t="s">
        <v>159</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12.75">
      <c r="A286" t="s">
        <v>57</v>
      </c>
      <c r="E286" s="39" t="s">
        <v>5</v>
      </c>
    </row>
    <row r="287" spans="1:16" ht="25.5">
      <c r="A287" t="s">
        <v>48</v>
      </c>
      <c s="34" t="s">
        <v>361</v>
      </c>
      <c s="34" t="s">
        <v>3704</v>
      </c>
      <c s="35" t="s">
        <v>5</v>
      </c>
      <c s="6" t="s">
        <v>3705</v>
      </c>
      <c s="36" t="s">
        <v>159</v>
      </c>
      <c s="37">
        <v>6</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12.75">
      <c r="A290" t="s">
        <v>57</v>
      </c>
      <c r="E290" s="39" t="s">
        <v>5</v>
      </c>
    </row>
    <row r="291" spans="1:16" ht="25.5">
      <c r="A291" t="s">
        <v>48</v>
      </c>
      <c s="34" t="s">
        <v>363</v>
      </c>
      <c s="34" t="s">
        <v>3706</v>
      </c>
      <c s="35" t="s">
        <v>5</v>
      </c>
      <c s="6" t="s">
        <v>3707</v>
      </c>
      <c s="36" t="s">
        <v>159</v>
      </c>
      <c s="37">
        <v>2</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12.75">
      <c r="A294" t="s">
        <v>57</v>
      </c>
      <c r="E294" s="39" t="s">
        <v>5</v>
      </c>
    </row>
    <row r="295" spans="1:16" ht="25.5">
      <c r="A295" t="s">
        <v>48</v>
      </c>
      <c s="34" t="s">
        <v>368</v>
      </c>
      <c s="34" t="s">
        <v>3708</v>
      </c>
      <c s="35" t="s">
        <v>5</v>
      </c>
      <c s="6" t="s">
        <v>3709</v>
      </c>
      <c s="36" t="s">
        <v>159</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12.75">
      <c r="A298" t="s">
        <v>57</v>
      </c>
      <c r="E298" s="39" t="s">
        <v>5</v>
      </c>
    </row>
    <row r="299" spans="1:16" ht="25.5">
      <c r="A299" t="s">
        <v>48</v>
      </c>
      <c s="34" t="s">
        <v>371</v>
      </c>
      <c s="34" t="s">
        <v>3710</v>
      </c>
      <c s="35" t="s">
        <v>5</v>
      </c>
      <c s="6" t="s">
        <v>3711</v>
      </c>
      <c s="36" t="s">
        <v>159</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12.75">
      <c r="A302" t="s">
        <v>57</v>
      </c>
      <c r="E302" s="39" t="s">
        <v>5</v>
      </c>
    </row>
    <row r="303" spans="1:16" ht="12.75">
      <c r="A303" t="s">
        <v>48</v>
      </c>
      <c s="34" t="s">
        <v>374</v>
      </c>
      <c s="34" t="s">
        <v>3712</v>
      </c>
      <c s="35" t="s">
        <v>5</v>
      </c>
      <c s="6" t="s">
        <v>3713</v>
      </c>
      <c s="36" t="s">
        <v>159</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2.75">
      <c r="A306" t="s">
        <v>57</v>
      </c>
      <c r="E306" s="39" t="s">
        <v>5</v>
      </c>
    </row>
    <row r="307" spans="1:16" ht="12.75">
      <c r="A307" t="s">
        <v>48</v>
      </c>
      <c s="34" t="s">
        <v>377</v>
      </c>
      <c s="34" t="s">
        <v>3714</v>
      </c>
      <c s="35" t="s">
        <v>5</v>
      </c>
      <c s="6" t="s">
        <v>3715</v>
      </c>
      <c s="36" t="s">
        <v>159</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5</v>
      </c>
    </row>
    <row r="310" spans="1:5" ht="12.75">
      <c r="A310" t="s">
        <v>57</v>
      </c>
      <c r="E310" s="39" t="s">
        <v>5</v>
      </c>
    </row>
    <row r="311" spans="1:16" ht="12.75">
      <c r="A311" t="s">
        <v>48</v>
      </c>
      <c s="34" t="s">
        <v>380</v>
      </c>
      <c s="34" t="s">
        <v>3716</v>
      </c>
      <c s="35" t="s">
        <v>5</v>
      </c>
      <c s="6" t="s">
        <v>3717</v>
      </c>
      <c s="36" t="s">
        <v>159</v>
      </c>
      <c s="37">
        <v>2</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2.75">
      <c r="A314" t="s">
        <v>57</v>
      </c>
      <c r="E314" s="39" t="s">
        <v>5</v>
      </c>
    </row>
    <row r="315" spans="1:16" ht="12.75">
      <c r="A315" t="s">
        <v>48</v>
      </c>
      <c s="34" t="s">
        <v>383</v>
      </c>
      <c s="34" t="s">
        <v>3718</v>
      </c>
      <c s="35" t="s">
        <v>5</v>
      </c>
      <c s="6" t="s">
        <v>3719</v>
      </c>
      <c s="36" t="s">
        <v>159</v>
      </c>
      <c s="37">
        <v>1</v>
      </c>
      <c s="36">
        <v>0</v>
      </c>
      <c s="36">
        <f>ROUND(G315*H315,6)</f>
      </c>
      <c r="L315" s="38">
        <v>0</v>
      </c>
      <c s="32">
        <f>ROUND(ROUND(L315,2)*ROUND(G315,3),2)</f>
      </c>
      <c s="36" t="s">
        <v>53</v>
      </c>
      <c>
        <f>(M315*21)/100</f>
      </c>
      <c t="s">
        <v>26</v>
      </c>
    </row>
    <row r="316" spans="1:5" ht="12.75">
      <c r="A316" s="35" t="s">
        <v>54</v>
      </c>
      <c r="E316" s="39" t="s">
        <v>5</v>
      </c>
    </row>
    <row r="317" spans="1:5" ht="12.75">
      <c r="A317" s="35" t="s">
        <v>55</v>
      </c>
      <c r="E317" s="40" t="s">
        <v>5</v>
      </c>
    </row>
    <row r="318" spans="1:5" ht="12.75">
      <c r="A318" t="s">
        <v>57</v>
      </c>
      <c r="E318" s="39" t="s">
        <v>5</v>
      </c>
    </row>
    <row r="319" spans="1:16" ht="12.75">
      <c r="A319" t="s">
        <v>48</v>
      </c>
      <c s="34" t="s">
        <v>386</v>
      </c>
      <c s="34" t="s">
        <v>3720</v>
      </c>
      <c s="35" t="s">
        <v>5</v>
      </c>
      <c s="6" t="s">
        <v>3721</v>
      </c>
      <c s="36" t="s">
        <v>159</v>
      </c>
      <c s="37">
        <v>17</v>
      </c>
      <c s="36">
        <v>0</v>
      </c>
      <c s="36">
        <f>ROUND(G319*H319,6)</f>
      </c>
      <c r="L319" s="38">
        <v>0</v>
      </c>
      <c s="32">
        <f>ROUND(ROUND(L319,2)*ROUND(G319,3),2)</f>
      </c>
      <c s="36" t="s">
        <v>53</v>
      </c>
      <c>
        <f>(M319*21)/100</f>
      </c>
      <c t="s">
        <v>26</v>
      </c>
    </row>
    <row r="320" spans="1:5" ht="12.75">
      <c r="A320" s="35" t="s">
        <v>54</v>
      </c>
      <c r="E320" s="39" t="s">
        <v>5</v>
      </c>
    </row>
    <row r="321" spans="1:5" ht="12.75">
      <c r="A321" s="35" t="s">
        <v>55</v>
      </c>
      <c r="E321" s="40" t="s">
        <v>5</v>
      </c>
    </row>
    <row r="322" spans="1:5" ht="12.75">
      <c r="A322" t="s">
        <v>57</v>
      </c>
      <c r="E322" s="39" t="s">
        <v>5</v>
      </c>
    </row>
    <row r="323" spans="1:16" ht="25.5">
      <c r="A323" t="s">
        <v>48</v>
      </c>
      <c s="34" t="s">
        <v>389</v>
      </c>
      <c s="34" t="s">
        <v>3722</v>
      </c>
      <c s="35" t="s">
        <v>5</v>
      </c>
      <c s="6" t="s">
        <v>3723</v>
      </c>
      <c s="36" t="s">
        <v>159</v>
      </c>
      <c s="37">
        <v>2</v>
      </c>
      <c s="36">
        <v>0</v>
      </c>
      <c s="36">
        <f>ROUND(G323*H323,6)</f>
      </c>
      <c r="L323" s="38">
        <v>0</v>
      </c>
      <c s="32">
        <f>ROUND(ROUND(L323,2)*ROUND(G323,3),2)</f>
      </c>
      <c s="36" t="s">
        <v>53</v>
      </c>
      <c>
        <f>(M323*21)/100</f>
      </c>
      <c t="s">
        <v>26</v>
      </c>
    </row>
    <row r="324" spans="1:5" ht="12.75">
      <c r="A324" s="35" t="s">
        <v>54</v>
      </c>
      <c r="E324" s="39" t="s">
        <v>5</v>
      </c>
    </row>
    <row r="325" spans="1:5" ht="12.75">
      <c r="A325" s="35" t="s">
        <v>55</v>
      </c>
      <c r="E325" s="40" t="s">
        <v>5</v>
      </c>
    </row>
    <row r="326" spans="1:5" ht="12.75">
      <c r="A326" t="s">
        <v>57</v>
      </c>
      <c r="E326" s="39" t="s">
        <v>5</v>
      </c>
    </row>
    <row r="327" spans="1:16" ht="12.75">
      <c r="A327" t="s">
        <v>48</v>
      </c>
      <c s="34" t="s">
        <v>392</v>
      </c>
      <c s="34" t="s">
        <v>3724</v>
      </c>
      <c s="35" t="s">
        <v>5</v>
      </c>
      <c s="6" t="s">
        <v>3725</v>
      </c>
      <c s="36" t="s">
        <v>3726</v>
      </c>
      <c s="37">
        <v>2000</v>
      </c>
      <c s="36">
        <v>0</v>
      </c>
      <c s="36">
        <f>ROUND(G327*H327,6)</f>
      </c>
      <c r="L327" s="38">
        <v>0</v>
      </c>
      <c s="32">
        <f>ROUND(ROUND(L327,2)*ROUND(G327,3),2)</f>
      </c>
      <c s="36" t="s">
        <v>53</v>
      </c>
      <c>
        <f>(M327*21)/100</f>
      </c>
      <c t="s">
        <v>26</v>
      </c>
    </row>
    <row r="328" spans="1:5" ht="12.75">
      <c r="A328" s="35" t="s">
        <v>54</v>
      </c>
      <c r="E328" s="39" t="s">
        <v>5</v>
      </c>
    </row>
    <row r="329" spans="1:5" ht="12.75">
      <c r="A329" s="35" t="s">
        <v>55</v>
      </c>
      <c r="E329" s="40" t="s">
        <v>5</v>
      </c>
    </row>
    <row r="330" spans="1:5" ht="12.75">
      <c r="A330" t="s">
        <v>57</v>
      </c>
      <c r="E330" s="39" t="s">
        <v>5</v>
      </c>
    </row>
    <row r="331" spans="1:16" ht="12.75">
      <c r="A331" t="s">
        <v>48</v>
      </c>
      <c s="34" t="s">
        <v>395</v>
      </c>
      <c s="34" t="s">
        <v>3727</v>
      </c>
      <c s="35" t="s">
        <v>5</v>
      </c>
      <c s="6" t="s">
        <v>3728</v>
      </c>
      <c s="36" t="s">
        <v>159</v>
      </c>
      <c s="37">
        <v>1</v>
      </c>
      <c s="36">
        <v>0</v>
      </c>
      <c s="36">
        <f>ROUND(G331*H331,6)</f>
      </c>
      <c r="L331" s="38">
        <v>0</v>
      </c>
      <c s="32">
        <f>ROUND(ROUND(L331,2)*ROUND(G331,3),2)</f>
      </c>
      <c s="36" t="s">
        <v>53</v>
      </c>
      <c>
        <f>(M331*21)/100</f>
      </c>
      <c t="s">
        <v>26</v>
      </c>
    </row>
    <row r="332" spans="1:5" ht="12.75">
      <c r="A332" s="35" t="s">
        <v>54</v>
      </c>
      <c r="E332" s="39" t="s">
        <v>5</v>
      </c>
    </row>
    <row r="333" spans="1:5" ht="12.75">
      <c r="A333" s="35" t="s">
        <v>55</v>
      </c>
      <c r="E333" s="40" t="s">
        <v>5</v>
      </c>
    </row>
    <row r="334" spans="1:5" ht="12.75">
      <c r="A334" t="s">
        <v>57</v>
      </c>
      <c r="E334" s="39" t="s">
        <v>5</v>
      </c>
    </row>
    <row r="335" spans="1:16" ht="12.75">
      <c r="A335" t="s">
        <v>48</v>
      </c>
      <c s="34" t="s">
        <v>398</v>
      </c>
      <c s="34" t="s">
        <v>3729</v>
      </c>
      <c s="35" t="s">
        <v>5</v>
      </c>
      <c s="6" t="s">
        <v>3730</v>
      </c>
      <c s="36" t="s">
        <v>159</v>
      </c>
      <c s="37">
        <v>1</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2.75">
      <c r="A338" t="s">
        <v>57</v>
      </c>
      <c r="E338" s="39" t="s">
        <v>5</v>
      </c>
    </row>
    <row r="339" spans="1:16" ht="12.75">
      <c r="A339" t="s">
        <v>48</v>
      </c>
      <c s="34" t="s">
        <v>401</v>
      </c>
      <c s="34" t="s">
        <v>3731</v>
      </c>
      <c s="35" t="s">
        <v>5</v>
      </c>
      <c s="6" t="s">
        <v>3732</v>
      </c>
      <c s="36" t="s">
        <v>159</v>
      </c>
      <c s="37">
        <v>28</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2.75">
      <c r="A342" t="s">
        <v>57</v>
      </c>
      <c r="E342" s="39" t="s">
        <v>5</v>
      </c>
    </row>
    <row r="343" spans="1:16" ht="12.75">
      <c r="A343" t="s">
        <v>48</v>
      </c>
      <c s="34" t="s">
        <v>404</v>
      </c>
      <c s="34" t="s">
        <v>3733</v>
      </c>
      <c s="35" t="s">
        <v>5</v>
      </c>
      <c s="6" t="s">
        <v>3734</v>
      </c>
      <c s="36" t="s">
        <v>159</v>
      </c>
      <c s="37">
        <v>1</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2.75">
      <c r="A346" t="s">
        <v>57</v>
      </c>
      <c r="E346" s="39" t="s">
        <v>5</v>
      </c>
    </row>
    <row r="347" spans="1:16" ht="12.75">
      <c r="A347" t="s">
        <v>48</v>
      </c>
      <c s="34" t="s">
        <v>407</v>
      </c>
      <c s="34" t="s">
        <v>3735</v>
      </c>
      <c s="35" t="s">
        <v>5</v>
      </c>
      <c s="6" t="s">
        <v>3736</v>
      </c>
      <c s="36" t="s">
        <v>122</v>
      </c>
      <c s="37">
        <v>5</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2.75">
      <c r="A350" t="s">
        <v>57</v>
      </c>
      <c r="E350" s="39" t="s">
        <v>5</v>
      </c>
    </row>
    <row r="351" spans="1:16" ht="25.5">
      <c r="A351" t="s">
        <v>48</v>
      </c>
      <c s="34" t="s">
        <v>410</v>
      </c>
      <c s="34" t="s">
        <v>3737</v>
      </c>
      <c s="35" t="s">
        <v>5</v>
      </c>
      <c s="6" t="s">
        <v>3738</v>
      </c>
      <c s="36" t="s">
        <v>122</v>
      </c>
      <c s="37">
        <v>1</v>
      </c>
      <c s="36">
        <v>0.02658</v>
      </c>
      <c s="36">
        <f>ROUND(G351*H351,6)</f>
      </c>
      <c r="L351" s="38">
        <v>0</v>
      </c>
      <c s="32">
        <f>ROUND(ROUND(L351,2)*ROUND(G351,3),2)</f>
      </c>
      <c s="36" t="s">
        <v>160</v>
      </c>
      <c>
        <f>(M351*21)/100</f>
      </c>
      <c t="s">
        <v>26</v>
      </c>
    </row>
    <row r="352" spans="1:5" ht="12.75">
      <c r="A352" s="35" t="s">
        <v>54</v>
      </c>
      <c r="E352" s="39" t="s">
        <v>5</v>
      </c>
    </row>
    <row r="353" spans="1:5" ht="12.75">
      <c r="A353" s="35" t="s">
        <v>55</v>
      </c>
      <c r="E353" s="40" t="s">
        <v>5</v>
      </c>
    </row>
    <row r="354" spans="1:5" ht="12.75">
      <c r="A354" t="s">
        <v>57</v>
      </c>
      <c r="E354" s="39" t="s">
        <v>5</v>
      </c>
    </row>
    <row r="355" spans="1:16" ht="25.5">
      <c r="A355" t="s">
        <v>48</v>
      </c>
      <c s="34" t="s">
        <v>413</v>
      </c>
      <c s="34" t="s">
        <v>3739</v>
      </c>
      <c s="35" t="s">
        <v>5</v>
      </c>
      <c s="6" t="s">
        <v>3740</v>
      </c>
      <c s="36" t="s">
        <v>159</v>
      </c>
      <c s="37">
        <v>19</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2.75">
      <c r="A358" t="s">
        <v>57</v>
      </c>
      <c r="E358" s="39" t="s">
        <v>5</v>
      </c>
    </row>
    <row r="359" spans="1:16" ht="12.75">
      <c r="A359" t="s">
        <v>48</v>
      </c>
      <c s="34" t="s">
        <v>416</v>
      </c>
      <c s="34" t="s">
        <v>3741</v>
      </c>
      <c s="35" t="s">
        <v>5</v>
      </c>
      <c s="6" t="s">
        <v>3742</v>
      </c>
      <c s="36" t="s">
        <v>159</v>
      </c>
      <c s="37">
        <v>7</v>
      </c>
      <c s="36">
        <v>0.00036</v>
      </c>
      <c s="36">
        <f>ROUND(G359*H359,6)</f>
      </c>
      <c r="L359" s="38">
        <v>0</v>
      </c>
      <c s="32">
        <f>ROUND(ROUND(L359,2)*ROUND(G359,3),2)</f>
      </c>
      <c s="36" t="s">
        <v>160</v>
      </c>
      <c>
        <f>(M359*21)/100</f>
      </c>
      <c t="s">
        <v>26</v>
      </c>
    </row>
    <row r="360" spans="1:5" ht="12.75">
      <c r="A360" s="35" t="s">
        <v>54</v>
      </c>
      <c r="E360" s="39" t="s">
        <v>5</v>
      </c>
    </row>
    <row r="361" spans="1:5" ht="12.75">
      <c r="A361" s="35" t="s">
        <v>55</v>
      </c>
      <c r="E361" s="40" t="s">
        <v>5</v>
      </c>
    </row>
    <row r="362" spans="1:5" ht="12.75">
      <c r="A362" t="s">
        <v>57</v>
      </c>
      <c r="E362" s="39" t="s">
        <v>5</v>
      </c>
    </row>
    <row r="363" spans="1:16" ht="25.5">
      <c r="A363" t="s">
        <v>48</v>
      </c>
      <c s="34" t="s">
        <v>418</v>
      </c>
      <c s="34" t="s">
        <v>3743</v>
      </c>
      <c s="35" t="s">
        <v>5</v>
      </c>
      <c s="6" t="s">
        <v>3744</v>
      </c>
      <c s="36" t="s">
        <v>159</v>
      </c>
      <c s="37">
        <v>1</v>
      </c>
      <c s="36">
        <v>0.00124</v>
      </c>
      <c s="36">
        <f>ROUND(G363*H363,6)</f>
      </c>
      <c r="L363" s="38">
        <v>0</v>
      </c>
      <c s="32">
        <f>ROUND(ROUND(L363,2)*ROUND(G363,3),2)</f>
      </c>
      <c s="36" t="s">
        <v>160</v>
      </c>
      <c>
        <f>(M363*21)/100</f>
      </c>
      <c t="s">
        <v>26</v>
      </c>
    </row>
    <row r="364" spans="1:5" ht="12.75">
      <c r="A364" s="35" t="s">
        <v>54</v>
      </c>
      <c r="E364" s="39" t="s">
        <v>5</v>
      </c>
    </row>
    <row r="365" spans="1:5" ht="12.75">
      <c r="A365" s="35" t="s">
        <v>55</v>
      </c>
      <c r="E365" s="40" t="s">
        <v>5</v>
      </c>
    </row>
    <row r="366" spans="1:5" ht="12.75">
      <c r="A366" t="s">
        <v>57</v>
      </c>
      <c r="E366" s="39" t="s">
        <v>5</v>
      </c>
    </row>
    <row r="367" spans="1:16" ht="25.5">
      <c r="A367" t="s">
        <v>48</v>
      </c>
      <c s="34" t="s">
        <v>421</v>
      </c>
      <c s="34" t="s">
        <v>3745</v>
      </c>
      <c s="35" t="s">
        <v>5</v>
      </c>
      <c s="6" t="s">
        <v>3746</v>
      </c>
      <c s="36" t="s">
        <v>159</v>
      </c>
      <c s="37">
        <v>4</v>
      </c>
      <c s="36">
        <v>0.00173</v>
      </c>
      <c s="36">
        <f>ROUND(G367*H367,6)</f>
      </c>
      <c r="L367" s="38">
        <v>0</v>
      </c>
      <c s="32">
        <f>ROUND(ROUND(L367,2)*ROUND(G367,3),2)</f>
      </c>
      <c s="36" t="s">
        <v>160</v>
      </c>
      <c>
        <f>(M367*21)/100</f>
      </c>
      <c t="s">
        <v>26</v>
      </c>
    </row>
    <row r="368" spans="1:5" ht="12.75">
      <c r="A368" s="35" t="s">
        <v>54</v>
      </c>
      <c r="E368" s="39" t="s">
        <v>5</v>
      </c>
    </row>
    <row r="369" spans="1:5" ht="12.75">
      <c r="A369" s="35" t="s">
        <v>55</v>
      </c>
      <c r="E369" s="40" t="s">
        <v>5</v>
      </c>
    </row>
    <row r="370" spans="1:5" ht="12.75">
      <c r="A370" t="s">
        <v>57</v>
      </c>
      <c r="E370" s="39" t="s">
        <v>5</v>
      </c>
    </row>
    <row r="371" spans="1:16" ht="12.75">
      <c r="A371" t="s">
        <v>48</v>
      </c>
      <c s="34" t="s">
        <v>424</v>
      </c>
      <c s="34" t="s">
        <v>3747</v>
      </c>
      <c s="35" t="s">
        <v>5</v>
      </c>
      <c s="6" t="s">
        <v>3748</v>
      </c>
      <c s="36" t="s">
        <v>159</v>
      </c>
      <c s="37">
        <v>32</v>
      </c>
      <c s="36">
        <v>0.00034</v>
      </c>
      <c s="36">
        <f>ROUND(G371*H371,6)</f>
      </c>
      <c r="L371" s="38">
        <v>0</v>
      </c>
      <c s="32">
        <f>ROUND(ROUND(L371,2)*ROUND(G371,3),2)</f>
      </c>
      <c s="36" t="s">
        <v>160</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428</v>
      </c>
      <c s="34" t="s">
        <v>3749</v>
      </c>
      <c s="35" t="s">
        <v>5</v>
      </c>
      <c s="6" t="s">
        <v>3750</v>
      </c>
      <c s="36" t="s">
        <v>159</v>
      </c>
      <c s="37">
        <v>24</v>
      </c>
      <c s="36">
        <v>0.0005</v>
      </c>
      <c s="36">
        <f>ROUND(G375*H375,6)</f>
      </c>
      <c r="L375" s="38">
        <v>0</v>
      </c>
      <c s="32">
        <f>ROUND(ROUND(L375,2)*ROUND(G375,3),2)</f>
      </c>
      <c s="36" t="s">
        <v>160</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431</v>
      </c>
      <c s="34" t="s">
        <v>3751</v>
      </c>
      <c s="35" t="s">
        <v>5</v>
      </c>
      <c s="6" t="s">
        <v>3752</v>
      </c>
      <c s="36" t="s">
        <v>159</v>
      </c>
      <c s="37">
        <v>20</v>
      </c>
      <c s="36">
        <v>0.0007</v>
      </c>
      <c s="36">
        <f>ROUND(G379*H379,6)</f>
      </c>
      <c r="L379" s="38">
        <v>0</v>
      </c>
      <c s="32">
        <f>ROUND(ROUND(L379,2)*ROUND(G379,3),2)</f>
      </c>
      <c s="36" t="s">
        <v>160</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434</v>
      </c>
      <c s="34" t="s">
        <v>3753</v>
      </c>
      <c s="35" t="s">
        <v>5</v>
      </c>
      <c s="6" t="s">
        <v>3754</v>
      </c>
      <c s="36" t="s">
        <v>159</v>
      </c>
      <c s="37">
        <v>4</v>
      </c>
      <c s="36">
        <v>0.00107</v>
      </c>
      <c s="36">
        <f>ROUND(G383*H383,6)</f>
      </c>
      <c r="L383" s="38">
        <v>0</v>
      </c>
      <c s="32">
        <f>ROUND(ROUND(L383,2)*ROUND(G383,3),2)</f>
      </c>
      <c s="36" t="s">
        <v>160</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437</v>
      </c>
      <c s="34" t="s">
        <v>3755</v>
      </c>
      <c s="35" t="s">
        <v>5</v>
      </c>
      <c s="6" t="s">
        <v>3756</v>
      </c>
      <c s="36" t="s">
        <v>159</v>
      </c>
      <c s="37">
        <v>36</v>
      </c>
      <c s="36">
        <v>0.00168</v>
      </c>
      <c s="36">
        <f>ROUND(G387*H387,6)</f>
      </c>
      <c r="L387" s="38">
        <v>0</v>
      </c>
      <c s="32">
        <f>ROUND(ROUND(L387,2)*ROUND(G387,3),2)</f>
      </c>
      <c s="36" t="s">
        <v>160</v>
      </c>
      <c>
        <f>(M387*21)/100</f>
      </c>
      <c t="s">
        <v>26</v>
      </c>
    </row>
    <row r="388" spans="1:5" ht="12.75">
      <c r="A388" s="35" t="s">
        <v>54</v>
      </c>
      <c r="E388" s="39" t="s">
        <v>5</v>
      </c>
    </row>
    <row r="389" spans="1:5" ht="12.75">
      <c r="A389" s="35" t="s">
        <v>55</v>
      </c>
      <c r="E389" s="40" t="s">
        <v>5</v>
      </c>
    </row>
    <row r="390" spans="1:5" ht="12.75">
      <c r="A390" t="s">
        <v>57</v>
      </c>
      <c r="E390" s="39" t="s">
        <v>5</v>
      </c>
    </row>
    <row r="391" spans="1:16" ht="25.5">
      <c r="A391" t="s">
        <v>48</v>
      </c>
      <c s="34" t="s">
        <v>440</v>
      </c>
      <c s="34" t="s">
        <v>3757</v>
      </c>
      <c s="35" t="s">
        <v>5</v>
      </c>
      <c s="6" t="s">
        <v>3758</v>
      </c>
      <c s="36" t="s">
        <v>159</v>
      </c>
      <c s="37">
        <v>10</v>
      </c>
      <c s="36">
        <v>0.00027</v>
      </c>
      <c s="36">
        <f>ROUND(G391*H391,6)</f>
      </c>
      <c r="L391" s="38">
        <v>0</v>
      </c>
      <c s="32">
        <f>ROUND(ROUND(L391,2)*ROUND(G391,3),2)</f>
      </c>
      <c s="36" t="s">
        <v>160</v>
      </c>
      <c>
        <f>(M391*21)/100</f>
      </c>
      <c t="s">
        <v>26</v>
      </c>
    </row>
    <row r="392" spans="1:5" ht="12.75">
      <c r="A392" s="35" t="s">
        <v>54</v>
      </c>
      <c r="E392" s="39" t="s">
        <v>5</v>
      </c>
    </row>
    <row r="393" spans="1:5" ht="12.75">
      <c r="A393" s="35" t="s">
        <v>55</v>
      </c>
      <c r="E393" s="40" t="s">
        <v>5</v>
      </c>
    </row>
    <row r="394" spans="1:5" ht="12.75">
      <c r="A394" t="s">
        <v>57</v>
      </c>
      <c r="E394" s="39" t="s">
        <v>5</v>
      </c>
    </row>
    <row r="395" spans="1:16" ht="25.5">
      <c r="A395" t="s">
        <v>48</v>
      </c>
      <c s="34" t="s">
        <v>443</v>
      </c>
      <c s="34" t="s">
        <v>3759</v>
      </c>
      <c s="35" t="s">
        <v>5</v>
      </c>
      <c s="6" t="s">
        <v>3760</v>
      </c>
      <c s="36" t="s">
        <v>52</v>
      </c>
      <c s="37">
        <v>0.142</v>
      </c>
      <c s="36">
        <v>0</v>
      </c>
      <c s="36">
        <f>ROUND(G395*H395,6)</f>
      </c>
      <c r="L395" s="38">
        <v>0</v>
      </c>
      <c s="32">
        <f>ROUND(ROUND(L395,2)*ROUND(G395,3),2)</f>
      </c>
      <c s="36" t="s">
        <v>160</v>
      </c>
      <c>
        <f>(M395*21)/100</f>
      </c>
      <c t="s">
        <v>26</v>
      </c>
    </row>
    <row r="396" spans="1:5" ht="12.75">
      <c r="A396" s="35" t="s">
        <v>54</v>
      </c>
      <c r="E396" s="39" t="s">
        <v>5</v>
      </c>
    </row>
    <row r="397" spans="1:5" ht="12.75">
      <c r="A397" s="35" t="s">
        <v>55</v>
      </c>
      <c r="E397" s="40" t="s">
        <v>5</v>
      </c>
    </row>
    <row r="398" spans="1:5" ht="12.75">
      <c r="A398" t="s">
        <v>57</v>
      </c>
      <c r="E398" s="39" t="s">
        <v>5</v>
      </c>
    </row>
    <row r="399" spans="1:13" ht="12.75">
      <c r="A399" t="s">
        <v>45</v>
      </c>
      <c r="C399" s="31" t="s">
        <v>3761</v>
      </c>
      <c r="E399" s="33" t="s">
        <v>3762</v>
      </c>
      <c r="J399" s="32">
        <f>0</f>
      </c>
      <c s="32">
        <f>0</f>
      </c>
      <c s="32">
        <f>0+L400+L404+L408+L412+L416+L420+L424+L428+L432+L436+L440+L444+L448+L452+L456+L460+L464+L468+L472+L476+L480+L484+L488+L492+L496+L500+L504</f>
      </c>
      <c s="32">
        <f>0+M400+M404+M408+M412+M416+M420+M424+M428+M432+M436+M440+M444+M448+M452+M456+M460+M464+M468+M472+M476+M480+M484+M488+M492+M496+M500+M504</f>
      </c>
    </row>
    <row r="400" spans="1:16" ht="12.75">
      <c r="A400" t="s">
        <v>48</v>
      </c>
      <c s="34" t="s">
        <v>446</v>
      </c>
      <c s="34" t="s">
        <v>3763</v>
      </c>
      <c s="35" t="s">
        <v>5</v>
      </c>
      <c s="6" t="s">
        <v>3764</v>
      </c>
      <c s="36" t="s">
        <v>159</v>
      </c>
      <c s="37">
        <v>17</v>
      </c>
      <c s="36">
        <v>5E-05</v>
      </c>
      <c s="36">
        <f>ROUND(G400*H400,6)</f>
      </c>
      <c r="L400" s="38">
        <v>0</v>
      </c>
      <c s="32">
        <f>ROUND(ROUND(L400,2)*ROUND(G400,3),2)</f>
      </c>
      <c s="36" t="s">
        <v>160</v>
      </c>
      <c>
        <f>(M400*21)/100</f>
      </c>
      <c t="s">
        <v>26</v>
      </c>
    </row>
    <row r="401" spans="1:5" ht="12.75">
      <c r="A401" s="35" t="s">
        <v>54</v>
      </c>
      <c r="E401" s="39" t="s">
        <v>5</v>
      </c>
    </row>
    <row r="402" spans="1:5" ht="12.75">
      <c r="A402" s="35" t="s">
        <v>55</v>
      </c>
      <c r="E402" s="40" t="s">
        <v>5</v>
      </c>
    </row>
    <row r="403" spans="1:5" ht="12.75">
      <c r="A403" t="s">
        <v>57</v>
      </c>
      <c r="E403" s="39" t="s">
        <v>5</v>
      </c>
    </row>
    <row r="404" spans="1:16" ht="38.25">
      <c r="A404" t="s">
        <v>48</v>
      </c>
      <c s="34" t="s">
        <v>449</v>
      </c>
      <c s="34" t="s">
        <v>3765</v>
      </c>
      <c s="35" t="s">
        <v>5</v>
      </c>
      <c s="6" t="s">
        <v>3766</v>
      </c>
      <c s="36" t="s">
        <v>159</v>
      </c>
      <c s="37">
        <v>1</v>
      </c>
      <c s="36">
        <v>0.01655</v>
      </c>
      <c s="36">
        <f>ROUND(G404*H404,6)</f>
      </c>
      <c r="L404" s="38">
        <v>0</v>
      </c>
      <c s="32">
        <f>ROUND(ROUND(L404,2)*ROUND(G404,3),2)</f>
      </c>
      <c s="36" t="s">
        <v>160</v>
      </c>
      <c>
        <f>(M404*21)/100</f>
      </c>
      <c t="s">
        <v>26</v>
      </c>
    </row>
    <row r="405" spans="1:5" ht="12.75">
      <c r="A405" s="35" t="s">
        <v>54</v>
      </c>
      <c r="E405" s="39" t="s">
        <v>5</v>
      </c>
    </row>
    <row r="406" spans="1:5" ht="12.75">
      <c r="A406" s="35" t="s">
        <v>55</v>
      </c>
      <c r="E406" s="40" t="s">
        <v>5</v>
      </c>
    </row>
    <row r="407" spans="1:5" ht="12.75">
      <c r="A407" t="s">
        <v>57</v>
      </c>
      <c r="E407" s="39" t="s">
        <v>3767</v>
      </c>
    </row>
    <row r="408" spans="1:16" ht="38.25">
      <c r="A408" t="s">
        <v>48</v>
      </c>
      <c s="34" t="s">
        <v>452</v>
      </c>
      <c s="34" t="s">
        <v>3768</v>
      </c>
      <c s="35" t="s">
        <v>5</v>
      </c>
      <c s="6" t="s">
        <v>3769</v>
      </c>
      <c s="36" t="s">
        <v>159</v>
      </c>
      <c s="37">
        <v>1</v>
      </c>
      <c s="36">
        <v>0.0826</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2.75">
      <c r="A411" t="s">
        <v>57</v>
      </c>
      <c r="E411" s="39" t="s">
        <v>5</v>
      </c>
    </row>
    <row r="412" spans="1:16" ht="38.25">
      <c r="A412" t="s">
        <v>48</v>
      </c>
      <c s="34" t="s">
        <v>455</v>
      </c>
      <c s="34" t="s">
        <v>3770</v>
      </c>
      <c s="35" t="s">
        <v>5</v>
      </c>
      <c s="6" t="s">
        <v>3771</v>
      </c>
      <c s="36" t="s">
        <v>159</v>
      </c>
      <c s="37">
        <v>3</v>
      </c>
      <c s="36">
        <v>0.04132</v>
      </c>
      <c s="36">
        <f>ROUND(G412*H412,6)</f>
      </c>
      <c r="L412" s="38">
        <v>0</v>
      </c>
      <c s="32">
        <f>ROUND(ROUND(L412,2)*ROUND(G412,3),2)</f>
      </c>
      <c s="36" t="s">
        <v>160</v>
      </c>
      <c>
        <f>(M412*21)/100</f>
      </c>
      <c t="s">
        <v>26</v>
      </c>
    </row>
    <row r="413" spans="1:5" ht="12.75">
      <c r="A413" s="35" t="s">
        <v>54</v>
      </c>
      <c r="E413" s="39" t="s">
        <v>5</v>
      </c>
    </row>
    <row r="414" spans="1:5" ht="12.75">
      <c r="A414" s="35" t="s">
        <v>55</v>
      </c>
      <c r="E414" s="40" t="s">
        <v>5</v>
      </c>
    </row>
    <row r="415" spans="1:5" ht="12.75">
      <c r="A415" t="s">
        <v>57</v>
      </c>
      <c r="E415" s="39" t="s">
        <v>3767</v>
      </c>
    </row>
    <row r="416" spans="1:16" ht="38.25">
      <c r="A416" t="s">
        <v>48</v>
      </c>
      <c s="34" t="s">
        <v>458</v>
      </c>
      <c s="34" t="s">
        <v>3772</v>
      </c>
      <c s="35" t="s">
        <v>5</v>
      </c>
      <c s="6" t="s">
        <v>3773</v>
      </c>
      <c s="36" t="s">
        <v>159</v>
      </c>
      <c s="37">
        <v>2</v>
      </c>
      <c s="36">
        <v>0.04784</v>
      </c>
      <c s="36">
        <f>ROUND(G416*H416,6)</f>
      </c>
      <c r="L416" s="38">
        <v>0</v>
      </c>
      <c s="32">
        <f>ROUND(ROUND(L416,2)*ROUND(G416,3),2)</f>
      </c>
      <c s="36" t="s">
        <v>160</v>
      </c>
      <c>
        <f>(M416*21)/100</f>
      </c>
      <c t="s">
        <v>26</v>
      </c>
    </row>
    <row r="417" spans="1:5" ht="12.75">
      <c r="A417" s="35" t="s">
        <v>54</v>
      </c>
      <c r="E417" s="39" t="s">
        <v>5</v>
      </c>
    </row>
    <row r="418" spans="1:5" ht="12.75">
      <c r="A418" s="35" t="s">
        <v>55</v>
      </c>
      <c r="E418" s="40" t="s">
        <v>5</v>
      </c>
    </row>
    <row r="419" spans="1:5" ht="12.75">
      <c r="A419" t="s">
        <v>57</v>
      </c>
      <c r="E419" s="39" t="s">
        <v>3767</v>
      </c>
    </row>
    <row r="420" spans="1:16" ht="38.25">
      <c r="A420" t="s">
        <v>48</v>
      </c>
      <c s="34" t="s">
        <v>461</v>
      </c>
      <c s="34" t="s">
        <v>3774</v>
      </c>
      <c s="35" t="s">
        <v>5</v>
      </c>
      <c s="6" t="s">
        <v>3775</v>
      </c>
      <c s="36" t="s">
        <v>159</v>
      </c>
      <c s="37">
        <v>1</v>
      </c>
      <c s="36">
        <v>0.06198</v>
      </c>
      <c s="36">
        <f>ROUND(G420*H420,6)</f>
      </c>
      <c r="L420" s="38">
        <v>0</v>
      </c>
      <c s="32">
        <f>ROUND(ROUND(L420,2)*ROUND(G420,3),2)</f>
      </c>
      <c s="36" t="s">
        <v>160</v>
      </c>
      <c>
        <f>(M420*21)/100</f>
      </c>
      <c t="s">
        <v>26</v>
      </c>
    </row>
    <row r="421" spans="1:5" ht="12.75">
      <c r="A421" s="35" t="s">
        <v>54</v>
      </c>
      <c r="E421" s="39" t="s">
        <v>5</v>
      </c>
    </row>
    <row r="422" spans="1:5" ht="12.75">
      <c r="A422" s="35" t="s">
        <v>55</v>
      </c>
      <c r="E422" s="40" t="s">
        <v>5</v>
      </c>
    </row>
    <row r="423" spans="1:5" ht="12.75">
      <c r="A423" t="s">
        <v>57</v>
      </c>
      <c r="E423" s="39" t="s">
        <v>3767</v>
      </c>
    </row>
    <row r="424" spans="1:16" ht="38.25">
      <c r="A424" t="s">
        <v>48</v>
      </c>
      <c s="34" t="s">
        <v>464</v>
      </c>
      <c s="34" t="s">
        <v>3776</v>
      </c>
      <c s="35" t="s">
        <v>5</v>
      </c>
      <c s="6" t="s">
        <v>3777</v>
      </c>
      <c s="36" t="s">
        <v>159</v>
      </c>
      <c s="37">
        <v>2</v>
      </c>
      <c s="36">
        <v>0.0685</v>
      </c>
      <c s="36">
        <f>ROUND(G424*H424,6)</f>
      </c>
      <c r="L424" s="38">
        <v>0</v>
      </c>
      <c s="32">
        <f>ROUND(ROUND(L424,2)*ROUND(G424,3),2)</f>
      </c>
      <c s="36" t="s">
        <v>160</v>
      </c>
      <c>
        <f>(M424*21)/100</f>
      </c>
      <c t="s">
        <v>26</v>
      </c>
    </row>
    <row r="425" spans="1:5" ht="12.75">
      <c r="A425" s="35" t="s">
        <v>54</v>
      </c>
      <c r="E425" s="39" t="s">
        <v>5</v>
      </c>
    </row>
    <row r="426" spans="1:5" ht="12.75">
      <c r="A426" s="35" t="s">
        <v>55</v>
      </c>
      <c r="E426" s="40" t="s">
        <v>5</v>
      </c>
    </row>
    <row r="427" spans="1:5" ht="12.75">
      <c r="A427" t="s">
        <v>57</v>
      </c>
      <c r="E427" s="39" t="s">
        <v>3767</v>
      </c>
    </row>
    <row r="428" spans="1:16" ht="38.25">
      <c r="A428" t="s">
        <v>48</v>
      </c>
      <c s="34" t="s">
        <v>467</v>
      </c>
      <c s="34" t="s">
        <v>3778</v>
      </c>
      <c s="35" t="s">
        <v>5</v>
      </c>
      <c s="6" t="s">
        <v>3779</v>
      </c>
      <c s="36" t="s">
        <v>159</v>
      </c>
      <c s="37">
        <v>2</v>
      </c>
      <c s="36">
        <v>0.0903</v>
      </c>
      <c s="36">
        <f>ROUND(G428*H428,6)</f>
      </c>
      <c r="L428" s="38">
        <v>0</v>
      </c>
      <c s="32">
        <f>ROUND(ROUND(L428,2)*ROUND(G428,3),2)</f>
      </c>
      <c s="36" t="s">
        <v>160</v>
      </c>
      <c>
        <f>(M428*21)/100</f>
      </c>
      <c t="s">
        <v>26</v>
      </c>
    </row>
    <row r="429" spans="1:5" ht="12.75">
      <c r="A429" s="35" t="s">
        <v>54</v>
      </c>
      <c r="E429" s="39" t="s">
        <v>5</v>
      </c>
    </row>
    <row r="430" spans="1:5" ht="12.75">
      <c r="A430" s="35" t="s">
        <v>55</v>
      </c>
      <c r="E430" s="40" t="s">
        <v>5</v>
      </c>
    </row>
    <row r="431" spans="1:5" ht="12.75">
      <c r="A431" t="s">
        <v>57</v>
      </c>
      <c r="E431" s="39" t="s">
        <v>3767</v>
      </c>
    </row>
    <row r="432" spans="1:16" ht="38.25">
      <c r="A432" t="s">
        <v>48</v>
      </c>
      <c s="34" t="s">
        <v>470</v>
      </c>
      <c s="34" t="s">
        <v>3780</v>
      </c>
      <c s="35" t="s">
        <v>5</v>
      </c>
      <c s="6" t="s">
        <v>3781</v>
      </c>
      <c s="36" t="s">
        <v>159</v>
      </c>
      <c s="37">
        <v>1</v>
      </c>
      <c s="36">
        <v>0.0224</v>
      </c>
      <c s="36">
        <f>ROUND(G432*H432,6)</f>
      </c>
      <c r="L432" s="38">
        <v>0</v>
      </c>
      <c s="32">
        <f>ROUND(ROUND(L432,2)*ROUND(G432,3),2)</f>
      </c>
      <c s="36" t="s">
        <v>160</v>
      </c>
      <c>
        <f>(M432*21)/100</f>
      </c>
      <c t="s">
        <v>26</v>
      </c>
    </row>
    <row r="433" spans="1:5" ht="12.75">
      <c r="A433" s="35" t="s">
        <v>54</v>
      </c>
      <c r="E433" s="39" t="s">
        <v>5</v>
      </c>
    </row>
    <row r="434" spans="1:5" ht="12.75">
      <c r="A434" s="35" t="s">
        <v>55</v>
      </c>
      <c r="E434" s="40" t="s">
        <v>5</v>
      </c>
    </row>
    <row r="435" spans="1:5" ht="12.75">
      <c r="A435" t="s">
        <v>57</v>
      </c>
      <c r="E435" s="39" t="s">
        <v>3767</v>
      </c>
    </row>
    <row r="436" spans="1:16" ht="38.25">
      <c r="A436" t="s">
        <v>48</v>
      </c>
      <c s="34" t="s">
        <v>474</v>
      </c>
      <c s="34" t="s">
        <v>3782</v>
      </c>
      <c s="35" t="s">
        <v>5</v>
      </c>
      <c s="6" t="s">
        <v>3783</v>
      </c>
      <c s="36" t="s">
        <v>159</v>
      </c>
      <c s="37">
        <v>2</v>
      </c>
      <c s="36">
        <v>0.03454</v>
      </c>
      <c s="36">
        <f>ROUND(G436*H436,6)</f>
      </c>
      <c r="L436" s="38">
        <v>0</v>
      </c>
      <c s="32">
        <f>ROUND(ROUND(L436,2)*ROUND(G436,3),2)</f>
      </c>
      <c s="36" t="s">
        <v>160</v>
      </c>
      <c>
        <f>(M436*21)/100</f>
      </c>
      <c t="s">
        <v>26</v>
      </c>
    </row>
    <row r="437" spans="1:5" ht="12.75">
      <c r="A437" s="35" t="s">
        <v>54</v>
      </c>
      <c r="E437" s="39" t="s">
        <v>5</v>
      </c>
    </row>
    <row r="438" spans="1:5" ht="12.75">
      <c r="A438" s="35" t="s">
        <v>55</v>
      </c>
      <c r="E438" s="40" t="s">
        <v>5</v>
      </c>
    </row>
    <row r="439" spans="1:5" ht="12.75">
      <c r="A439" t="s">
        <v>57</v>
      </c>
      <c r="E439" s="39" t="s">
        <v>3767</v>
      </c>
    </row>
    <row r="440" spans="1:16" ht="38.25">
      <c r="A440" t="s">
        <v>48</v>
      </c>
      <c s="34" t="s">
        <v>477</v>
      </c>
      <c s="34" t="s">
        <v>3784</v>
      </c>
      <c s="35" t="s">
        <v>5</v>
      </c>
      <c s="6" t="s">
        <v>3785</v>
      </c>
      <c s="36" t="s">
        <v>159</v>
      </c>
      <c s="37">
        <v>1</v>
      </c>
      <c s="36">
        <v>0.0817</v>
      </c>
      <c s="36">
        <f>ROUND(G440*H440,6)</f>
      </c>
      <c r="L440" s="38">
        <v>0</v>
      </c>
      <c s="32">
        <f>ROUND(ROUND(L440,2)*ROUND(G440,3),2)</f>
      </c>
      <c s="36" t="s">
        <v>160</v>
      </c>
      <c>
        <f>(M440*21)/100</f>
      </c>
      <c t="s">
        <v>26</v>
      </c>
    </row>
    <row r="441" spans="1:5" ht="12.75">
      <c r="A441" s="35" t="s">
        <v>54</v>
      </c>
      <c r="E441" s="39" t="s">
        <v>5</v>
      </c>
    </row>
    <row r="442" spans="1:5" ht="12.75">
      <c r="A442" s="35" t="s">
        <v>55</v>
      </c>
      <c r="E442" s="40" t="s">
        <v>5</v>
      </c>
    </row>
    <row r="443" spans="1:5" ht="12.75">
      <c r="A443" t="s">
        <v>57</v>
      </c>
      <c r="E443" s="39" t="s">
        <v>3767</v>
      </c>
    </row>
    <row r="444" spans="1:16" ht="12.75">
      <c r="A444" t="s">
        <v>48</v>
      </c>
      <c s="34" t="s">
        <v>480</v>
      </c>
      <c s="34" t="s">
        <v>3786</v>
      </c>
      <c s="35" t="s">
        <v>5</v>
      </c>
      <c s="6" t="s">
        <v>3787</v>
      </c>
      <c s="36" t="s">
        <v>159</v>
      </c>
      <c s="37">
        <v>2</v>
      </c>
      <c s="36">
        <v>0</v>
      </c>
      <c s="36">
        <f>ROUND(G444*H444,6)</f>
      </c>
      <c r="L444" s="38">
        <v>0</v>
      </c>
      <c s="32">
        <f>ROUND(ROUND(L444,2)*ROUND(G444,3),2)</f>
      </c>
      <c s="36" t="s">
        <v>160</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483</v>
      </c>
      <c s="34" t="s">
        <v>3788</v>
      </c>
      <c s="35" t="s">
        <v>5</v>
      </c>
      <c s="6" t="s">
        <v>3789</v>
      </c>
      <c s="36" t="s">
        <v>159</v>
      </c>
      <c s="37">
        <v>2</v>
      </c>
      <c s="36">
        <v>0.0391</v>
      </c>
      <c s="36">
        <f>ROUND(G448*H448,6)</f>
      </c>
      <c r="L448" s="38">
        <v>0</v>
      </c>
      <c s="32">
        <f>ROUND(ROUND(L448,2)*ROUND(G448,3),2)</f>
      </c>
      <c s="36" t="s">
        <v>160</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486</v>
      </c>
      <c s="34" t="s">
        <v>3790</v>
      </c>
      <c s="35" t="s">
        <v>5</v>
      </c>
      <c s="6" t="s">
        <v>3791</v>
      </c>
      <c s="36" t="s">
        <v>159</v>
      </c>
      <c s="37">
        <v>4</v>
      </c>
      <c s="36">
        <v>0</v>
      </c>
      <c s="36">
        <f>ROUND(G452*H452,6)</f>
      </c>
      <c r="L452" s="38">
        <v>0</v>
      </c>
      <c s="32">
        <f>ROUND(ROUND(L452,2)*ROUND(G452,3),2)</f>
      </c>
      <c s="36" t="s">
        <v>160</v>
      </c>
      <c>
        <f>(M452*21)/100</f>
      </c>
      <c t="s">
        <v>26</v>
      </c>
    </row>
    <row r="453" spans="1:5" ht="12.75">
      <c r="A453" s="35" t="s">
        <v>54</v>
      </c>
      <c r="E453" s="39" t="s">
        <v>5</v>
      </c>
    </row>
    <row r="454" spans="1:5" ht="12.75">
      <c r="A454" s="35" t="s">
        <v>55</v>
      </c>
      <c r="E454" s="40" t="s">
        <v>5</v>
      </c>
    </row>
    <row r="455" spans="1:5" ht="12.75">
      <c r="A455" t="s">
        <v>57</v>
      </c>
      <c r="E455" s="39" t="s">
        <v>5</v>
      </c>
    </row>
    <row r="456" spans="1:16" ht="12.75">
      <c r="A456" t="s">
        <v>48</v>
      </c>
      <c s="34" t="s">
        <v>489</v>
      </c>
      <c s="34" t="s">
        <v>3792</v>
      </c>
      <c s="35" t="s">
        <v>5</v>
      </c>
      <c s="6" t="s">
        <v>3793</v>
      </c>
      <c s="36" t="s">
        <v>159</v>
      </c>
      <c s="37">
        <v>4</v>
      </c>
      <c s="36">
        <v>0.023</v>
      </c>
      <c s="36">
        <f>ROUND(G456*H456,6)</f>
      </c>
      <c r="L456" s="38">
        <v>0</v>
      </c>
      <c s="32">
        <f>ROUND(ROUND(L456,2)*ROUND(G456,3),2)</f>
      </c>
      <c s="36" t="s">
        <v>160</v>
      </c>
      <c>
        <f>(M456*21)/100</f>
      </c>
      <c t="s">
        <v>26</v>
      </c>
    </row>
    <row r="457" spans="1:5" ht="12.75">
      <c r="A457" s="35" t="s">
        <v>54</v>
      </c>
      <c r="E457" s="39" t="s">
        <v>5</v>
      </c>
    </row>
    <row r="458" spans="1:5" ht="12.75">
      <c r="A458" s="35" t="s">
        <v>55</v>
      </c>
      <c r="E458" s="40" t="s">
        <v>5</v>
      </c>
    </row>
    <row r="459" spans="1:5" ht="12.75">
      <c r="A459" t="s">
        <v>57</v>
      </c>
      <c r="E459" s="39" t="s">
        <v>5</v>
      </c>
    </row>
    <row r="460" spans="1:16" ht="25.5">
      <c r="A460" t="s">
        <v>48</v>
      </c>
      <c s="34" t="s">
        <v>490</v>
      </c>
      <c s="34" t="s">
        <v>3794</v>
      </c>
      <c s="35" t="s">
        <v>5</v>
      </c>
      <c s="6" t="s">
        <v>3795</v>
      </c>
      <c s="36" t="s">
        <v>1089</v>
      </c>
      <c s="37">
        <v>110</v>
      </c>
      <c s="36">
        <v>0.00123</v>
      </c>
      <c s="36">
        <f>ROUND(G460*H460,6)</f>
      </c>
      <c r="L460" s="38">
        <v>0</v>
      </c>
      <c s="32">
        <f>ROUND(ROUND(L460,2)*ROUND(G460,3),2)</f>
      </c>
      <c s="36" t="s">
        <v>160</v>
      </c>
      <c>
        <f>(M460*21)/100</f>
      </c>
      <c t="s">
        <v>26</v>
      </c>
    </row>
    <row r="461" spans="1:5" ht="12.75">
      <c r="A461" s="35" t="s">
        <v>54</v>
      </c>
      <c r="E461" s="39" t="s">
        <v>5</v>
      </c>
    </row>
    <row r="462" spans="1:5" ht="12.75">
      <c r="A462" s="35" t="s">
        <v>55</v>
      </c>
      <c r="E462" s="40" t="s">
        <v>5</v>
      </c>
    </row>
    <row r="463" spans="1:5" ht="12.75">
      <c r="A463" t="s">
        <v>57</v>
      </c>
      <c r="E463" s="39" t="s">
        <v>5</v>
      </c>
    </row>
    <row r="464" spans="1:16" ht="25.5">
      <c r="A464" t="s">
        <v>48</v>
      </c>
      <c s="34" t="s">
        <v>493</v>
      </c>
      <c s="34" t="s">
        <v>3796</v>
      </c>
      <c s="35" t="s">
        <v>5</v>
      </c>
      <c s="6" t="s">
        <v>3797</v>
      </c>
      <c s="36" t="s">
        <v>226</v>
      </c>
      <c s="37">
        <v>1200</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2.75">
      <c r="A467" t="s">
        <v>57</v>
      </c>
      <c r="E467" s="39" t="s">
        <v>5</v>
      </c>
    </row>
    <row r="468" spans="1:16" ht="12.75">
      <c r="A468" t="s">
        <v>48</v>
      </c>
      <c s="34" t="s">
        <v>494</v>
      </c>
      <c s="34" t="s">
        <v>3798</v>
      </c>
      <c s="35" t="s">
        <v>5</v>
      </c>
      <c s="6" t="s">
        <v>3799</v>
      </c>
      <c s="36" t="s">
        <v>226</v>
      </c>
      <c s="37">
        <v>260</v>
      </c>
      <c s="36">
        <v>6E-05</v>
      </c>
      <c s="36">
        <f>ROUND(G468*H468,6)</f>
      </c>
      <c r="L468" s="38">
        <v>0</v>
      </c>
      <c s="32">
        <f>ROUND(ROUND(L468,2)*ROUND(G468,3),2)</f>
      </c>
      <c s="36" t="s">
        <v>160</v>
      </c>
      <c>
        <f>(M468*21)/100</f>
      </c>
      <c t="s">
        <v>26</v>
      </c>
    </row>
    <row r="469" spans="1:5" ht="12.75">
      <c r="A469" s="35" t="s">
        <v>54</v>
      </c>
      <c r="E469" s="39" t="s">
        <v>5</v>
      </c>
    </row>
    <row r="470" spans="1:5" ht="12.75">
      <c r="A470" s="35" t="s">
        <v>55</v>
      </c>
      <c r="E470" s="40" t="s">
        <v>5</v>
      </c>
    </row>
    <row r="471" spans="1:5" ht="12.75">
      <c r="A471" t="s">
        <v>57</v>
      </c>
      <c r="E471" s="39" t="s">
        <v>5</v>
      </c>
    </row>
    <row r="472" spans="1:16" ht="25.5">
      <c r="A472" t="s">
        <v>48</v>
      </c>
      <c s="34" t="s">
        <v>498</v>
      </c>
      <c s="34" t="s">
        <v>3800</v>
      </c>
      <c s="35" t="s">
        <v>5</v>
      </c>
      <c s="6" t="s">
        <v>3801</v>
      </c>
      <c s="36" t="s">
        <v>159</v>
      </c>
      <c s="37">
        <v>1</v>
      </c>
      <c s="36">
        <v>0.00262</v>
      </c>
      <c s="36">
        <f>ROUND(G472*H472,6)</f>
      </c>
      <c r="L472" s="38">
        <v>0</v>
      </c>
      <c s="32">
        <f>ROUND(ROUND(L472,2)*ROUND(G472,3),2)</f>
      </c>
      <c s="36" t="s">
        <v>160</v>
      </c>
      <c>
        <f>(M472*21)/100</f>
      </c>
      <c t="s">
        <v>26</v>
      </c>
    </row>
    <row r="473" spans="1:5" ht="12.75">
      <c r="A473" s="35" t="s">
        <v>54</v>
      </c>
      <c r="E473" s="39" t="s">
        <v>5</v>
      </c>
    </row>
    <row r="474" spans="1:5" ht="12.75">
      <c r="A474" s="35" t="s">
        <v>55</v>
      </c>
      <c r="E474" s="40" t="s">
        <v>5</v>
      </c>
    </row>
    <row r="475" spans="1:5" ht="38.25">
      <c r="A475" t="s">
        <v>57</v>
      </c>
      <c r="E475" s="39" t="s">
        <v>3802</v>
      </c>
    </row>
    <row r="476" spans="1:16" ht="25.5">
      <c r="A476" t="s">
        <v>48</v>
      </c>
      <c s="34" t="s">
        <v>499</v>
      </c>
      <c s="34" t="s">
        <v>3803</v>
      </c>
      <c s="35" t="s">
        <v>5</v>
      </c>
      <c s="6" t="s">
        <v>3804</v>
      </c>
      <c s="36" t="s">
        <v>159</v>
      </c>
      <c s="37">
        <v>1</v>
      </c>
      <c s="36">
        <v>0.0042</v>
      </c>
      <c s="36">
        <f>ROUND(G476*H476,6)</f>
      </c>
      <c r="L476" s="38">
        <v>0</v>
      </c>
      <c s="32">
        <f>ROUND(ROUND(L476,2)*ROUND(G476,3),2)</f>
      </c>
      <c s="36" t="s">
        <v>160</v>
      </c>
      <c>
        <f>(M476*21)/100</f>
      </c>
      <c t="s">
        <v>26</v>
      </c>
    </row>
    <row r="477" spans="1:5" ht="12.75">
      <c r="A477" s="35" t="s">
        <v>54</v>
      </c>
      <c r="E477" s="39" t="s">
        <v>5</v>
      </c>
    </row>
    <row r="478" spans="1:5" ht="12.75">
      <c r="A478" s="35" t="s">
        <v>55</v>
      </c>
      <c r="E478" s="40" t="s">
        <v>5</v>
      </c>
    </row>
    <row r="479" spans="1:5" ht="38.25">
      <c r="A479" t="s">
        <v>57</v>
      </c>
      <c r="E479" s="39" t="s">
        <v>3805</v>
      </c>
    </row>
    <row r="480" spans="1:16" ht="25.5">
      <c r="A480" t="s">
        <v>48</v>
      </c>
      <c s="34" t="s">
        <v>500</v>
      </c>
      <c s="34" t="s">
        <v>3806</v>
      </c>
      <c s="35" t="s">
        <v>5</v>
      </c>
      <c s="6" t="s">
        <v>3807</v>
      </c>
      <c s="36" t="s">
        <v>159</v>
      </c>
      <c s="37">
        <v>2</v>
      </c>
      <c s="36">
        <v>0.0049</v>
      </c>
      <c s="36">
        <f>ROUND(G480*H480,6)</f>
      </c>
      <c r="L480" s="38">
        <v>0</v>
      </c>
      <c s="32">
        <f>ROUND(ROUND(L480,2)*ROUND(G480,3),2)</f>
      </c>
      <c s="36" t="s">
        <v>160</v>
      </c>
      <c>
        <f>(M480*21)/100</f>
      </c>
      <c t="s">
        <v>26</v>
      </c>
    </row>
    <row r="481" spans="1:5" ht="12.75">
      <c r="A481" s="35" t="s">
        <v>54</v>
      </c>
      <c r="E481" s="39" t="s">
        <v>5</v>
      </c>
    </row>
    <row r="482" spans="1:5" ht="12.75">
      <c r="A482" s="35" t="s">
        <v>55</v>
      </c>
      <c r="E482" s="40" t="s">
        <v>5</v>
      </c>
    </row>
    <row r="483" spans="1:5" ht="38.25">
      <c r="A483" t="s">
        <v>57</v>
      </c>
      <c r="E483" s="39" t="s">
        <v>3808</v>
      </c>
    </row>
    <row r="484" spans="1:16" ht="25.5">
      <c r="A484" t="s">
        <v>48</v>
      </c>
      <c s="34" t="s">
        <v>501</v>
      </c>
      <c s="34" t="s">
        <v>3809</v>
      </c>
      <c s="35" t="s">
        <v>5</v>
      </c>
      <c s="6" t="s">
        <v>3810</v>
      </c>
      <c s="36" t="s">
        <v>159</v>
      </c>
      <c s="37">
        <v>1</v>
      </c>
      <c s="36">
        <v>0.00765</v>
      </c>
      <c s="36">
        <f>ROUND(G484*H484,6)</f>
      </c>
      <c r="L484" s="38">
        <v>0</v>
      </c>
      <c s="32">
        <f>ROUND(ROUND(L484,2)*ROUND(G484,3),2)</f>
      </c>
      <c s="36" t="s">
        <v>160</v>
      </c>
      <c>
        <f>(M484*21)/100</f>
      </c>
      <c t="s">
        <v>26</v>
      </c>
    </row>
    <row r="485" spans="1:5" ht="12.75">
      <c r="A485" s="35" t="s">
        <v>54</v>
      </c>
      <c r="E485" s="39" t="s">
        <v>5</v>
      </c>
    </row>
    <row r="486" spans="1:5" ht="12.75">
      <c r="A486" s="35" t="s">
        <v>55</v>
      </c>
      <c r="E486" s="40" t="s">
        <v>5</v>
      </c>
    </row>
    <row r="487" spans="1:5" ht="38.25">
      <c r="A487" t="s">
        <v>57</v>
      </c>
      <c r="E487" s="39" t="s">
        <v>3811</v>
      </c>
    </row>
    <row r="488" spans="1:16" ht="25.5">
      <c r="A488" t="s">
        <v>48</v>
      </c>
      <c s="34" t="s">
        <v>502</v>
      </c>
      <c s="34" t="s">
        <v>3812</v>
      </c>
      <c s="35" t="s">
        <v>5</v>
      </c>
      <c s="6" t="s">
        <v>3813</v>
      </c>
      <c s="36" t="s">
        <v>159</v>
      </c>
      <c s="37">
        <v>2</v>
      </c>
      <c s="36">
        <v>0.0107</v>
      </c>
      <c s="36">
        <f>ROUND(G488*H488,6)</f>
      </c>
      <c r="L488" s="38">
        <v>0</v>
      </c>
      <c s="32">
        <f>ROUND(ROUND(L488,2)*ROUND(G488,3),2)</f>
      </c>
      <c s="36" t="s">
        <v>160</v>
      </c>
      <c>
        <f>(M488*21)/100</f>
      </c>
      <c t="s">
        <v>26</v>
      </c>
    </row>
    <row r="489" spans="1:5" ht="12.75">
      <c r="A489" s="35" t="s">
        <v>54</v>
      </c>
      <c r="E489" s="39" t="s">
        <v>5</v>
      </c>
    </row>
    <row r="490" spans="1:5" ht="12.75">
      <c r="A490" s="35" t="s">
        <v>55</v>
      </c>
      <c r="E490" s="40" t="s">
        <v>5</v>
      </c>
    </row>
    <row r="491" spans="1:5" ht="12.75">
      <c r="A491" t="s">
        <v>57</v>
      </c>
      <c r="E491" s="39" t="s">
        <v>5</v>
      </c>
    </row>
    <row r="492" spans="1:16" ht="25.5">
      <c r="A492" t="s">
        <v>48</v>
      </c>
      <c s="34" t="s">
        <v>503</v>
      </c>
      <c s="34" t="s">
        <v>3814</v>
      </c>
      <c s="35" t="s">
        <v>5</v>
      </c>
      <c s="6" t="s">
        <v>3815</v>
      </c>
      <c s="36" t="s">
        <v>159</v>
      </c>
      <c s="37">
        <v>2</v>
      </c>
      <c s="36">
        <v>0.0132</v>
      </c>
      <c s="36">
        <f>ROUND(G492*H492,6)</f>
      </c>
      <c r="L492" s="38">
        <v>0</v>
      </c>
      <c s="32">
        <f>ROUND(ROUND(L492,2)*ROUND(G492,3),2)</f>
      </c>
      <c s="36" t="s">
        <v>160</v>
      </c>
      <c>
        <f>(M492*21)/100</f>
      </c>
      <c t="s">
        <v>26</v>
      </c>
    </row>
    <row r="493" spans="1:5" ht="12.75">
      <c r="A493" s="35" t="s">
        <v>54</v>
      </c>
      <c r="E493" s="39" t="s">
        <v>5</v>
      </c>
    </row>
    <row r="494" spans="1:5" ht="12.75">
      <c r="A494" s="35" t="s">
        <v>55</v>
      </c>
      <c r="E494" s="40" t="s">
        <v>5</v>
      </c>
    </row>
    <row r="495" spans="1:5" ht="12.75">
      <c r="A495" t="s">
        <v>57</v>
      </c>
      <c r="E495" s="39" t="s">
        <v>5</v>
      </c>
    </row>
    <row r="496" spans="1:16" ht="25.5">
      <c r="A496" t="s">
        <v>48</v>
      </c>
      <c s="34" t="s">
        <v>507</v>
      </c>
      <c s="34" t="s">
        <v>3816</v>
      </c>
      <c s="35" t="s">
        <v>5</v>
      </c>
      <c s="6" t="s">
        <v>3817</v>
      </c>
      <c s="36" t="s">
        <v>159</v>
      </c>
      <c s="37">
        <v>1</v>
      </c>
      <c s="36">
        <v>0.0158</v>
      </c>
      <c s="36">
        <f>ROUND(G496*H496,6)</f>
      </c>
      <c r="L496" s="38">
        <v>0</v>
      </c>
      <c s="32">
        <f>ROUND(ROUND(L496,2)*ROUND(G496,3),2)</f>
      </c>
      <c s="36" t="s">
        <v>160</v>
      </c>
      <c>
        <f>(M496*21)/100</f>
      </c>
      <c t="s">
        <v>26</v>
      </c>
    </row>
    <row r="497" spans="1:5" ht="12.75">
      <c r="A497" s="35" t="s">
        <v>54</v>
      </c>
      <c r="E497" s="39" t="s">
        <v>5</v>
      </c>
    </row>
    <row r="498" spans="1:5" ht="12.75">
      <c r="A498" s="35" t="s">
        <v>55</v>
      </c>
      <c r="E498" s="40" t="s">
        <v>5</v>
      </c>
    </row>
    <row r="499" spans="1:5" ht="12.75">
      <c r="A499" t="s">
        <v>57</v>
      </c>
      <c r="E499" s="39" t="s">
        <v>5</v>
      </c>
    </row>
    <row r="500" spans="1:16" ht="25.5">
      <c r="A500" t="s">
        <v>48</v>
      </c>
      <c s="34" t="s">
        <v>509</v>
      </c>
      <c s="34" t="s">
        <v>3818</v>
      </c>
      <c s="35" t="s">
        <v>5</v>
      </c>
      <c s="6" t="s">
        <v>3819</v>
      </c>
      <c s="36" t="s">
        <v>159</v>
      </c>
      <c s="37">
        <v>36</v>
      </c>
      <c s="36">
        <v>6E-05</v>
      </c>
      <c s="36">
        <f>ROUND(G500*H500,6)</f>
      </c>
      <c r="L500" s="38">
        <v>0</v>
      </c>
      <c s="32">
        <f>ROUND(ROUND(L500,2)*ROUND(G500,3),2)</f>
      </c>
      <c s="36" t="s">
        <v>160</v>
      </c>
      <c>
        <f>(M500*21)/100</f>
      </c>
      <c t="s">
        <v>26</v>
      </c>
    </row>
    <row r="501" spans="1:5" ht="12.75">
      <c r="A501" s="35" t="s">
        <v>54</v>
      </c>
      <c r="E501" s="39" t="s">
        <v>5</v>
      </c>
    </row>
    <row r="502" spans="1:5" ht="12.75">
      <c r="A502" s="35" t="s">
        <v>55</v>
      </c>
      <c r="E502" s="40" t="s">
        <v>5</v>
      </c>
    </row>
    <row r="503" spans="1:5" ht="12.75">
      <c r="A503" t="s">
        <v>57</v>
      </c>
      <c r="E503" s="39" t="s">
        <v>5</v>
      </c>
    </row>
    <row r="504" spans="1:16" ht="25.5">
      <c r="A504" t="s">
        <v>48</v>
      </c>
      <c s="34" t="s">
        <v>510</v>
      </c>
      <c s="34" t="s">
        <v>3820</v>
      </c>
      <c s="35" t="s">
        <v>5</v>
      </c>
      <c s="6" t="s">
        <v>3821</v>
      </c>
      <c s="36" t="s">
        <v>52</v>
      </c>
      <c s="37">
        <v>1.284</v>
      </c>
      <c s="36">
        <v>0</v>
      </c>
      <c s="36">
        <f>ROUND(G504*H504,6)</f>
      </c>
      <c r="L504" s="38">
        <v>0</v>
      </c>
      <c s="32">
        <f>ROUND(ROUND(L504,2)*ROUND(G504,3),2)</f>
      </c>
      <c s="36" t="s">
        <v>160</v>
      </c>
      <c>
        <f>(M504*21)/100</f>
      </c>
      <c t="s">
        <v>26</v>
      </c>
    </row>
    <row r="505" spans="1:5" ht="12.75">
      <c r="A505" s="35" t="s">
        <v>54</v>
      </c>
      <c r="E505" s="39" t="s">
        <v>5</v>
      </c>
    </row>
    <row r="506" spans="1:5" ht="12.75">
      <c r="A506" s="35" t="s">
        <v>55</v>
      </c>
      <c r="E506" s="40" t="s">
        <v>5</v>
      </c>
    </row>
    <row r="507" spans="1:5" ht="12.75">
      <c r="A507" t="s">
        <v>57</v>
      </c>
      <c r="E507" s="39" t="s">
        <v>5</v>
      </c>
    </row>
    <row r="508" spans="1:13" ht="12.75">
      <c r="A508" t="s">
        <v>45</v>
      </c>
      <c r="C508" s="31" t="s">
        <v>3514</v>
      </c>
      <c r="E508" s="33" t="s">
        <v>3515</v>
      </c>
      <c r="J508" s="32">
        <f>0</f>
      </c>
      <c s="32">
        <f>0</f>
      </c>
      <c s="32">
        <f>0+L509+L513+L517+L521+L525</f>
      </c>
      <c s="32">
        <f>0+M509+M513+M517+M521+M525</f>
      </c>
    </row>
    <row r="509" spans="1:16" ht="12.75">
      <c r="A509" t="s">
        <v>48</v>
      </c>
      <c s="34" t="s">
        <v>511</v>
      </c>
      <c s="34" t="s">
        <v>3822</v>
      </c>
      <c s="35" t="s">
        <v>5</v>
      </c>
      <c s="6" t="s">
        <v>3823</v>
      </c>
      <c s="36" t="s">
        <v>159</v>
      </c>
      <c s="37">
        <v>10</v>
      </c>
      <c s="36">
        <v>0</v>
      </c>
      <c s="36">
        <f>ROUND(G509*H509,6)</f>
      </c>
      <c r="L509" s="38">
        <v>0</v>
      </c>
      <c s="32">
        <f>ROUND(ROUND(L509,2)*ROUND(G509,3),2)</f>
      </c>
      <c s="36" t="s">
        <v>160</v>
      </c>
      <c>
        <f>(M509*21)/100</f>
      </c>
      <c t="s">
        <v>26</v>
      </c>
    </row>
    <row r="510" spans="1:5" ht="12.75">
      <c r="A510" s="35" t="s">
        <v>54</v>
      </c>
      <c r="E510" s="39" t="s">
        <v>5</v>
      </c>
    </row>
    <row r="511" spans="1:5" ht="12.75">
      <c r="A511" s="35" t="s">
        <v>55</v>
      </c>
      <c r="E511" s="40" t="s">
        <v>5</v>
      </c>
    </row>
    <row r="512" spans="1:5" ht="12.75">
      <c r="A512" t="s">
        <v>57</v>
      </c>
      <c r="E512" s="39" t="s">
        <v>5</v>
      </c>
    </row>
    <row r="513" spans="1:16" ht="25.5">
      <c r="A513" t="s">
        <v>48</v>
      </c>
      <c s="34" t="s">
        <v>513</v>
      </c>
      <c s="34" t="s">
        <v>3824</v>
      </c>
      <c s="35" t="s">
        <v>5</v>
      </c>
      <c s="6" t="s">
        <v>3825</v>
      </c>
      <c s="36" t="s">
        <v>159</v>
      </c>
      <c s="37">
        <v>10</v>
      </c>
      <c s="36">
        <v>0.0165</v>
      </c>
      <c s="36">
        <f>ROUND(G513*H513,6)</f>
      </c>
      <c r="L513" s="38">
        <v>0</v>
      </c>
      <c s="32">
        <f>ROUND(ROUND(L513,2)*ROUND(G513,3),2)</f>
      </c>
      <c s="36" t="s">
        <v>160</v>
      </c>
      <c>
        <f>(M513*21)/100</f>
      </c>
      <c t="s">
        <v>26</v>
      </c>
    </row>
    <row r="514" spans="1:5" ht="12.75">
      <c r="A514" s="35" t="s">
        <v>54</v>
      </c>
      <c r="E514" s="39" t="s">
        <v>5</v>
      </c>
    </row>
    <row r="515" spans="1:5" ht="12.75">
      <c r="A515" s="35" t="s">
        <v>55</v>
      </c>
      <c r="E515" s="40" t="s">
        <v>5</v>
      </c>
    </row>
    <row r="516" spans="1:5" ht="25.5">
      <c r="A516" t="s">
        <v>57</v>
      </c>
      <c r="E516" s="39" t="s">
        <v>3826</v>
      </c>
    </row>
    <row r="517" spans="1:16" ht="12.75">
      <c r="A517" t="s">
        <v>48</v>
      </c>
      <c s="34" t="s">
        <v>514</v>
      </c>
      <c s="34" t="s">
        <v>3827</v>
      </c>
      <c s="35" t="s">
        <v>5</v>
      </c>
      <c s="6" t="s">
        <v>3828</v>
      </c>
      <c s="36" t="s">
        <v>159</v>
      </c>
      <c s="37">
        <v>4</v>
      </c>
      <c s="36">
        <v>0</v>
      </c>
      <c s="36">
        <f>ROUND(G517*H517,6)</f>
      </c>
      <c r="L517" s="38">
        <v>0</v>
      </c>
      <c s="32">
        <f>ROUND(ROUND(L517,2)*ROUND(G517,3),2)</f>
      </c>
      <c s="36" t="s">
        <v>160</v>
      </c>
      <c>
        <f>(M517*21)/100</f>
      </c>
      <c t="s">
        <v>26</v>
      </c>
    </row>
    <row r="518" spans="1:5" ht="12.75">
      <c r="A518" s="35" t="s">
        <v>54</v>
      </c>
      <c r="E518" s="39" t="s">
        <v>5</v>
      </c>
    </row>
    <row r="519" spans="1:5" ht="12.75">
      <c r="A519" s="35" t="s">
        <v>55</v>
      </c>
      <c r="E519" s="40" t="s">
        <v>5</v>
      </c>
    </row>
    <row r="520" spans="1:5" ht="12.75">
      <c r="A520" t="s">
        <v>57</v>
      </c>
      <c r="E520" s="39" t="s">
        <v>5</v>
      </c>
    </row>
    <row r="521" spans="1:16" ht="12.75">
      <c r="A521" t="s">
        <v>48</v>
      </c>
      <c s="34" t="s">
        <v>515</v>
      </c>
      <c s="34" t="s">
        <v>3829</v>
      </c>
      <c s="35" t="s">
        <v>5</v>
      </c>
      <c s="6" t="s">
        <v>3830</v>
      </c>
      <c s="36" t="s">
        <v>159</v>
      </c>
      <c s="37">
        <v>4</v>
      </c>
      <c s="36">
        <v>0.0127</v>
      </c>
      <c s="36">
        <f>ROUND(G521*H521,6)</f>
      </c>
      <c r="L521" s="38">
        <v>0</v>
      </c>
      <c s="32">
        <f>ROUND(ROUND(L521,2)*ROUND(G521,3),2)</f>
      </c>
      <c s="36" t="s">
        <v>160</v>
      </c>
      <c>
        <f>(M521*21)/100</f>
      </c>
      <c t="s">
        <v>26</v>
      </c>
    </row>
    <row r="522" spans="1:5" ht="12.75">
      <c r="A522" s="35" t="s">
        <v>54</v>
      </c>
      <c r="E522" s="39" t="s">
        <v>5</v>
      </c>
    </row>
    <row r="523" spans="1:5" ht="12.75">
      <c r="A523" s="35" t="s">
        <v>55</v>
      </c>
      <c r="E523" s="40" t="s">
        <v>5</v>
      </c>
    </row>
    <row r="524" spans="1:5" ht="25.5">
      <c r="A524" t="s">
        <v>57</v>
      </c>
      <c r="E524" s="39" t="s">
        <v>3831</v>
      </c>
    </row>
    <row r="525" spans="1:16" ht="25.5">
      <c r="A525" t="s">
        <v>48</v>
      </c>
      <c s="34" t="s">
        <v>518</v>
      </c>
      <c s="34" t="s">
        <v>3563</v>
      </c>
      <c s="35" t="s">
        <v>5</v>
      </c>
      <c s="6" t="s">
        <v>3564</v>
      </c>
      <c s="36" t="s">
        <v>52</v>
      </c>
      <c s="37">
        <v>0.216</v>
      </c>
      <c s="36">
        <v>0</v>
      </c>
      <c s="36">
        <f>ROUND(G525*H525,6)</f>
      </c>
      <c r="L525" s="38">
        <v>0</v>
      </c>
      <c s="32">
        <f>ROUND(ROUND(L525,2)*ROUND(G525,3),2)</f>
      </c>
      <c s="36" t="s">
        <v>160</v>
      </c>
      <c>
        <f>(M525*21)/100</f>
      </c>
      <c t="s">
        <v>26</v>
      </c>
    </row>
    <row r="526" spans="1:5" ht="12.75">
      <c r="A526" s="35" t="s">
        <v>54</v>
      </c>
      <c r="E526" s="39" t="s">
        <v>5</v>
      </c>
    </row>
    <row r="527" spans="1:5" ht="12.75">
      <c r="A527" s="35" t="s">
        <v>55</v>
      </c>
      <c r="E527" s="40" t="s">
        <v>5</v>
      </c>
    </row>
    <row r="528" spans="1:5" ht="12.75">
      <c r="A528" t="s">
        <v>57</v>
      </c>
      <c r="E528" s="39" t="s">
        <v>5</v>
      </c>
    </row>
    <row r="529" spans="1:13" ht="12.75">
      <c r="A529" t="s">
        <v>45</v>
      </c>
      <c r="C529" s="31" t="s">
        <v>1085</v>
      </c>
      <c r="E529" s="33" t="s">
        <v>1086</v>
      </c>
      <c r="J529" s="32">
        <f>0</f>
      </c>
      <c s="32">
        <f>0</f>
      </c>
      <c s="32">
        <f>0+L530+L534+L538</f>
      </c>
      <c s="32">
        <f>0+M530+M534+M538</f>
      </c>
    </row>
    <row r="530" spans="1:16" ht="12.75">
      <c r="A530" t="s">
        <v>48</v>
      </c>
      <c s="34" t="s">
        <v>521</v>
      </c>
      <c s="34" t="s">
        <v>1095</v>
      </c>
      <c s="35" t="s">
        <v>5</v>
      </c>
      <c s="6" t="s">
        <v>1096</v>
      </c>
      <c s="36" t="s">
        <v>1097</v>
      </c>
      <c s="37">
        <v>47</v>
      </c>
      <c s="36">
        <v>7E-05</v>
      </c>
      <c s="36">
        <f>ROUND(G530*H530,6)</f>
      </c>
      <c r="L530" s="38">
        <v>0</v>
      </c>
      <c s="32">
        <f>ROUND(ROUND(L530,2)*ROUND(G530,3),2)</f>
      </c>
      <c s="36" t="s">
        <v>160</v>
      </c>
      <c>
        <f>(M530*21)/100</f>
      </c>
      <c t="s">
        <v>26</v>
      </c>
    </row>
    <row r="531" spans="1:5" ht="12.75">
      <c r="A531" s="35" t="s">
        <v>54</v>
      </c>
      <c r="E531" s="39" t="s">
        <v>5</v>
      </c>
    </row>
    <row r="532" spans="1:5" ht="25.5">
      <c r="A532" s="35" t="s">
        <v>55</v>
      </c>
      <c r="E532" s="40" t="s">
        <v>3832</v>
      </c>
    </row>
    <row r="533" spans="1:5" ht="12.75">
      <c r="A533" t="s">
        <v>57</v>
      </c>
      <c r="E533" s="39" t="s">
        <v>5</v>
      </c>
    </row>
    <row r="534" spans="1:16" ht="12.75">
      <c r="A534" t="s">
        <v>48</v>
      </c>
      <c s="34" t="s">
        <v>524</v>
      </c>
      <c s="34" t="s">
        <v>1106</v>
      </c>
      <c s="35" t="s">
        <v>5</v>
      </c>
      <c s="6" t="s">
        <v>1107</v>
      </c>
      <c s="36" t="s">
        <v>52</v>
      </c>
      <c s="37">
        <v>0.048</v>
      </c>
      <c s="36">
        <v>1</v>
      </c>
      <c s="36">
        <f>ROUND(G534*H534,6)</f>
      </c>
      <c r="L534" s="38">
        <v>0</v>
      </c>
      <c s="32">
        <f>ROUND(ROUND(L534,2)*ROUND(G534,3),2)</f>
      </c>
      <c s="36" t="s">
        <v>160</v>
      </c>
      <c>
        <f>(M534*21)/100</f>
      </c>
      <c t="s">
        <v>26</v>
      </c>
    </row>
    <row r="535" spans="1:5" ht="12.75">
      <c r="A535" s="35" t="s">
        <v>54</v>
      </c>
      <c r="E535" s="39" t="s">
        <v>5</v>
      </c>
    </row>
    <row r="536" spans="1:5" ht="12.75">
      <c r="A536" s="35" t="s">
        <v>55</v>
      </c>
      <c r="E536" s="40" t="s">
        <v>5</v>
      </c>
    </row>
    <row r="537" spans="1:5" ht="12.75">
      <c r="A537" t="s">
        <v>57</v>
      </c>
      <c r="E537" s="39" t="s">
        <v>5</v>
      </c>
    </row>
    <row r="538" spans="1:16" ht="25.5">
      <c r="A538" t="s">
        <v>48</v>
      </c>
      <c s="34" t="s">
        <v>527</v>
      </c>
      <c s="34" t="s">
        <v>2673</v>
      </c>
      <c s="35" t="s">
        <v>5</v>
      </c>
      <c s="6" t="s">
        <v>2674</v>
      </c>
      <c s="36" t="s">
        <v>52</v>
      </c>
      <c s="37">
        <v>0.051</v>
      </c>
      <c s="36">
        <v>0</v>
      </c>
      <c s="36">
        <f>ROUND(G538*H538,6)</f>
      </c>
      <c r="L538" s="38">
        <v>0</v>
      </c>
      <c s="32">
        <f>ROUND(ROUND(L538,2)*ROUND(G538,3),2)</f>
      </c>
      <c s="36" t="s">
        <v>160</v>
      </c>
      <c>
        <f>(M538*21)/100</f>
      </c>
      <c t="s">
        <v>26</v>
      </c>
    </row>
    <row r="539" spans="1:5" ht="12.75">
      <c r="A539" s="35" t="s">
        <v>54</v>
      </c>
      <c r="E539" s="39" t="s">
        <v>5</v>
      </c>
    </row>
    <row r="540" spans="1:5" ht="12.75">
      <c r="A540" s="35" t="s">
        <v>55</v>
      </c>
      <c r="E540" s="40" t="s">
        <v>5</v>
      </c>
    </row>
    <row r="541" spans="1:5" ht="12.75">
      <c r="A541" t="s">
        <v>57</v>
      </c>
      <c r="E541" s="39" t="s">
        <v>5</v>
      </c>
    </row>
    <row r="542" spans="1:13" ht="12.75">
      <c r="A542" t="s">
        <v>45</v>
      </c>
      <c r="C542" s="31" t="s">
        <v>82</v>
      </c>
      <c r="E542" s="33" t="s">
        <v>994</v>
      </c>
      <c r="J542" s="32">
        <f>0</f>
      </c>
      <c s="32">
        <f>0</f>
      </c>
      <c s="32">
        <f>0+L543+L547+L551+L555+L559+L563</f>
      </c>
      <c s="32">
        <f>0+M543+M547+M551+M555+M559+M563</f>
      </c>
    </row>
    <row r="543" spans="1:16" ht="25.5">
      <c r="A543" t="s">
        <v>48</v>
      </c>
      <c s="34" t="s">
        <v>95</v>
      </c>
      <c s="34" t="s">
        <v>3833</v>
      </c>
      <c s="35" t="s">
        <v>5</v>
      </c>
      <c s="6" t="s">
        <v>3834</v>
      </c>
      <c s="36" t="s">
        <v>226</v>
      </c>
      <c s="37">
        <v>60</v>
      </c>
      <c s="36">
        <v>0</v>
      </c>
      <c s="36">
        <f>ROUND(G543*H543,6)</f>
      </c>
      <c r="L543" s="38">
        <v>0</v>
      </c>
      <c s="32">
        <f>ROUND(ROUND(L543,2)*ROUND(G543,3),2)</f>
      </c>
      <c s="36" t="s">
        <v>160</v>
      </c>
      <c>
        <f>(M543*21)/100</f>
      </c>
      <c t="s">
        <v>26</v>
      </c>
    </row>
    <row r="544" spans="1:5" ht="12.75">
      <c r="A544" s="35" t="s">
        <v>54</v>
      </c>
      <c r="E544" s="39" t="s">
        <v>5</v>
      </c>
    </row>
    <row r="545" spans="1:5" ht="12.75">
      <c r="A545" s="35" t="s">
        <v>55</v>
      </c>
      <c r="E545" s="40" t="s">
        <v>5</v>
      </c>
    </row>
    <row r="546" spans="1:5" ht="12.75">
      <c r="A546" t="s">
        <v>57</v>
      </c>
      <c r="E546" s="39" t="s">
        <v>5</v>
      </c>
    </row>
    <row r="547" spans="1:16" ht="12.75">
      <c r="A547" t="s">
        <v>48</v>
      </c>
      <c s="34" t="s">
        <v>99</v>
      </c>
      <c s="34" t="s">
        <v>3835</v>
      </c>
      <c s="35" t="s">
        <v>5</v>
      </c>
      <c s="6" t="s">
        <v>3836</v>
      </c>
      <c s="36" t="s">
        <v>226</v>
      </c>
      <c s="37">
        <v>60.9</v>
      </c>
      <c s="36">
        <v>0.00043</v>
      </c>
      <c s="36">
        <f>ROUND(G547*H547,6)</f>
      </c>
      <c r="L547" s="38">
        <v>0</v>
      </c>
      <c s="32">
        <f>ROUND(ROUND(L547,2)*ROUND(G547,3),2)</f>
      </c>
      <c s="36" t="s">
        <v>160</v>
      </c>
      <c>
        <f>(M547*21)/100</f>
      </c>
      <c t="s">
        <v>26</v>
      </c>
    </row>
    <row r="548" spans="1:5" ht="12.75">
      <c r="A548" s="35" t="s">
        <v>54</v>
      </c>
      <c r="E548" s="39" t="s">
        <v>5</v>
      </c>
    </row>
    <row r="549" spans="1:5" ht="25.5">
      <c r="A549" s="35" t="s">
        <v>55</v>
      </c>
      <c r="E549" s="40" t="s">
        <v>3837</v>
      </c>
    </row>
    <row r="550" spans="1:5" ht="12.75">
      <c r="A550" t="s">
        <v>57</v>
      </c>
      <c r="E550" s="39" t="s">
        <v>5</v>
      </c>
    </row>
    <row r="551" spans="1:16" ht="25.5">
      <c r="A551" t="s">
        <v>48</v>
      </c>
      <c s="34" t="s">
        <v>103</v>
      </c>
      <c s="34" t="s">
        <v>3838</v>
      </c>
      <c s="35" t="s">
        <v>5</v>
      </c>
      <c s="6" t="s">
        <v>3839</v>
      </c>
      <c s="36" t="s">
        <v>226</v>
      </c>
      <c s="37">
        <v>40</v>
      </c>
      <c s="36">
        <v>0</v>
      </c>
      <c s="36">
        <f>ROUND(G551*H551,6)</f>
      </c>
      <c r="L551" s="38">
        <v>0</v>
      </c>
      <c s="32">
        <f>ROUND(ROUND(L551,2)*ROUND(G551,3),2)</f>
      </c>
      <c s="36" t="s">
        <v>160</v>
      </c>
      <c>
        <f>(M551*21)/100</f>
      </c>
      <c t="s">
        <v>26</v>
      </c>
    </row>
    <row r="552" spans="1:5" ht="12.75">
      <c r="A552" s="35" t="s">
        <v>54</v>
      </c>
      <c r="E552" s="39" t="s">
        <v>5</v>
      </c>
    </row>
    <row r="553" spans="1:5" ht="12.75">
      <c r="A553" s="35" t="s">
        <v>55</v>
      </c>
      <c r="E553" s="40" t="s">
        <v>5</v>
      </c>
    </row>
    <row r="554" spans="1:5" ht="12.75">
      <c r="A554" t="s">
        <v>57</v>
      </c>
      <c r="E554" s="39" t="s">
        <v>5</v>
      </c>
    </row>
    <row r="555" spans="1:16" ht="12.75">
      <c r="A555" t="s">
        <v>48</v>
      </c>
      <c s="34" t="s">
        <v>107</v>
      </c>
      <c s="34" t="s">
        <v>3840</v>
      </c>
      <c s="35" t="s">
        <v>5</v>
      </c>
      <c s="6" t="s">
        <v>3841</v>
      </c>
      <c s="36" t="s">
        <v>226</v>
      </c>
      <c s="37">
        <v>40.6</v>
      </c>
      <c s="36">
        <v>0.00148</v>
      </c>
      <c s="36">
        <f>ROUND(G555*H555,6)</f>
      </c>
      <c r="L555" s="38">
        <v>0</v>
      </c>
      <c s="32">
        <f>ROUND(ROUND(L555,2)*ROUND(G555,3),2)</f>
      </c>
      <c s="36" t="s">
        <v>160</v>
      </c>
      <c>
        <f>(M555*21)/100</f>
      </c>
      <c t="s">
        <v>26</v>
      </c>
    </row>
    <row r="556" spans="1:5" ht="12.75">
      <c r="A556" s="35" t="s">
        <v>54</v>
      </c>
      <c r="E556" s="39" t="s">
        <v>5</v>
      </c>
    </row>
    <row r="557" spans="1:5" ht="25.5">
      <c r="A557" s="35" t="s">
        <v>55</v>
      </c>
      <c r="E557" s="40" t="s">
        <v>3842</v>
      </c>
    </row>
    <row r="558" spans="1:5" ht="12.75">
      <c r="A558" t="s">
        <v>57</v>
      </c>
      <c r="E558" s="39" t="s">
        <v>5</v>
      </c>
    </row>
    <row r="559" spans="1:16" ht="12.75">
      <c r="A559" t="s">
        <v>48</v>
      </c>
      <c s="34" t="s">
        <v>111</v>
      </c>
      <c s="34" t="s">
        <v>3843</v>
      </c>
      <c s="35" t="s">
        <v>5</v>
      </c>
      <c s="6" t="s">
        <v>3844</v>
      </c>
      <c s="36" t="s">
        <v>226</v>
      </c>
      <c s="37">
        <v>112</v>
      </c>
      <c s="36">
        <v>0.00019</v>
      </c>
      <c s="36">
        <f>ROUND(G559*H559,6)</f>
      </c>
      <c r="L559" s="38">
        <v>0</v>
      </c>
      <c s="32">
        <f>ROUND(ROUND(L559,2)*ROUND(G559,3),2)</f>
      </c>
      <c s="36" t="s">
        <v>160</v>
      </c>
      <c>
        <f>(M559*21)/100</f>
      </c>
      <c t="s">
        <v>26</v>
      </c>
    </row>
    <row r="560" spans="1:5" ht="12.75">
      <c r="A560" s="35" t="s">
        <v>54</v>
      </c>
      <c r="E560" s="39" t="s">
        <v>5</v>
      </c>
    </row>
    <row r="561" spans="1:5" ht="12.75">
      <c r="A561" s="35" t="s">
        <v>55</v>
      </c>
      <c r="E561" s="40" t="s">
        <v>5</v>
      </c>
    </row>
    <row r="562" spans="1:5" ht="12.75">
      <c r="A562" t="s">
        <v>57</v>
      </c>
      <c r="E562" s="39" t="s">
        <v>5</v>
      </c>
    </row>
    <row r="563" spans="1:16" ht="12.75">
      <c r="A563" t="s">
        <v>48</v>
      </c>
      <c s="34" t="s">
        <v>189</v>
      </c>
      <c s="34" t="s">
        <v>1026</v>
      </c>
      <c s="35" t="s">
        <v>5</v>
      </c>
      <c s="6" t="s">
        <v>1027</v>
      </c>
      <c s="36" t="s">
        <v>226</v>
      </c>
      <c s="37">
        <v>112</v>
      </c>
      <c s="36">
        <v>9E-05</v>
      </c>
      <c s="36">
        <f>ROUND(G563*H563,6)</f>
      </c>
      <c r="L563" s="38">
        <v>0</v>
      </c>
      <c s="32">
        <f>ROUND(ROUND(L563,2)*ROUND(G563,3),2)</f>
      </c>
      <c s="36" t="s">
        <v>160</v>
      </c>
      <c>
        <f>(M563*21)/100</f>
      </c>
      <c t="s">
        <v>26</v>
      </c>
    </row>
    <row r="564" spans="1:5" ht="12.75">
      <c r="A564" s="35" t="s">
        <v>54</v>
      </c>
      <c r="E564" s="39" t="s">
        <v>5</v>
      </c>
    </row>
    <row r="565" spans="1:5" ht="12.75">
      <c r="A565" s="35" t="s">
        <v>55</v>
      </c>
      <c r="E565" s="40" t="s">
        <v>5</v>
      </c>
    </row>
    <row r="566" spans="1:5" ht="12.75">
      <c r="A566" t="s">
        <v>57</v>
      </c>
      <c r="E566" s="39" t="s">
        <v>5</v>
      </c>
    </row>
    <row r="567" spans="1:13" ht="12.75">
      <c r="A567" t="s">
        <v>45</v>
      </c>
      <c r="C567" s="31" t="s">
        <v>46</v>
      </c>
      <c r="E567" s="33" t="s">
        <v>47</v>
      </c>
      <c r="J567" s="32">
        <f>0</f>
      </c>
      <c s="32">
        <f>0</f>
      </c>
      <c s="32">
        <f>0+L568+L572</f>
      </c>
      <c s="32">
        <f>0+M568+M572</f>
      </c>
    </row>
    <row r="568" spans="1:16" ht="25.5">
      <c r="A568" t="s">
        <v>48</v>
      </c>
      <c s="34" t="s">
        <v>192</v>
      </c>
      <c s="34" t="s">
        <v>1547</v>
      </c>
      <c s="35" t="s">
        <v>5</v>
      </c>
      <c s="6" t="s">
        <v>1548</v>
      </c>
      <c s="36" t="s">
        <v>52</v>
      </c>
      <c s="37">
        <v>0.21</v>
      </c>
      <c s="36">
        <v>0</v>
      </c>
      <c s="36">
        <f>ROUND(G568*H568,6)</f>
      </c>
      <c r="L568" s="38">
        <v>0</v>
      </c>
      <c s="32">
        <f>ROUND(ROUND(L568,2)*ROUND(G568,3),2)</f>
      </c>
      <c s="36" t="s">
        <v>160</v>
      </c>
      <c>
        <f>(M568*21)/100</f>
      </c>
      <c t="s">
        <v>26</v>
      </c>
    </row>
    <row r="569" spans="1:5" ht="12.75">
      <c r="A569" s="35" t="s">
        <v>54</v>
      </c>
      <c r="E569" s="39" t="s">
        <v>5</v>
      </c>
    </row>
    <row r="570" spans="1:5" ht="12.75">
      <c r="A570" s="35" t="s">
        <v>55</v>
      </c>
      <c r="E570" s="40" t="s">
        <v>5</v>
      </c>
    </row>
    <row r="571" spans="1:5" ht="12.75">
      <c r="A571" t="s">
        <v>57</v>
      </c>
      <c r="E571" s="39" t="s">
        <v>5</v>
      </c>
    </row>
    <row r="572" spans="1:16" ht="25.5">
      <c r="A572" t="s">
        <v>48</v>
      </c>
      <c s="34" t="s">
        <v>195</v>
      </c>
      <c s="34" t="s">
        <v>62</v>
      </c>
      <c s="35" t="s">
        <v>5</v>
      </c>
      <c s="6" t="s">
        <v>63</v>
      </c>
      <c s="36" t="s">
        <v>52</v>
      </c>
      <c s="37">
        <v>0.21</v>
      </c>
      <c s="36">
        <v>0</v>
      </c>
      <c s="36">
        <f>ROUND(G572*H572,6)</f>
      </c>
      <c r="L572" s="38">
        <v>0</v>
      </c>
      <c s="32">
        <f>ROUND(ROUND(L572,2)*ROUND(G572,3),2)</f>
      </c>
      <c s="36" t="s">
        <v>53</v>
      </c>
      <c>
        <f>(M572*21)/100</f>
      </c>
      <c t="s">
        <v>26</v>
      </c>
    </row>
    <row r="573" spans="1:5" ht="12.75">
      <c r="A573" s="35" t="s">
        <v>54</v>
      </c>
      <c r="E573" s="39" t="s">
        <v>5</v>
      </c>
    </row>
    <row r="574" spans="1:5" ht="12.75">
      <c r="A574" s="35" t="s">
        <v>55</v>
      </c>
      <c r="E574" s="40" t="s">
        <v>5</v>
      </c>
    </row>
    <row r="575" spans="1:5" ht="25.5">
      <c r="A575" t="s">
        <v>57</v>
      </c>
      <c r="E575" s="39" t="s">
        <v>3496</v>
      </c>
    </row>
    <row r="576" spans="1:13" ht="12.75">
      <c r="A576" t="s">
        <v>45</v>
      </c>
      <c r="C576" s="31" t="s">
        <v>1029</v>
      </c>
      <c r="E576" s="33" t="s">
        <v>1030</v>
      </c>
      <c r="J576" s="32">
        <f>0</f>
      </c>
      <c s="32">
        <f>0</f>
      </c>
      <c s="32">
        <f>0+L577</f>
      </c>
      <c s="32">
        <f>0+M577</f>
      </c>
    </row>
    <row r="577" spans="1:16" ht="38.25">
      <c r="A577" t="s">
        <v>48</v>
      </c>
      <c s="34" t="s">
        <v>199</v>
      </c>
      <c s="34" t="s">
        <v>1031</v>
      </c>
      <c s="35" t="s">
        <v>5</v>
      </c>
      <c s="6" t="s">
        <v>1032</v>
      </c>
      <c s="36" t="s">
        <v>52</v>
      </c>
      <c s="37">
        <v>64.63</v>
      </c>
      <c s="36">
        <v>0</v>
      </c>
      <c s="36">
        <f>ROUND(G577*H577,6)</f>
      </c>
      <c r="L577" s="38">
        <v>0</v>
      </c>
      <c s="32">
        <f>ROUND(ROUND(L577,2)*ROUND(G577,3),2)</f>
      </c>
      <c s="36" t="s">
        <v>160</v>
      </c>
      <c>
        <f>(M577*21)/100</f>
      </c>
      <c t="s">
        <v>26</v>
      </c>
    </row>
    <row r="578" spans="1:5" ht="12.75">
      <c r="A578" s="35" t="s">
        <v>54</v>
      </c>
      <c r="E578" s="39" t="s">
        <v>5</v>
      </c>
    </row>
    <row r="579" spans="1:5" ht="12.75">
      <c r="A579" s="35" t="s">
        <v>55</v>
      </c>
      <c r="E579" s="40" t="s">
        <v>5</v>
      </c>
    </row>
    <row r="580" spans="1:5" ht="12.75">
      <c r="A580" t="s">
        <v>57</v>
      </c>
      <c r="E580" s="39" t="s">
        <v>5</v>
      </c>
    </row>
    <row r="581" spans="1:13" ht="12.75">
      <c r="A581" t="s">
        <v>45</v>
      </c>
      <c r="C581" s="31" t="s">
        <v>3845</v>
      </c>
      <c r="E581" s="33" t="s">
        <v>3846</v>
      </c>
      <c r="J581" s="32">
        <f>0</f>
      </c>
      <c s="32">
        <f>0</f>
      </c>
      <c s="32">
        <f>0+L582</f>
      </c>
      <c s="32">
        <f>0+M582</f>
      </c>
    </row>
    <row r="582" spans="1:16" ht="12.75">
      <c r="A582" t="s">
        <v>48</v>
      </c>
      <c s="34" t="s">
        <v>530</v>
      </c>
      <c s="34" t="s">
        <v>3847</v>
      </c>
      <c s="35" t="s">
        <v>5</v>
      </c>
      <c s="6" t="s">
        <v>3848</v>
      </c>
      <c s="36" t="s">
        <v>3849</v>
      </c>
      <c s="37">
        <v>8</v>
      </c>
      <c s="36">
        <v>0</v>
      </c>
      <c s="36">
        <f>ROUND(G582*H582,6)</f>
      </c>
      <c r="L582" s="38">
        <v>0</v>
      </c>
      <c s="32">
        <f>ROUND(ROUND(L582,2)*ROUND(G582,3),2)</f>
      </c>
      <c s="36" t="s">
        <v>160</v>
      </c>
      <c>
        <f>(M582*21)/100</f>
      </c>
      <c t="s">
        <v>26</v>
      </c>
    </row>
    <row r="583" spans="1:5" ht="12.75">
      <c r="A583" s="35" t="s">
        <v>54</v>
      </c>
      <c r="E583" s="39" t="s">
        <v>5</v>
      </c>
    </row>
    <row r="584" spans="1:5" ht="12.75">
      <c r="A584" s="35" t="s">
        <v>55</v>
      </c>
      <c r="E584" s="40" t="s">
        <v>5</v>
      </c>
    </row>
    <row r="585" spans="1:5" ht="12.75">
      <c r="A585" t="s">
        <v>57</v>
      </c>
      <c r="E585" s="39" t="s">
        <v>3850</v>
      </c>
    </row>
    <row r="586" spans="1:13" ht="12.75">
      <c r="A586" t="s">
        <v>45</v>
      </c>
      <c r="C586" s="31" t="s">
        <v>3565</v>
      </c>
      <c r="E586" s="33" t="s">
        <v>3566</v>
      </c>
      <c r="J586" s="32">
        <f>0</f>
      </c>
      <c s="32">
        <f>0</f>
      </c>
      <c s="32">
        <f>0+L587+L591+L595</f>
      </c>
      <c s="32">
        <f>0+M587+M591+M595</f>
      </c>
    </row>
    <row r="587" spans="1:16" ht="12.75">
      <c r="A587" t="s">
        <v>48</v>
      </c>
      <c s="34" t="s">
        <v>533</v>
      </c>
      <c s="34" t="s">
        <v>3851</v>
      </c>
      <c s="35" t="s">
        <v>5</v>
      </c>
      <c s="6" t="s">
        <v>3568</v>
      </c>
      <c s="36" t="s">
        <v>122</v>
      </c>
      <c s="37">
        <v>1</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2.75">
      <c r="A590" t="s">
        <v>57</v>
      </c>
      <c r="E590" s="39" t="s">
        <v>5</v>
      </c>
    </row>
    <row r="591" spans="1:16" ht="12.75">
      <c r="A591" t="s">
        <v>48</v>
      </c>
      <c s="34" t="s">
        <v>536</v>
      </c>
      <c s="34" t="s">
        <v>3852</v>
      </c>
      <c s="35" t="s">
        <v>5</v>
      </c>
      <c s="6" t="s">
        <v>3853</v>
      </c>
      <c s="36" t="s">
        <v>122</v>
      </c>
      <c s="37">
        <v>1</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5</v>
      </c>
    </row>
    <row r="595" spans="1:16" ht="12.75">
      <c r="A595" t="s">
        <v>48</v>
      </c>
      <c s="34" t="s">
        <v>539</v>
      </c>
      <c s="34" t="s">
        <v>3854</v>
      </c>
      <c s="35" t="s">
        <v>5</v>
      </c>
      <c s="6" t="s">
        <v>3855</v>
      </c>
      <c s="36" t="s">
        <v>122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5</v>
      </c>
    </row>
    <row r="599" spans="1:13" ht="12.75">
      <c r="A599" t="s">
        <v>45</v>
      </c>
      <c r="C599" s="31" t="s">
        <v>708</v>
      </c>
      <c r="E599" s="33" t="s">
        <v>709</v>
      </c>
      <c r="J599" s="32">
        <f>0</f>
      </c>
      <c s="32">
        <f>0</f>
      </c>
      <c s="32">
        <f>0+L600</f>
      </c>
      <c s="32">
        <f>0+M600</f>
      </c>
    </row>
    <row r="600" spans="1:16" ht="12.75">
      <c r="A600" t="s">
        <v>48</v>
      </c>
      <c s="34" t="s">
        <v>542</v>
      </c>
      <c s="34" t="s">
        <v>711</v>
      </c>
      <c s="35" t="s">
        <v>5</v>
      </c>
      <c s="6" t="s">
        <v>712</v>
      </c>
      <c s="36" t="s">
        <v>122</v>
      </c>
      <c s="37">
        <v>1</v>
      </c>
      <c s="36">
        <v>0</v>
      </c>
      <c s="36">
        <f>ROUND(G600*H600,6)</f>
      </c>
      <c r="L600" s="38">
        <v>0</v>
      </c>
      <c s="32">
        <f>ROUND(ROUND(L600,2)*ROUND(G600,3),2)</f>
      </c>
      <c s="36" t="s">
        <v>160</v>
      </c>
      <c>
        <f>(M600*21)/100</f>
      </c>
      <c t="s">
        <v>26</v>
      </c>
    </row>
    <row r="601" spans="1:5" ht="12.75">
      <c r="A601" s="35" t="s">
        <v>54</v>
      </c>
      <c r="E601" s="39" t="s">
        <v>5</v>
      </c>
    </row>
    <row r="602" spans="1:5" ht="12.75">
      <c r="A602" s="35" t="s">
        <v>55</v>
      </c>
      <c r="E602" s="40" t="s">
        <v>5</v>
      </c>
    </row>
    <row r="603" spans="1:5" ht="12.75">
      <c r="A603" t="s">
        <v>57</v>
      </c>
      <c r="E603"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7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COUNTIFS(L8:L771,"=0",A8:A771,"P")+COUNTIFS(L8:L771,"",A8:A771,"P")+SUM(Q8:Q771)</f>
      </c>
    </row>
    <row r="8" spans="1:13" ht="12.75">
      <c r="A8" t="s">
        <v>43</v>
      </c>
      <c r="C8" s="28" t="s">
        <v>3858</v>
      </c>
      <c r="E8" s="30" t="s">
        <v>3857</v>
      </c>
      <c r="J8" s="29">
        <f>0+J9+J26+J67+J720+J737+J742</f>
      </c>
      <c s="29">
        <f>0+K9+K26+K67+K720+K737+K742</f>
      </c>
      <c s="29">
        <f>0+L9+L26+L67+L720+L737+L742</f>
      </c>
      <c s="29">
        <f>0+M9+M26+M67+M720+M737+M742</f>
      </c>
    </row>
    <row r="9" spans="1:13" ht="12.75">
      <c r="A9" t="s">
        <v>45</v>
      </c>
      <c r="C9" s="31" t="s">
        <v>3859</v>
      </c>
      <c r="E9" s="33" t="s">
        <v>3860</v>
      </c>
      <c r="J9" s="32">
        <f>0</f>
      </c>
      <c s="32">
        <f>0</f>
      </c>
      <c s="32">
        <f>0+L10+L14+L18+L22</f>
      </c>
      <c s="32">
        <f>0+M10+M14+M18+M22</f>
      </c>
    </row>
    <row r="10" spans="1:16" ht="25.5">
      <c r="A10" t="s">
        <v>48</v>
      </c>
      <c s="34" t="s">
        <v>608</v>
      </c>
      <c s="34" t="s">
        <v>3861</v>
      </c>
      <c s="35" t="s">
        <v>5</v>
      </c>
      <c s="6" t="s">
        <v>3862</v>
      </c>
      <c s="36" t="s">
        <v>226</v>
      </c>
      <c s="37">
        <v>710</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25.5">
      <c r="A14" t="s">
        <v>48</v>
      </c>
      <c s="34" t="s">
        <v>610</v>
      </c>
      <c s="34" t="s">
        <v>3863</v>
      </c>
      <c s="35" t="s">
        <v>5</v>
      </c>
      <c s="6" t="s">
        <v>3864</v>
      </c>
      <c s="36" t="s">
        <v>226</v>
      </c>
      <c s="37">
        <v>184</v>
      </c>
      <c s="36">
        <v>0.00025</v>
      </c>
      <c s="36">
        <f>ROUND(G14*H14,6)</f>
      </c>
      <c r="L14" s="38">
        <v>0</v>
      </c>
      <c s="32">
        <f>ROUND(ROUND(L14,2)*ROUND(G14,3),2)</f>
      </c>
      <c s="36" t="s">
        <v>160</v>
      </c>
      <c>
        <f>(M14*21)/100</f>
      </c>
      <c t="s">
        <v>26</v>
      </c>
    </row>
    <row r="15" spans="1:5" ht="12.75">
      <c r="A15" s="35" t="s">
        <v>54</v>
      </c>
      <c r="E15" s="39" t="s">
        <v>5</v>
      </c>
    </row>
    <row r="16" spans="1:5" ht="12.75">
      <c r="A16" s="35" t="s">
        <v>55</v>
      </c>
      <c r="E16" s="40" t="s">
        <v>3865</v>
      </c>
    </row>
    <row r="17" spans="1:5" ht="12.75">
      <c r="A17" t="s">
        <v>57</v>
      </c>
      <c r="E17" s="39" t="s">
        <v>5</v>
      </c>
    </row>
    <row r="18" spans="1:16" ht="25.5">
      <c r="A18" t="s">
        <v>48</v>
      </c>
      <c s="34" t="s">
        <v>611</v>
      </c>
      <c s="34" t="s">
        <v>3866</v>
      </c>
      <c s="35" t="s">
        <v>5</v>
      </c>
      <c s="6" t="s">
        <v>3867</v>
      </c>
      <c s="36" t="s">
        <v>226</v>
      </c>
      <c s="37">
        <v>241.5</v>
      </c>
      <c s="36">
        <v>0.00017</v>
      </c>
      <c s="36">
        <f>ROUND(G18*H18,6)</f>
      </c>
      <c r="L18" s="38">
        <v>0</v>
      </c>
      <c s="32">
        <f>ROUND(ROUND(L18,2)*ROUND(G18,3),2)</f>
      </c>
      <c s="36" t="s">
        <v>160</v>
      </c>
      <c>
        <f>(M18*21)/100</f>
      </c>
      <c t="s">
        <v>26</v>
      </c>
    </row>
    <row r="19" spans="1:5" ht="12.75">
      <c r="A19" s="35" t="s">
        <v>54</v>
      </c>
      <c r="E19" s="39" t="s">
        <v>5</v>
      </c>
    </row>
    <row r="20" spans="1:5" ht="12.75">
      <c r="A20" s="35" t="s">
        <v>55</v>
      </c>
      <c r="E20" s="40" t="s">
        <v>3868</v>
      </c>
    </row>
    <row r="21" spans="1:5" ht="12.75">
      <c r="A21" t="s">
        <v>57</v>
      </c>
      <c r="E21" s="39" t="s">
        <v>5</v>
      </c>
    </row>
    <row r="22" spans="1:16" ht="25.5">
      <c r="A22" t="s">
        <v>48</v>
      </c>
      <c s="34" t="s">
        <v>613</v>
      </c>
      <c s="34" t="s">
        <v>3869</v>
      </c>
      <c s="35" t="s">
        <v>5</v>
      </c>
      <c s="6" t="s">
        <v>3870</v>
      </c>
      <c s="36" t="s">
        <v>226</v>
      </c>
      <c s="37">
        <v>391</v>
      </c>
      <c s="36">
        <v>7E-05</v>
      </c>
      <c s="36">
        <f>ROUND(G22*H22,6)</f>
      </c>
      <c r="L22" s="38">
        <v>0</v>
      </c>
      <c s="32">
        <f>ROUND(ROUND(L22,2)*ROUND(G22,3),2)</f>
      </c>
      <c s="36" t="s">
        <v>160</v>
      </c>
      <c>
        <f>(M22*21)/100</f>
      </c>
      <c t="s">
        <v>26</v>
      </c>
    </row>
    <row r="23" spans="1:5" ht="12.75">
      <c r="A23" s="35" t="s">
        <v>54</v>
      </c>
      <c r="E23" s="39" t="s">
        <v>5</v>
      </c>
    </row>
    <row r="24" spans="1:5" ht="12.75">
      <c r="A24" s="35" t="s">
        <v>55</v>
      </c>
      <c r="E24" s="40" t="s">
        <v>3871</v>
      </c>
    </row>
    <row r="25" spans="1:5" ht="12.75">
      <c r="A25" t="s">
        <v>57</v>
      </c>
      <c r="E25" s="39" t="s">
        <v>5</v>
      </c>
    </row>
    <row r="26" spans="1:13" ht="12.75">
      <c r="A26" t="s">
        <v>45</v>
      </c>
      <c r="C26" s="31" t="s">
        <v>1260</v>
      </c>
      <c r="E26" s="33" t="s">
        <v>1261</v>
      </c>
      <c r="J26" s="32">
        <f>0</f>
      </c>
      <c s="32">
        <f>0</f>
      </c>
      <c s="32">
        <f>0+L27+L31+L35+L39+L43+L47+L51+L55+L59+L63</f>
      </c>
      <c s="32">
        <f>0+M27+M31+M35+M39+M43+M47+M51+M55+M59+M63</f>
      </c>
    </row>
    <row r="27" spans="1:16" ht="12.75">
      <c r="A27" t="s">
        <v>48</v>
      </c>
      <c s="34" t="s">
        <v>614</v>
      </c>
      <c s="34" t="s">
        <v>3872</v>
      </c>
      <c s="35" t="s">
        <v>5</v>
      </c>
      <c s="6" t="s">
        <v>3873</v>
      </c>
      <c s="36" t="s">
        <v>159</v>
      </c>
      <c s="37">
        <v>1</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25.5">
      <c r="A31" t="s">
        <v>48</v>
      </c>
      <c s="34" t="s">
        <v>616</v>
      </c>
      <c s="34" t="s">
        <v>3874</v>
      </c>
      <c s="35" t="s">
        <v>5</v>
      </c>
      <c s="6" t="s">
        <v>3875</v>
      </c>
      <c s="36" t="s">
        <v>226</v>
      </c>
      <c s="37">
        <v>200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38.25">
      <c r="A35" t="s">
        <v>48</v>
      </c>
      <c s="34" t="s">
        <v>617</v>
      </c>
      <c s="34" t="s">
        <v>3876</v>
      </c>
      <c s="35" t="s">
        <v>5</v>
      </c>
      <c s="6" t="s">
        <v>3877</v>
      </c>
      <c s="36" t="s">
        <v>226</v>
      </c>
      <c s="37">
        <v>200</v>
      </c>
      <c s="36">
        <v>0</v>
      </c>
      <c s="36">
        <f>ROUND(G35*H35,6)</f>
      </c>
      <c r="L35" s="38">
        <v>0</v>
      </c>
      <c s="32">
        <f>ROUND(ROUND(L35,2)*ROUND(G35,3),2)</f>
      </c>
      <c s="36" t="s">
        <v>160</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620</v>
      </c>
      <c s="34" t="s">
        <v>3878</v>
      </c>
      <c s="35" t="s">
        <v>5</v>
      </c>
      <c s="6" t="s">
        <v>3879</v>
      </c>
      <c s="36" t="s">
        <v>159</v>
      </c>
      <c s="37">
        <v>5</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38.25">
      <c r="A43" t="s">
        <v>48</v>
      </c>
      <c s="34" t="s">
        <v>623</v>
      </c>
      <c s="34" t="s">
        <v>3880</v>
      </c>
      <c s="35" t="s">
        <v>5</v>
      </c>
      <c s="6" t="s">
        <v>3881</v>
      </c>
      <c s="36" t="s">
        <v>226</v>
      </c>
      <c s="37">
        <v>200</v>
      </c>
      <c s="36">
        <v>0</v>
      </c>
      <c s="36">
        <f>ROUND(G43*H43,6)</f>
      </c>
      <c r="L43" s="38">
        <v>0</v>
      </c>
      <c s="32">
        <f>ROUND(ROUND(L43,2)*ROUND(G43,3),2)</f>
      </c>
      <c s="36" t="s">
        <v>160</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625</v>
      </c>
      <c s="34" t="s">
        <v>3882</v>
      </c>
      <c s="35" t="s">
        <v>5</v>
      </c>
      <c s="6" t="s">
        <v>3883</v>
      </c>
      <c s="36" t="s">
        <v>226</v>
      </c>
      <c s="37">
        <v>1040</v>
      </c>
      <c s="36">
        <v>0.00035</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6" ht="38.25">
      <c r="A51" t="s">
        <v>48</v>
      </c>
      <c s="34" t="s">
        <v>627</v>
      </c>
      <c s="34" t="s">
        <v>3884</v>
      </c>
      <c s="35" t="s">
        <v>5</v>
      </c>
      <c s="6" t="s">
        <v>3885</v>
      </c>
      <c s="36" t="s">
        <v>159</v>
      </c>
      <c s="37">
        <v>339</v>
      </c>
      <c s="36">
        <v>0</v>
      </c>
      <c s="36">
        <f>ROUND(G51*H51,6)</f>
      </c>
      <c r="L51" s="38">
        <v>0</v>
      </c>
      <c s="32">
        <f>ROUND(ROUND(L51,2)*ROUND(G51,3),2)</f>
      </c>
      <c s="36" t="s">
        <v>160</v>
      </c>
      <c>
        <f>(M51*21)/100</f>
      </c>
      <c t="s">
        <v>26</v>
      </c>
    </row>
    <row r="52" spans="1:5" ht="12.75">
      <c r="A52" s="35" t="s">
        <v>54</v>
      </c>
      <c r="E52" s="39" t="s">
        <v>5</v>
      </c>
    </row>
    <row r="53" spans="1:5" ht="12.75">
      <c r="A53" s="35" t="s">
        <v>55</v>
      </c>
      <c r="E53" s="40" t="s">
        <v>5</v>
      </c>
    </row>
    <row r="54" spans="1:5" ht="12.75">
      <c r="A54" t="s">
        <v>57</v>
      </c>
      <c r="E54" s="39" t="s">
        <v>5</v>
      </c>
    </row>
    <row r="55" spans="1:16" ht="25.5">
      <c r="A55" t="s">
        <v>48</v>
      </c>
      <c s="34" t="s">
        <v>629</v>
      </c>
      <c s="34" t="s">
        <v>3886</v>
      </c>
      <c s="35" t="s">
        <v>5</v>
      </c>
      <c s="6" t="s">
        <v>3887</v>
      </c>
      <c s="36" t="s">
        <v>226</v>
      </c>
      <c s="37">
        <v>1040</v>
      </c>
      <c s="36">
        <v>0</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632</v>
      </c>
      <c s="34" t="s">
        <v>3888</v>
      </c>
      <c s="35" t="s">
        <v>5</v>
      </c>
      <c s="6" t="s">
        <v>3889</v>
      </c>
      <c s="36" t="s">
        <v>52</v>
      </c>
      <c s="37">
        <v>3.65</v>
      </c>
      <c s="36">
        <v>0</v>
      </c>
      <c s="36">
        <f>ROUND(G59*H59,6)</f>
      </c>
      <c r="L59" s="38">
        <v>0</v>
      </c>
      <c s="32">
        <f>ROUND(ROUND(L59,2)*ROUND(G59,3),2)</f>
      </c>
      <c s="36" t="s">
        <v>160</v>
      </c>
      <c>
        <f>(M59*21)/100</f>
      </c>
      <c t="s">
        <v>26</v>
      </c>
    </row>
    <row r="60" spans="1:5" ht="12.75">
      <c r="A60" s="35" t="s">
        <v>54</v>
      </c>
      <c r="E60" s="39" t="s">
        <v>5</v>
      </c>
    </row>
    <row r="61" spans="1:5" ht="12.75">
      <c r="A61" s="35" t="s">
        <v>55</v>
      </c>
      <c r="E61" s="40" t="s">
        <v>5</v>
      </c>
    </row>
    <row r="62" spans="1:5" ht="12.75">
      <c r="A62" t="s">
        <v>57</v>
      </c>
      <c r="E62" s="39" t="s">
        <v>5</v>
      </c>
    </row>
    <row r="63" spans="1:16" ht="25.5">
      <c r="A63" t="s">
        <v>48</v>
      </c>
      <c s="34" t="s">
        <v>635</v>
      </c>
      <c s="34" t="s">
        <v>3890</v>
      </c>
      <c s="35" t="s">
        <v>5</v>
      </c>
      <c s="6" t="s">
        <v>3891</v>
      </c>
      <c s="36" t="s">
        <v>52</v>
      </c>
      <c s="37">
        <v>3.65</v>
      </c>
      <c s="36">
        <v>0</v>
      </c>
      <c s="36">
        <f>ROUND(G63*H63,6)</f>
      </c>
      <c r="L63" s="38">
        <v>0</v>
      </c>
      <c s="32">
        <f>ROUND(ROUND(L63,2)*ROUND(G63,3),2)</f>
      </c>
      <c s="36" t="s">
        <v>160</v>
      </c>
      <c>
        <f>(M63*21)/100</f>
      </c>
      <c t="s">
        <v>26</v>
      </c>
    </row>
    <row r="64" spans="1:5" ht="12.75">
      <c r="A64" s="35" t="s">
        <v>54</v>
      </c>
      <c r="E64" s="39" t="s">
        <v>5</v>
      </c>
    </row>
    <row r="65" spans="1:5" ht="12.75">
      <c r="A65" s="35" t="s">
        <v>55</v>
      </c>
      <c r="E65" s="40" t="s">
        <v>5</v>
      </c>
    </row>
    <row r="66" spans="1:5" ht="12.75">
      <c r="A66" t="s">
        <v>57</v>
      </c>
      <c r="E66" s="39" t="s">
        <v>5</v>
      </c>
    </row>
    <row r="67" spans="1:13" ht="12.75">
      <c r="A67" t="s">
        <v>45</v>
      </c>
      <c r="C67" s="31" t="s">
        <v>1286</v>
      </c>
      <c r="E67" s="33" t="s">
        <v>1287</v>
      </c>
      <c r="J67" s="32">
        <f>0</f>
      </c>
      <c s="32">
        <f>0</f>
      </c>
      <c s="32">
        <f>0+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f>
      </c>
      <c s="32">
        <f>0+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f>
      </c>
    </row>
    <row r="68" spans="1:16" ht="25.5">
      <c r="A68" t="s">
        <v>48</v>
      </c>
      <c s="34" t="s">
        <v>69</v>
      </c>
      <c s="34" t="s">
        <v>3892</v>
      </c>
      <c s="35" t="s">
        <v>5</v>
      </c>
      <c s="6" t="s">
        <v>3893</v>
      </c>
      <c s="36" t="s">
        <v>226</v>
      </c>
      <c s="37">
        <v>3845</v>
      </c>
      <c s="36">
        <v>0</v>
      </c>
      <c s="36">
        <f>ROUND(G68*H68,6)</f>
      </c>
      <c r="L68" s="38">
        <v>0</v>
      </c>
      <c s="32">
        <f>ROUND(ROUND(L68,2)*ROUND(G68,3),2)</f>
      </c>
      <c s="36" t="s">
        <v>160</v>
      </c>
      <c>
        <f>(M68*21)/100</f>
      </c>
      <c t="s">
        <v>26</v>
      </c>
    </row>
    <row r="69" spans="1:5" ht="12.75">
      <c r="A69" s="35" t="s">
        <v>54</v>
      </c>
      <c r="E69" s="39" t="s">
        <v>5</v>
      </c>
    </row>
    <row r="70" spans="1:5" ht="12.75">
      <c r="A70" s="35" t="s">
        <v>55</v>
      </c>
      <c r="E70" s="40" t="s">
        <v>5</v>
      </c>
    </row>
    <row r="71" spans="1:5" ht="12.75">
      <c r="A71" t="s">
        <v>57</v>
      </c>
      <c r="E71" s="39" t="s">
        <v>5</v>
      </c>
    </row>
    <row r="72" spans="1:16" ht="25.5">
      <c r="A72" t="s">
        <v>48</v>
      </c>
      <c s="34" t="s">
        <v>74</v>
      </c>
      <c s="34" t="s">
        <v>3894</v>
      </c>
      <c s="35" t="s">
        <v>5</v>
      </c>
      <c s="6" t="s">
        <v>3895</v>
      </c>
      <c s="36" t="s">
        <v>159</v>
      </c>
      <c s="37">
        <v>14</v>
      </c>
      <c s="36">
        <v>0</v>
      </c>
      <c s="36">
        <f>ROUND(G72*H72,6)</f>
      </c>
      <c r="L72" s="38">
        <v>0</v>
      </c>
      <c s="32">
        <f>ROUND(ROUND(L72,2)*ROUND(G72,3),2)</f>
      </c>
      <c s="36" t="s">
        <v>160</v>
      </c>
      <c>
        <f>(M72*21)/100</f>
      </c>
      <c t="s">
        <v>26</v>
      </c>
    </row>
    <row r="73" spans="1:5" ht="12.75">
      <c r="A73" s="35" t="s">
        <v>54</v>
      </c>
      <c r="E73" s="39" t="s">
        <v>5</v>
      </c>
    </row>
    <row r="74" spans="1:5" ht="12.75">
      <c r="A74" s="35" t="s">
        <v>55</v>
      </c>
      <c r="E74" s="40" t="s">
        <v>5</v>
      </c>
    </row>
    <row r="75" spans="1:5" ht="12.75">
      <c r="A75" t="s">
        <v>57</v>
      </c>
      <c r="E75" s="39" t="s">
        <v>5</v>
      </c>
    </row>
    <row r="76" spans="1:16" ht="38.25">
      <c r="A76" t="s">
        <v>48</v>
      </c>
      <c s="34" t="s">
        <v>78</v>
      </c>
      <c s="34" t="s">
        <v>3896</v>
      </c>
      <c s="35" t="s">
        <v>5</v>
      </c>
      <c s="6" t="s">
        <v>3897</v>
      </c>
      <c s="36" t="s">
        <v>159</v>
      </c>
      <c s="37">
        <v>82</v>
      </c>
      <c s="36">
        <v>0</v>
      </c>
      <c s="36">
        <f>ROUND(G76*H76,6)</f>
      </c>
      <c r="L76" s="38">
        <v>0</v>
      </c>
      <c s="32">
        <f>ROUND(ROUND(L76,2)*ROUND(G76,3),2)</f>
      </c>
      <c s="36" t="s">
        <v>160</v>
      </c>
      <c>
        <f>(M76*21)/100</f>
      </c>
      <c t="s">
        <v>26</v>
      </c>
    </row>
    <row r="77" spans="1:5" ht="12.75">
      <c r="A77" s="35" t="s">
        <v>54</v>
      </c>
      <c r="E77" s="39" t="s">
        <v>5</v>
      </c>
    </row>
    <row r="78" spans="1:5" ht="12.75">
      <c r="A78" s="35" t="s">
        <v>55</v>
      </c>
      <c r="E78" s="40" t="s">
        <v>5</v>
      </c>
    </row>
    <row r="79" spans="1:5" ht="12.75">
      <c r="A79" t="s">
        <v>57</v>
      </c>
      <c r="E79" s="39" t="s">
        <v>5</v>
      </c>
    </row>
    <row r="80" spans="1:16" ht="38.25">
      <c r="A80" t="s">
        <v>48</v>
      </c>
      <c s="34" t="s">
        <v>82</v>
      </c>
      <c s="34" t="s">
        <v>3898</v>
      </c>
      <c s="35" t="s">
        <v>5</v>
      </c>
      <c s="6" t="s">
        <v>3899</v>
      </c>
      <c s="36" t="s">
        <v>159</v>
      </c>
      <c s="37">
        <v>101</v>
      </c>
      <c s="36">
        <v>0</v>
      </c>
      <c s="36">
        <f>ROUND(G80*H80,6)</f>
      </c>
      <c r="L80" s="38">
        <v>0</v>
      </c>
      <c s="32">
        <f>ROUND(ROUND(L80,2)*ROUND(G80,3),2)</f>
      </c>
      <c s="36" t="s">
        <v>160</v>
      </c>
      <c>
        <f>(M80*21)/100</f>
      </c>
      <c t="s">
        <v>26</v>
      </c>
    </row>
    <row r="81" spans="1:5" ht="12.75">
      <c r="A81" s="35" t="s">
        <v>54</v>
      </c>
      <c r="E81" s="39" t="s">
        <v>5</v>
      </c>
    </row>
    <row r="82" spans="1:5" ht="12.75">
      <c r="A82" s="35" t="s">
        <v>55</v>
      </c>
      <c r="E82" s="40" t="s">
        <v>5</v>
      </c>
    </row>
    <row r="83" spans="1:5" ht="12.75">
      <c r="A83" t="s">
        <v>57</v>
      </c>
      <c r="E83" s="39" t="s">
        <v>5</v>
      </c>
    </row>
    <row r="84" spans="1:16" ht="25.5">
      <c r="A84" t="s">
        <v>48</v>
      </c>
      <c s="34" t="s">
        <v>86</v>
      </c>
      <c s="34" t="s">
        <v>3900</v>
      </c>
      <c s="35" t="s">
        <v>5</v>
      </c>
      <c s="6" t="s">
        <v>3901</v>
      </c>
      <c s="36" t="s">
        <v>159</v>
      </c>
      <c s="37">
        <v>154</v>
      </c>
      <c s="36">
        <v>0</v>
      </c>
      <c s="36">
        <f>ROUND(G84*H84,6)</f>
      </c>
      <c r="L84" s="38">
        <v>0</v>
      </c>
      <c s="32">
        <f>ROUND(ROUND(L84,2)*ROUND(G84,3),2)</f>
      </c>
      <c s="36" t="s">
        <v>160</v>
      </c>
      <c>
        <f>(M84*21)/100</f>
      </c>
      <c t="s">
        <v>26</v>
      </c>
    </row>
    <row r="85" spans="1:5" ht="12.75">
      <c r="A85" s="35" t="s">
        <v>54</v>
      </c>
      <c r="E85" s="39" t="s">
        <v>5</v>
      </c>
    </row>
    <row r="86" spans="1:5" ht="12.75">
      <c r="A86" s="35" t="s">
        <v>55</v>
      </c>
      <c r="E86" s="40" t="s">
        <v>5</v>
      </c>
    </row>
    <row r="87" spans="1:5" ht="12.75">
      <c r="A87" t="s">
        <v>57</v>
      </c>
      <c r="E87" s="39" t="s">
        <v>5</v>
      </c>
    </row>
    <row r="88" spans="1:16" ht="25.5">
      <c r="A88" t="s">
        <v>48</v>
      </c>
      <c s="34" t="s">
        <v>90</v>
      </c>
      <c s="34" t="s">
        <v>3902</v>
      </c>
      <c s="35" t="s">
        <v>5</v>
      </c>
      <c s="6" t="s">
        <v>3903</v>
      </c>
      <c s="36" t="s">
        <v>226</v>
      </c>
      <c s="37">
        <v>66</v>
      </c>
      <c s="36">
        <v>0</v>
      </c>
      <c s="36">
        <f>ROUND(G88*H88,6)</f>
      </c>
      <c r="L88" s="38">
        <v>0</v>
      </c>
      <c s="32">
        <f>ROUND(ROUND(L88,2)*ROUND(G88,3),2)</f>
      </c>
      <c s="36" t="s">
        <v>160</v>
      </c>
      <c>
        <f>(M88*21)/100</f>
      </c>
      <c t="s">
        <v>26</v>
      </c>
    </row>
    <row r="89" spans="1:5" ht="12.75">
      <c r="A89" s="35" t="s">
        <v>54</v>
      </c>
      <c r="E89" s="39" t="s">
        <v>5</v>
      </c>
    </row>
    <row r="90" spans="1:5" ht="12.75">
      <c r="A90" s="35" t="s">
        <v>55</v>
      </c>
      <c r="E90" s="40" t="s">
        <v>5</v>
      </c>
    </row>
    <row r="91" spans="1:5" ht="12.75">
      <c r="A91" t="s">
        <v>57</v>
      </c>
      <c r="E91" s="39" t="s">
        <v>5</v>
      </c>
    </row>
    <row r="92" spans="1:16" ht="12.75">
      <c r="A92" t="s">
        <v>48</v>
      </c>
      <c s="34" t="s">
        <v>95</v>
      </c>
      <c s="34" t="s">
        <v>3904</v>
      </c>
      <c s="35" t="s">
        <v>5</v>
      </c>
      <c s="6" t="s">
        <v>3905</v>
      </c>
      <c s="36" t="s">
        <v>159</v>
      </c>
      <c s="37">
        <v>10</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12.75">
      <c r="A95" t="s">
        <v>57</v>
      </c>
      <c r="E95" s="39" t="s">
        <v>5</v>
      </c>
    </row>
    <row r="96" spans="1:16" ht="12.75">
      <c r="A96" t="s">
        <v>48</v>
      </c>
      <c s="34" t="s">
        <v>99</v>
      </c>
      <c s="34" t="s">
        <v>3906</v>
      </c>
      <c s="35" t="s">
        <v>5</v>
      </c>
      <c s="6" t="s">
        <v>3907</v>
      </c>
      <c s="36" t="s">
        <v>159</v>
      </c>
      <c s="37">
        <v>20</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12.75">
      <c r="A99" t="s">
        <v>57</v>
      </c>
      <c r="E99" s="39" t="s">
        <v>5</v>
      </c>
    </row>
    <row r="100" spans="1:16" ht="12.75">
      <c r="A100" t="s">
        <v>48</v>
      </c>
      <c s="34" t="s">
        <v>103</v>
      </c>
      <c s="34" t="s">
        <v>3908</v>
      </c>
      <c s="35" t="s">
        <v>5</v>
      </c>
      <c s="6" t="s">
        <v>3909</v>
      </c>
      <c s="36" t="s">
        <v>159</v>
      </c>
      <c s="37">
        <v>1</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107</v>
      </c>
      <c s="34" t="s">
        <v>3910</v>
      </c>
      <c s="35" t="s">
        <v>5</v>
      </c>
      <c s="6" t="s">
        <v>3911</v>
      </c>
      <c s="36" t="s">
        <v>159</v>
      </c>
      <c s="37">
        <v>40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2.75">
      <c r="A107" t="s">
        <v>57</v>
      </c>
      <c r="E107" s="39" t="s">
        <v>5</v>
      </c>
    </row>
    <row r="108" spans="1:16" ht="12.75">
      <c r="A108" t="s">
        <v>48</v>
      </c>
      <c s="34" t="s">
        <v>111</v>
      </c>
      <c s="34" t="s">
        <v>3912</v>
      </c>
      <c s="35" t="s">
        <v>5</v>
      </c>
      <c s="6" t="s">
        <v>3913</v>
      </c>
      <c s="36" t="s">
        <v>1089</v>
      </c>
      <c s="37">
        <v>1</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25.5">
      <c r="A112" t="s">
        <v>48</v>
      </c>
      <c s="34" t="s">
        <v>189</v>
      </c>
      <c s="34" t="s">
        <v>3914</v>
      </c>
      <c s="35" t="s">
        <v>5</v>
      </c>
      <c s="6" t="s">
        <v>3915</v>
      </c>
      <c s="36" t="s">
        <v>226</v>
      </c>
      <c s="37">
        <v>441</v>
      </c>
      <c s="36">
        <v>0</v>
      </c>
      <c s="36">
        <f>ROUND(G112*H112,6)</f>
      </c>
      <c r="L112" s="38">
        <v>0</v>
      </c>
      <c s="32">
        <f>ROUND(ROUND(L112,2)*ROUND(G112,3),2)</f>
      </c>
      <c s="36" t="s">
        <v>160</v>
      </c>
      <c>
        <f>(M112*21)/100</f>
      </c>
      <c t="s">
        <v>26</v>
      </c>
    </row>
    <row r="113" spans="1:5" ht="12.75">
      <c r="A113" s="35" t="s">
        <v>54</v>
      </c>
      <c r="E113" s="39" t="s">
        <v>5</v>
      </c>
    </row>
    <row r="114" spans="1:5" ht="12.75">
      <c r="A114" s="35" t="s">
        <v>55</v>
      </c>
      <c r="E114" s="40" t="s">
        <v>5</v>
      </c>
    </row>
    <row r="115" spans="1:5" ht="12.75">
      <c r="A115" t="s">
        <v>57</v>
      </c>
      <c r="E115" s="39" t="s">
        <v>5</v>
      </c>
    </row>
    <row r="116" spans="1:16" ht="12.75">
      <c r="A116" t="s">
        <v>48</v>
      </c>
      <c s="34" t="s">
        <v>192</v>
      </c>
      <c s="34" t="s">
        <v>3916</v>
      </c>
      <c s="35" t="s">
        <v>49</v>
      </c>
      <c s="6" t="s">
        <v>3917</v>
      </c>
      <c s="36" t="s">
        <v>159</v>
      </c>
      <c s="37">
        <v>10</v>
      </c>
      <c s="36">
        <v>3E-05</v>
      </c>
      <c s="36">
        <f>ROUND(G116*H116,6)</f>
      </c>
      <c r="L116" s="38">
        <v>0</v>
      </c>
      <c s="32">
        <f>ROUND(ROUND(L116,2)*ROUND(G116,3),2)</f>
      </c>
      <c s="36" t="s">
        <v>160</v>
      </c>
      <c>
        <f>(M116*21)/100</f>
      </c>
      <c t="s">
        <v>26</v>
      </c>
    </row>
    <row r="117" spans="1:5" ht="12.75">
      <c r="A117" s="35" t="s">
        <v>54</v>
      </c>
      <c r="E117" s="39" t="s">
        <v>5</v>
      </c>
    </row>
    <row r="118" spans="1:5" ht="12.75">
      <c r="A118" s="35" t="s">
        <v>55</v>
      </c>
      <c r="E118" s="40" t="s">
        <v>5</v>
      </c>
    </row>
    <row r="119" spans="1:5" ht="12.75">
      <c r="A119" t="s">
        <v>57</v>
      </c>
      <c r="E119" s="39" t="s">
        <v>5</v>
      </c>
    </row>
    <row r="120" spans="1:16" ht="12.75">
      <c r="A120" t="s">
        <v>48</v>
      </c>
      <c s="34" t="s">
        <v>195</v>
      </c>
      <c s="34" t="s">
        <v>3918</v>
      </c>
      <c s="35" t="s">
        <v>5</v>
      </c>
      <c s="6" t="s">
        <v>3919</v>
      </c>
      <c s="36" t="s">
        <v>159</v>
      </c>
      <c s="37">
        <v>10</v>
      </c>
      <c s="36">
        <v>1E-05</v>
      </c>
      <c s="36">
        <f>ROUND(G120*H120,6)</f>
      </c>
      <c r="L120" s="38">
        <v>0</v>
      </c>
      <c s="32">
        <f>ROUND(ROUND(L120,2)*ROUND(G120,3),2)</f>
      </c>
      <c s="36" t="s">
        <v>160</v>
      </c>
      <c>
        <f>(M120*21)/100</f>
      </c>
      <c t="s">
        <v>26</v>
      </c>
    </row>
    <row r="121" spans="1:5" ht="12.75">
      <c r="A121" s="35" t="s">
        <v>54</v>
      </c>
      <c r="E121" s="39" t="s">
        <v>5</v>
      </c>
    </row>
    <row r="122" spans="1:5" ht="12.75">
      <c r="A122" s="35" t="s">
        <v>55</v>
      </c>
      <c r="E122" s="40" t="s">
        <v>5</v>
      </c>
    </row>
    <row r="123" spans="1:5" ht="12.75">
      <c r="A123" t="s">
        <v>57</v>
      </c>
      <c r="E123" s="39" t="s">
        <v>5</v>
      </c>
    </row>
    <row r="124" spans="1:16" ht="12.75">
      <c r="A124" t="s">
        <v>48</v>
      </c>
      <c s="34" t="s">
        <v>199</v>
      </c>
      <c s="34" t="s">
        <v>3920</v>
      </c>
      <c s="35" t="s">
        <v>49</v>
      </c>
      <c s="6" t="s">
        <v>3921</v>
      </c>
      <c s="36" t="s">
        <v>159</v>
      </c>
      <c s="37">
        <v>33</v>
      </c>
      <c s="36">
        <v>3E-05</v>
      </c>
      <c s="36">
        <f>ROUND(G124*H124,6)</f>
      </c>
      <c r="L124" s="38">
        <v>0</v>
      </c>
      <c s="32">
        <f>ROUND(ROUND(L124,2)*ROUND(G124,3),2)</f>
      </c>
      <c s="36" t="s">
        <v>160</v>
      </c>
      <c>
        <f>(M124*21)/100</f>
      </c>
      <c t="s">
        <v>26</v>
      </c>
    </row>
    <row r="125" spans="1:5" ht="12.75">
      <c r="A125" s="35" t="s">
        <v>54</v>
      </c>
      <c r="E125" s="39" t="s">
        <v>5</v>
      </c>
    </row>
    <row r="126" spans="1:5" ht="12.75">
      <c r="A126" s="35" t="s">
        <v>55</v>
      </c>
      <c r="E126" s="40" t="s">
        <v>5</v>
      </c>
    </row>
    <row r="127" spans="1:5" ht="12.75">
      <c r="A127" t="s">
        <v>57</v>
      </c>
      <c r="E127" s="39" t="s">
        <v>5</v>
      </c>
    </row>
    <row r="128" spans="1:16" ht="12.75">
      <c r="A128" t="s">
        <v>48</v>
      </c>
      <c s="34" t="s">
        <v>202</v>
      </c>
      <c s="34" t="s">
        <v>3918</v>
      </c>
      <c s="35" t="s">
        <v>26</v>
      </c>
      <c s="6" t="s">
        <v>3919</v>
      </c>
      <c s="36" t="s">
        <v>159</v>
      </c>
      <c s="37">
        <v>33</v>
      </c>
      <c s="36">
        <v>1E-05</v>
      </c>
      <c s="36">
        <f>ROUND(G128*H128,6)</f>
      </c>
      <c r="L128" s="38">
        <v>0</v>
      </c>
      <c s="32">
        <f>ROUND(ROUND(L128,2)*ROUND(G128,3),2)</f>
      </c>
      <c s="36" t="s">
        <v>160</v>
      </c>
      <c>
        <f>(M128*21)/100</f>
      </c>
      <c t="s">
        <v>26</v>
      </c>
    </row>
    <row r="129" spans="1:5" ht="12.75">
      <c r="A129" s="35" t="s">
        <v>54</v>
      </c>
      <c r="E129" s="39" t="s">
        <v>5</v>
      </c>
    </row>
    <row r="130" spans="1:5" ht="12.75">
      <c r="A130" s="35" t="s">
        <v>55</v>
      </c>
      <c r="E130" s="40" t="s">
        <v>5</v>
      </c>
    </row>
    <row r="131" spans="1:5" ht="12.75">
      <c r="A131" t="s">
        <v>57</v>
      </c>
      <c r="E131" s="39" t="s">
        <v>5</v>
      </c>
    </row>
    <row r="132" spans="1:16" ht="12.75">
      <c r="A132" t="s">
        <v>48</v>
      </c>
      <c s="34" t="s">
        <v>205</v>
      </c>
      <c s="34" t="s">
        <v>3922</v>
      </c>
      <c s="35" t="s">
        <v>5</v>
      </c>
      <c s="6" t="s">
        <v>3923</v>
      </c>
      <c s="36" t="s">
        <v>159</v>
      </c>
      <c s="37">
        <v>31</v>
      </c>
      <c s="36">
        <v>2E-05</v>
      </c>
      <c s="36">
        <f>ROUND(G132*H132,6)</f>
      </c>
      <c r="L132" s="38">
        <v>0</v>
      </c>
      <c s="32">
        <f>ROUND(ROUND(L132,2)*ROUND(G132,3),2)</f>
      </c>
      <c s="36" t="s">
        <v>160</v>
      </c>
      <c>
        <f>(M132*21)/100</f>
      </c>
      <c t="s">
        <v>26</v>
      </c>
    </row>
    <row r="133" spans="1:5" ht="12.75">
      <c r="A133" s="35" t="s">
        <v>54</v>
      </c>
      <c r="E133" s="39" t="s">
        <v>5</v>
      </c>
    </row>
    <row r="134" spans="1:5" ht="12.75">
      <c r="A134" s="35" t="s">
        <v>55</v>
      </c>
      <c r="E134" s="40" t="s">
        <v>5</v>
      </c>
    </row>
    <row r="135" spans="1:5" ht="12.75">
      <c r="A135" t="s">
        <v>57</v>
      </c>
      <c r="E135" s="39" t="s">
        <v>5</v>
      </c>
    </row>
    <row r="136" spans="1:16" ht="12.75">
      <c r="A136" t="s">
        <v>48</v>
      </c>
      <c s="34" t="s">
        <v>208</v>
      </c>
      <c s="34" t="s">
        <v>3924</v>
      </c>
      <c s="35" t="s">
        <v>5</v>
      </c>
      <c s="6" t="s">
        <v>3925</v>
      </c>
      <c s="36" t="s">
        <v>159</v>
      </c>
      <c s="37">
        <v>1</v>
      </c>
      <c s="36">
        <v>3E-05</v>
      </c>
      <c s="36">
        <f>ROUND(G136*H136,6)</f>
      </c>
      <c r="L136" s="38">
        <v>0</v>
      </c>
      <c s="32">
        <f>ROUND(ROUND(L136,2)*ROUND(G136,3),2)</f>
      </c>
      <c s="36" t="s">
        <v>160</v>
      </c>
      <c>
        <f>(M136*21)/100</f>
      </c>
      <c t="s">
        <v>26</v>
      </c>
    </row>
    <row r="137" spans="1:5" ht="12.75">
      <c r="A137" s="35" t="s">
        <v>54</v>
      </c>
      <c r="E137" s="39" t="s">
        <v>5</v>
      </c>
    </row>
    <row r="138" spans="1:5" ht="12.75">
      <c r="A138" s="35" t="s">
        <v>55</v>
      </c>
      <c r="E138" s="40" t="s">
        <v>5</v>
      </c>
    </row>
    <row r="139" spans="1:5" ht="12.75">
      <c r="A139" t="s">
        <v>57</v>
      </c>
      <c r="E139" s="39" t="s">
        <v>5</v>
      </c>
    </row>
    <row r="140" spans="1:16" ht="12.75">
      <c r="A140" t="s">
        <v>48</v>
      </c>
      <c s="34" t="s">
        <v>211</v>
      </c>
      <c s="34" t="s">
        <v>3926</v>
      </c>
      <c s="35" t="s">
        <v>5</v>
      </c>
      <c s="6" t="s">
        <v>3927</v>
      </c>
      <c s="36" t="s">
        <v>159</v>
      </c>
      <c s="37">
        <v>3</v>
      </c>
      <c s="36">
        <v>4E-05</v>
      </c>
      <c s="36">
        <f>ROUND(G140*H140,6)</f>
      </c>
      <c r="L140" s="38">
        <v>0</v>
      </c>
      <c s="32">
        <f>ROUND(ROUND(L140,2)*ROUND(G140,3),2)</f>
      </c>
      <c s="36" t="s">
        <v>160</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214</v>
      </c>
      <c s="34" t="s">
        <v>3928</v>
      </c>
      <c s="35" t="s">
        <v>5</v>
      </c>
      <c s="6" t="s">
        <v>3929</v>
      </c>
      <c s="36" t="s">
        <v>159</v>
      </c>
      <c s="37">
        <v>6</v>
      </c>
      <c s="36">
        <v>6E-05</v>
      </c>
      <c s="36">
        <f>ROUND(G144*H144,6)</f>
      </c>
      <c r="L144" s="38">
        <v>0</v>
      </c>
      <c s="32">
        <f>ROUND(ROUND(L144,2)*ROUND(G144,3),2)</f>
      </c>
      <c s="36" t="s">
        <v>160</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217</v>
      </c>
      <c s="34" t="s">
        <v>239</v>
      </c>
      <c s="35" t="s">
        <v>5</v>
      </c>
      <c s="6" t="s">
        <v>240</v>
      </c>
      <c s="36" t="s">
        <v>226</v>
      </c>
      <c s="37">
        <v>330.75</v>
      </c>
      <c s="36">
        <v>7E-05</v>
      </c>
      <c s="36">
        <f>ROUND(G148*H148,6)</f>
      </c>
      <c r="L148" s="38">
        <v>0</v>
      </c>
      <c s="32">
        <f>ROUND(ROUND(L148,2)*ROUND(G148,3),2)</f>
      </c>
      <c s="36" t="s">
        <v>160</v>
      </c>
      <c>
        <f>(M148*21)/100</f>
      </c>
      <c t="s">
        <v>26</v>
      </c>
    </row>
    <row r="149" spans="1:5" ht="12.75">
      <c r="A149" s="35" t="s">
        <v>54</v>
      </c>
      <c r="E149" s="39" t="s">
        <v>5</v>
      </c>
    </row>
    <row r="150" spans="1:5" ht="12.75">
      <c r="A150" s="35" t="s">
        <v>55</v>
      </c>
      <c r="E150" s="40" t="s">
        <v>3930</v>
      </c>
    </row>
    <row r="151" spans="1:5" ht="12.75">
      <c r="A151" t="s">
        <v>57</v>
      </c>
      <c r="E151" s="39" t="s">
        <v>5</v>
      </c>
    </row>
    <row r="152" spans="1:16" ht="12.75">
      <c r="A152" t="s">
        <v>48</v>
      </c>
      <c s="34" t="s">
        <v>220</v>
      </c>
      <c s="34" t="s">
        <v>3931</v>
      </c>
      <c s="35" t="s">
        <v>5</v>
      </c>
      <c s="6" t="s">
        <v>3932</v>
      </c>
      <c s="36" t="s">
        <v>226</v>
      </c>
      <c s="37">
        <v>132.3</v>
      </c>
      <c s="36">
        <v>0.00031</v>
      </c>
      <c s="36">
        <f>ROUND(G152*H152,6)</f>
      </c>
      <c r="L152" s="38">
        <v>0</v>
      </c>
      <c s="32">
        <f>ROUND(ROUND(L152,2)*ROUND(G152,3),2)</f>
      </c>
      <c s="36" t="s">
        <v>160</v>
      </c>
      <c>
        <f>(M152*21)/100</f>
      </c>
      <c t="s">
        <v>26</v>
      </c>
    </row>
    <row r="153" spans="1:5" ht="12.75">
      <c r="A153" s="35" t="s">
        <v>54</v>
      </c>
      <c r="E153" s="39" t="s">
        <v>5</v>
      </c>
    </row>
    <row r="154" spans="1:5" ht="63.75">
      <c r="A154" s="35" t="s">
        <v>55</v>
      </c>
      <c r="E154" s="40" t="s">
        <v>3933</v>
      </c>
    </row>
    <row r="155" spans="1:5" ht="12.75">
      <c r="A155" t="s">
        <v>57</v>
      </c>
      <c r="E155" s="39" t="s">
        <v>5</v>
      </c>
    </row>
    <row r="156" spans="1:16" ht="25.5">
      <c r="A156" t="s">
        <v>48</v>
      </c>
      <c s="34" t="s">
        <v>223</v>
      </c>
      <c s="34" t="s">
        <v>3934</v>
      </c>
      <c s="35" t="s">
        <v>5</v>
      </c>
      <c s="6" t="s">
        <v>3935</v>
      </c>
      <c s="36" t="s">
        <v>226</v>
      </c>
      <c s="37">
        <v>10</v>
      </c>
      <c s="36">
        <v>0</v>
      </c>
      <c s="36">
        <f>ROUND(G156*H156,6)</f>
      </c>
      <c r="L156" s="38">
        <v>0</v>
      </c>
      <c s="32">
        <f>ROUND(ROUND(L156,2)*ROUND(G156,3),2)</f>
      </c>
      <c s="36" t="s">
        <v>160</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227</v>
      </c>
      <c s="34" t="s">
        <v>3936</v>
      </c>
      <c s="35" t="s">
        <v>5</v>
      </c>
      <c s="6" t="s">
        <v>3937</v>
      </c>
      <c s="36" t="s">
        <v>226</v>
      </c>
      <c s="37">
        <v>10.5</v>
      </c>
      <c s="36">
        <v>1E-05</v>
      </c>
      <c s="36">
        <f>ROUND(G160*H160,6)</f>
      </c>
      <c r="L160" s="38">
        <v>0</v>
      </c>
      <c s="32">
        <f>ROUND(ROUND(L160,2)*ROUND(G160,3),2)</f>
      </c>
      <c s="36" t="s">
        <v>160</v>
      </c>
      <c>
        <f>(M160*21)/100</f>
      </c>
      <c t="s">
        <v>26</v>
      </c>
    </row>
    <row r="161" spans="1:5" ht="12.75">
      <c r="A161" s="35" t="s">
        <v>54</v>
      </c>
      <c r="E161" s="39" t="s">
        <v>5</v>
      </c>
    </row>
    <row r="162" spans="1:5" ht="38.25">
      <c r="A162" s="35" t="s">
        <v>55</v>
      </c>
      <c r="E162" s="40" t="s">
        <v>3938</v>
      </c>
    </row>
    <row r="163" spans="1:5" ht="12.75">
      <c r="A163" t="s">
        <v>57</v>
      </c>
      <c r="E163" s="39" t="s">
        <v>5</v>
      </c>
    </row>
    <row r="164" spans="1:16" ht="38.25">
      <c r="A164" t="s">
        <v>48</v>
      </c>
      <c s="34" t="s">
        <v>230</v>
      </c>
      <c s="34" t="s">
        <v>3939</v>
      </c>
      <c s="35" t="s">
        <v>5</v>
      </c>
      <c s="6" t="s">
        <v>3940</v>
      </c>
      <c s="36" t="s">
        <v>159</v>
      </c>
      <c s="37">
        <v>331</v>
      </c>
      <c s="36">
        <v>0</v>
      </c>
      <c s="36">
        <f>ROUND(G164*H164,6)</f>
      </c>
      <c r="L164" s="38">
        <v>0</v>
      </c>
      <c s="32">
        <f>ROUND(ROUND(L164,2)*ROUND(G164,3),2)</f>
      </c>
      <c s="36" t="s">
        <v>160</v>
      </c>
      <c>
        <f>(M164*21)/100</f>
      </c>
      <c t="s">
        <v>26</v>
      </c>
    </row>
    <row r="165" spans="1:5" ht="12.75">
      <c r="A165" s="35" t="s">
        <v>54</v>
      </c>
      <c r="E165" s="39" t="s">
        <v>5</v>
      </c>
    </row>
    <row r="166" spans="1:5" ht="12.75">
      <c r="A166" s="35" t="s">
        <v>55</v>
      </c>
      <c r="E166" s="40" t="s">
        <v>5</v>
      </c>
    </row>
    <row r="167" spans="1:5" ht="12.75">
      <c r="A167" t="s">
        <v>57</v>
      </c>
      <c r="E167" s="39" t="s">
        <v>5</v>
      </c>
    </row>
    <row r="168" spans="1:16" ht="12.75">
      <c r="A168" t="s">
        <v>48</v>
      </c>
      <c s="34" t="s">
        <v>233</v>
      </c>
      <c s="34" t="s">
        <v>3941</v>
      </c>
      <c s="35" t="s">
        <v>5</v>
      </c>
      <c s="6" t="s">
        <v>3942</v>
      </c>
      <c s="36" t="s">
        <v>159</v>
      </c>
      <c s="37">
        <v>218</v>
      </c>
      <c s="36">
        <v>4E-05</v>
      </c>
      <c s="36">
        <f>ROUND(G168*H168,6)</f>
      </c>
      <c r="L168" s="38">
        <v>0</v>
      </c>
      <c s="32">
        <f>ROUND(ROUND(L168,2)*ROUND(G168,3),2)</f>
      </c>
      <c s="36" t="s">
        <v>160</v>
      </c>
      <c>
        <f>(M168*21)/100</f>
      </c>
      <c t="s">
        <v>26</v>
      </c>
    </row>
    <row r="169" spans="1:5" ht="12.75">
      <c r="A169" s="35" t="s">
        <v>54</v>
      </c>
      <c r="E169" s="39" t="s">
        <v>5</v>
      </c>
    </row>
    <row r="170" spans="1:5" ht="51">
      <c r="A170" s="35" t="s">
        <v>55</v>
      </c>
      <c r="E170" s="40" t="s">
        <v>3943</v>
      </c>
    </row>
    <row r="171" spans="1:5" ht="12.75">
      <c r="A171" t="s">
        <v>57</v>
      </c>
      <c r="E171" s="39" t="s">
        <v>5</v>
      </c>
    </row>
    <row r="172" spans="1:16" ht="12.75">
      <c r="A172" t="s">
        <v>48</v>
      </c>
      <c s="34" t="s">
        <v>237</v>
      </c>
      <c s="34" t="s">
        <v>3944</v>
      </c>
      <c s="35" t="s">
        <v>5</v>
      </c>
      <c s="6" t="s">
        <v>3945</v>
      </c>
      <c s="36" t="s">
        <v>159</v>
      </c>
      <c s="37">
        <v>113</v>
      </c>
      <c s="36">
        <v>4E-05</v>
      </c>
      <c s="36">
        <f>ROUND(G172*H172,6)</f>
      </c>
      <c r="L172" s="38">
        <v>0</v>
      </c>
      <c s="32">
        <f>ROUND(ROUND(L172,2)*ROUND(G172,3),2)</f>
      </c>
      <c s="36" t="s">
        <v>160</v>
      </c>
      <c>
        <f>(M172*21)/100</f>
      </c>
      <c t="s">
        <v>26</v>
      </c>
    </row>
    <row r="173" spans="1:5" ht="12.75">
      <c r="A173" s="35" t="s">
        <v>54</v>
      </c>
      <c r="E173" s="39" t="s">
        <v>5</v>
      </c>
    </row>
    <row r="174" spans="1:5" ht="12.75">
      <c r="A174" s="35" t="s">
        <v>55</v>
      </c>
      <c r="E174" s="40" t="s">
        <v>5</v>
      </c>
    </row>
    <row r="175" spans="1:5" ht="12.75">
      <c r="A175" t="s">
        <v>57</v>
      </c>
      <c r="E175" s="39" t="s">
        <v>5</v>
      </c>
    </row>
    <row r="176" spans="1:16" ht="38.25">
      <c r="A176" t="s">
        <v>48</v>
      </c>
      <c s="34" t="s">
        <v>238</v>
      </c>
      <c s="34" t="s">
        <v>3946</v>
      </c>
      <c s="35" t="s">
        <v>5</v>
      </c>
      <c s="6" t="s">
        <v>3947</v>
      </c>
      <c s="36" t="s">
        <v>226</v>
      </c>
      <c s="37">
        <v>8262</v>
      </c>
      <c s="36">
        <v>0</v>
      </c>
      <c s="36">
        <f>ROUND(G176*H176,6)</f>
      </c>
      <c r="L176" s="38">
        <v>0</v>
      </c>
      <c s="32">
        <f>ROUND(ROUND(L176,2)*ROUND(G176,3),2)</f>
      </c>
      <c s="36" t="s">
        <v>160</v>
      </c>
      <c>
        <f>(M176*21)/100</f>
      </c>
      <c t="s">
        <v>26</v>
      </c>
    </row>
    <row r="177" spans="1:5" ht="12.75">
      <c r="A177" s="35" t="s">
        <v>54</v>
      </c>
      <c r="E177" s="39" t="s">
        <v>5</v>
      </c>
    </row>
    <row r="178" spans="1:5" ht="12.75">
      <c r="A178" s="35" t="s">
        <v>55</v>
      </c>
      <c r="E178" s="40" t="s">
        <v>5</v>
      </c>
    </row>
    <row r="179" spans="1:5" ht="12.75">
      <c r="A179" t="s">
        <v>57</v>
      </c>
      <c r="E179" s="39" t="s">
        <v>5</v>
      </c>
    </row>
    <row r="180" spans="1:16" ht="12.75">
      <c r="A180" t="s">
        <v>48</v>
      </c>
      <c s="34" t="s">
        <v>242</v>
      </c>
      <c s="34" t="s">
        <v>879</v>
      </c>
      <c s="35" t="s">
        <v>5</v>
      </c>
      <c s="6" t="s">
        <v>880</v>
      </c>
      <c s="36" t="s">
        <v>226</v>
      </c>
      <c s="37">
        <v>759</v>
      </c>
      <c s="36">
        <v>0.0001</v>
      </c>
      <c s="36">
        <f>ROUND(G180*H180,6)</f>
      </c>
      <c r="L180" s="38">
        <v>0</v>
      </c>
      <c s="32">
        <f>ROUND(ROUND(L180,2)*ROUND(G180,3),2)</f>
      </c>
      <c s="36" t="s">
        <v>160</v>
      </c>
      <c>
        <f>(M180*21)/100</f>
      </c>
      <c t="s">
        <v>26</v>
      </c>
    </row>
    <row r="181" spans="1:5" ht="12.75">
      <c r="A181" s="35" t="s">
        <v>54</v>
      </c>
      <c r="E181" s="39" t="s">
        <v>5</v>
      </c>
    </row>
    <row r="182" spans="1:5" ht="12.75">
      <c r="A182" s="35" t="s">
        <v>55</v>
      </c>
      <c r="E182" s="40" t="s">
        <v>3948</v>
      </c>
    </row>
    <row r="183" spans="1:5" ht="12.75">
      <c r="A183" t="s">
        <v>57</v>
      </c>
      <c r="E183" s="39" t="s">
        <v>5</v>
      </c>
    </row>
    <row r="184" spans="1:16" ht="12.75">
      <c r="A184" t="s">
        <v>48</v>
      </c>
      <c s="34" t="s">
        <v>245</v>
      </c>
      <c s="34" t="s">
        <v>3949</v>
      </c>
      <c s="35" t="s">
        <v>5</v>
      </c>
      <c s="6" t="s">
        <v>3950</v>
      </c>
      <c s="36" t="s">
        <v>226</v>
      </c>
      <c s="37">
        <v>3455.75</v>
      </c>
      <c s="36">
        <v>0.00012</v>
      </c>
      <c s="36">
        <f>ROUND(G184*H184,6)</f>
      </c>
      <c r="L184" s="38">
        <v>0</v>
      </c>
      <c s="32">
        <f>ROUND(ROUND(L184,2)*ROUND(G184,3),2)</f>
      </c>
      <c s="36" t="s">
        <v>160</v>
      </c>
      <c>
        <f>(M184*21)/100</f>
      </c>
      <c t="s">
        <v>26</v>
      </c>
    </row>
    <row r="185" spans="1:5" ht="12.75">
      <c r="A185" s="35" t="s">
        <v>54</v>
      </c>
      <c r="E185" s="39" t="s">
        <v>5</v>
      </c>
    </row>
    <row r="186" spans="1:5" ht="12.75">
      <c r="A186" s="35" t="s">
        <v>55</v>
      </c>
      <c r="E186" s="40" t="s">
        <v>3951</v>
      </c>
    </row>
    <row r="187" spans="1:5" ht="12.75">
      <c r="A187" t="s">
        <v>57</v>
      </c>
      <c r="E187" s="39" t="s">
        <v>5</v>
      </c>
    </row>
    <row r="188" spans="1:16" ht="25.5">
      <c r="A188" t="s">
        <v>48</v>
      </c>
      <c s="34" t="s">
        <v>248</v>
      </c>
      <c s="34" t="s">
        <v>3952</v>
      </c>
      <c s="35" t="s">
        <v>5</v>
      </c>
      <c s="6" t="s">
        <v>3953</v>
      </c>
      <c s="36" t="s">
        <v>226</v>
      </c>
      <c s="37">
        <v>1466.25</v>
      </c>
      <c s="36">
        <v>0.00012</v>
      </c>
      <c s="36">
        <f>ROUND(G188*H188,6)</f>
      </c>
      <c r="L188" s="38">
        <v>0</v>
      </c>
      <c s="32">
        <f>ROUND(ROUND(L188,2)*ROUND(G188,3),2)</f>
      </c>
      <c s="36" t="s">
        <v>160</v>
      </c>
      <c>
        <f>(M188*21)/100</f>
      </c>
      <c t="s">
        <v>26</v>
      </c>
    </row>
    <row r="189" spans="1:5" ht="12.75">
      <c r="A189" s="35" t="s">
        <v>54</v>
      </c>
      <c r="E189" s="39" t="s">
        <v>5</v>
      </c>
    </row>
    <row r="190" spans="1:5" ht="12.75">
      <c r="A190" s="35" t="s">
        <v>55</v>
      </c>
      <c r="E190" s="40" t="s">
        <v>3954</v>
      </c>
    </row>
    <row r="191" spans="1:5" ht="12.75">
      <c r="A191" t="s">
        <v>57</v>
      </c>
      <c r="E191" s="39" t="s">
        <v>5</v>
      </c>
    </row>
    <row r="192" spans="1:16" ht="12.75">
      <c r="A192" t="s">
        <v>48</v>
      </c>
      <c s="34" t="s">
        <v>251</v>
      </c>
      <c s="34" t="s">
        <v>3955</v>
      </c>
      <c s="35" t="s">
        <v>5</v>
      </c>
      <c s="6" t="s">
        <v>3956</v>
      </c>
      <c s="36" t="s">
        <v>226</v>
      </c>
      <c s="37">
        <v>2593.25</v>
      </c>
      <c s="36">
        <v>0.00017</v>
      </c>
      <c s="36">
        <f>ROUND(G192*H192,6)</f>
      </c>
      <c r="L192" s="38">
        <v>0</v>
      </c>
      <c s="32">
        <f>ROUND(ROUND(L192,2)*ROUND(G192,3),2)</f>
      </c>
      <c s="36" t="s">
        <v>160</v>
      </c>
      <c>
        <f>(M192*21)/100</f>
      </c>
      <c t="s">
        <v>26</v>
      </c>
    </row>
    <row r="193" spans="1:5" ht="12.75">
      <c r="A193" s="35" t="s">
        <v>54</v>
      </c>
      <c r="E193" s="39" t="s">
        <v>5</v>
      </c>
    </row>
    <row r="194" spans="1:5" ht="12.75">
      <c r="A194" s="35" t="s">
        <v>55</v>
      </c>
      <c r="E194" s="40" t="s">
        <v>3957</v>
      </c>
    </row>
    <row r="195" spans="1:5" ht="12.75">
      <c r="A195" t="s">
        <v>57</v>
      </c>
      <c r="E195" s="39" t="s">
        <v>5</v>
      </c>
    </row>
    <row r="196" spans="1:16" ht="12.75">
      <c r="A196" t="s">
        <v>48</v>
      </c>
      <c s="34" t="s">
        <v>254</v>
      </c>
      <c s="34" t="s">
        <v>3958</v>
      </c>
      <c s="35" t="s">
        <v>5</v>
      </c>
      <c s="6" t="s">
        <v>3959</v>
      </c>
      <c s="36" t="s">
        <v>226</v>
      </c>
      <c s="37">
        <v>34.5</v>
      </c>
      <c s="36">
        <v>0.00034</v>
      </c>
      <c s="36">
        <f>ROUND(G196*H196,6)</f>
      </c>
      <c r="L196" s="38">
        <v>0</v>
      </c>
      <c s="32">
        <f>ROUND(ROUND(L196,2)*ROUND(G196,3),2)</f>
      </c>
      <c s="36" t="s">
        <v>160</v>
      </c>
      <c>
        <f>(M196*21)/100</f>
      </c>
      <c t="s">
        <v>26</v>
      </c>
    </row>
    <row r="197" spans="1:5" ht="12.75">
      <c r="A197" s="35" t="s">
        <v>54</v>
      </c>
      <c r="E197" s="39" t="s">
        <v>5</v>
      </c>
    </row>
    <row r="198" spans="1:5" ht="12.75">
      <c r="A198" s="35" t="s">
        <v>55</v>
      </c>
      <c r="E198" s="40" t="s">
        <v>3960</v>
      </c>
    </row>
    <row r="199" spans="1:5" ht="12.75">
      <c r="A199" t="s">
        <v>57</v>
      </c>
      <c r="E199" s="39" t="s">
        <v>5</v>
      </c>
    </row>
    <row r="200" spans="1:16" ht="12.75">
      <c r="A200" t="s">
        <v>48</v>
      </c>
      <c s="34" t="s">
        <v>257</v>
      </c>
      <c s="34" t="s">
        <v>3961</v>
      </c>
      <c s="35" t="s">
        <v>5</v>
      </c>
      <c s="6" t="s">
        <v>3962</v>
      </c>
      <c s="36" t="s">
        <v>226</v>
      </c>
      <c s="37">
        <v>345</v>
      </c>
      <c s="36">
        <v>0.00053</v>
      </c>
      <c s="36">
        <f>ROUND(G200*H200,6)</f>
      </c>
      <c r="L200" s="38">
        <v>0</v>
      </c>
      <c s="32">
        <f>ROUND(ROUND(L200,2)*ROUND(G200,3),2)</f>
      </c>
      <c s="36" t="s">
        <v>160</v>
      </c>
      <c>
        <f>(M200*21)/100</f>
      </c>
      <c t="s">
        <v>26</v>
      </c>
    </row>
    <row r="201" spans="1:5" ht="12.75">
      <c r="A201" s="35" t="s">
        <v>54</v>
      </c>
      <c r="E201" s="39" t="s">
        <v>5</v>
      </c>
    </row>
    <row r="202" spans="1:5" ht="12.75">
      <c r="A202" s="35" t="s">
        <v>55</v>
      </c>
      <c r="E202" s="40" t="s">
        <v>3963</v>
      </c>
    </row>
    <row r="203" spans="1:5" ht="12.75">
      <c r="A203" t="s">
        <v>57</v>
      </c>
      <c r="E203" s="39" t="s">
        <v>5</v>
      </c>
    </row>
    <row r="204" spans="1:16" ht="12.75">
      <c r="A204" t="s">
        <v>48</v>
      </c>
      <c s="34" t="s">
        <v>261</v>
      </c>
      <c s="34" t="s">
        <v>3964</v>
      </c>
      <c s="35" t="s">
        <v>5</v>
      </c>
      <c s="6" t="s">
        <v>3965</v>
      </c>
      <c s="36" t="s">
        <v>226</v>
      </c>
      <c s="37">
        <v>34.5</v>
      </c>
      <c s="36">
        <v>0.00077</v>
      </c>
      <c s="36">
        <f>ROUND(G204*H204,6)</f>
      </c>
      <c r="L204" s="38">
        <v>0</v>
      </c>
      <c s="32">
        <f>ROUND(ROUND(L204,2)*ROUND(G204,3),2)</f>
      </c>
      <c s="36" t="s">
        <v>160</v>
      </c>
      <c>
        <f>(M204*21)/100</f>
      </c>
      <c t="s">
        <v>26</v>
      </c>
    </row>
    <row r="205" spans="1:5" ht="12.75">
      <c r="A205" s="35" t="s">
        <v>54</v>
      </c>
      <c r="E205" s="39" t="s">
        <v>5</v>
      </c>
    </row>
    <row r="206" spans="1:5" ht="12.75">
      <c r="A206" s="35" t="s">
        <v>55</v>
      </c>
      <c r="E206" s="40" t="s">
        <v>3960</v>
      </c>
    </row>
    <row r="207" spans="1:5" ht="12.75">
      <c r="A207" t="s">
        <v>57</v>
      </c>
      <c r="E207" s="39" t="s">
        <v>5</v>
      </c>
    </row>
    <row r="208" spans="1:16" ht="12.75">
      <c r="A208" t="s">
        <v>48</v>
      </c>
      <c s="34" t="s">
        <v>264</v>
      </c>
      <c s="34" t="s">
        <v>3966</v>
      </c>
      <c s="35" t="s">
        <v>5</v>
      </c>
      <c s="6" t="s">
        <v>3967</v>
      </c>
      <c s="36" t="s">
        <v>226</v>
      </c>
      <c s="37">
        <v>46</v>
      </c>
      <c s="36">
        <v>0.0011</v>
      </c>
      <c s="36">
        <f>ROUND(G208*H208,6)</f>
      </c>
      <c r="L208" s="38">
        <v>0</v>
      </c>
      <c s="32">
        <f>ROUND(ROUND(L208,2)*ROUND(G208,3),2)</f>
      </c>
      <c s="36" t="s">
        <v>160</v>
      </c>
      <c>
        <f>(M208*21)/100</f>
      </c>
      <c t="s">
        <v>26</v>
      </c>
    </row>
    <row r="209" spans="1:5" ht="12.75">
      <c r="A209" s="35" t="s">
        <v>54</v>
      </c>
      <c r="E209" s="39" t="s">
        <v>5</v>
      </c>
    </row>
    <row r="210" spans="1:5" ht="12.75">
      <c r="A210" s="35" t="s">
        <v>55</v>
      </c>
      <c r="E210" s="40" t="s">
        <v>3968</v>
      </c>
    </row>
    <row r="211" spans="1:5" ht="12.75">
      <c r="A211" t="s">
        <v>57</v>
      </c>
      <c r="E211" s="39" t="s">
        <v>5</v>
      </c>
    </row>
    <row r="212" spans="1:16" ht="12.75">
      <c r="A212" t="s">
        <v>48</v>
      </c>
      <c s="34" t="s">
        <v>269</v>
      </c>
      <c s="34" t="s">
        <v>3969</v>
      </c>
      <c s="35" t="s">
        <v>5</v>
      </c>
      <c s="6" t="s">
        <v>3970</v>
      </c>
      <c s="36" t="s">
        <v>226</v>
      </c>
      <c s="37">
        <v>34.5</v>
      </c>
      <c s="36">
        <v>0.00183</v>
      </c>
      <c s="36">
        <f>ROUND(G212*H212,6)</f>
      </c>
      <c r="L212" s="38">
        <v>0</v>
      </c>
      <c s="32">
        <f>ROUND(ROUND(L212,2)*ROUND(G212,3),2)</f>
      </c>
      <c s="36" t="s">
        <v>160</v>
      </c>
      <c>
        <f>(M212*21)/100</f>
      </c>
      <c t="s">
        <v>26</v>
      </c>
    </row>
    <row r="213" spans="1:5" ht="12.75">
      <c r="A213" s="35" t="s">
        <v>54</v>
      </c>
      <c r="E213" s="39" t="s">
        <v>5</v>
      </c>
    </row>
    <row r="214" spans="1:5" ht="12.75">
      <c r="A214" s="35" t="s">
        <v>55</v>
      </c>
      <c r="E214" s="40" t="s">
        <v>3960</v>
      </c>
    </row>
    <row r="215" spans="1:5" ht="12.75">
      <c r="A215" t="s">
        <v>57</v>
      </c>
      <c r="E215" s="39" t="s">
        <v>5</v>
      </c>
    </row>
    <row r="216" spans="1:16" ht="12.75">
      <c r="A216" t="s">
        <v>48</v>
      </c>
      <c s="34" t="s">
        <v>272</v>
      </c>
      <c s="34" t="s">
        <v>3971</v>
      </c>
      <c s="35" t="s">
        <v>5</v>
      </c>
      <c s="6" t="s">
        <v>3972</v>
      </c>
      <c s="36" t="s">
        <v>226</v>
      </c>
      <c s="37">
        <v>34.5</v>
      </c>
      <c s="36">
        <v>0.0024</v>
      </c>
      <c s="36">
        <f>ROUND(G216*H216,6)</f>
      </c>
      <c r="L216" s="38">
        <v>0</v>
      </c>
      <c s="32">
        <f>ROUND(ROUND(L216,2)*ROUND(G216,3),2)</f>
      </c>
      <c s="36" t="s">
        <v>160</v>
      </c>
      <c>
        <f>(M216*21)/100</f>
      </c>
      <c t="s">
        <v>26</v>
      </c>
    </row>
    <row r="217" spans="1:5" ht="12.75">
      <c r="A217" s="35" t="s">
        <v>54</v>
      </c>
      <c r="E217" s="39" t="s">
        <v>5</v>
      </c>
    </row>
    <row r="218" spans="1:5" ht="12.75">
      <c r="A218" s="35" t="s">
        <v>55</v>
      </c>
      <c r="E218" s="40" t="s">
        <v>3960</v>
      </c>
    </row>
    <row r="219" spans="1:5" ht="12.75">
      <c r="A219" t="s">
        <v>57</v>
      </c>
      <c r="E219" s="39" t="s">
        <v>5</v>
      </c>
    </row>
    <row r="220" spans="1:16" ht="25.5">
      <c r="A220" t="s">
        <v>48</v>
      </c>
      <c s="34" t="s">
        <v>275</v>
      </c>
      <c s="34" t="s">
        <v>3973</v>
      </c>
      <c s="35" t="s">
        <v>5</v>
      </c>
      <c s="6" t="s">
        <v>3974</v>
      </c>
      <c s="36" t="s">
        <v>159</v>
      </c>
      <c s="37">
        <v>796</v>
      </c>
      <c s="36">
        <v>0</v>
      </c>
      <c s="36">
        <f>ROUND(G220*H220,6)</f>
      </c>
      <c r="L220" s="38">
        <v>0</v>
      </c>
      <c s="32">
        <f>ROUND(ROUND(L220,2)*ROUND(G220,3),2)</f>
      </c>
      <c s="36" t="s">
        <v>160</v>
      </c>
      <c>
        <f>(M220*21)/100</f>
      </c>
      <c t="s">
        <v>26</v>
      </c>
    </row>
    <row r="221" spans="1:5" ht="12.75">
      <c r="A221" s="35" t="s">
        <v>54</v>
      </c>
      <c r="E221" s="39" t="s">
        <v>5</v>
      </c>
    </row>
    <row r="222" spans="1:5" ht="12.75">
      <c r="A222" s="35" t="s">
        <v>55</v>
      </c>
      <c r="E222" s="40" t="s">
        <v>5</v>
      </c>
    </row>
    <row r="223" spans="1:5" ht="12.75">
      <c r="A223" t="s">
        <v>57</v>
      </c>
      <c r="E223" s="39" t="s">
        <v>5</v>
      </c>
    </row>
    <row r="224" spans="1:16" ht="25.5">
      <c r="A224" t="s">
        <v>48</v>
      </c>
      <c s="34" t="s">
        <v>280</v>
      </c>
      <c s="34" t="s">
        <v>3975</v>
      </c>
      <c s="35" t="s">
        <v>5</v>
      </c>
      <c s="6" t="s">
        <v>3976</v>
      </c>
      <c s="36" t="s">
        <v>159</v>
      </c>
      <c s="37">
        <v>10</v>
      </c>
      <c s="36">
        <v>0</v>
      </c>
      <c s="36">
        <f>ROUND(G224*H224,6)</f>
      </c>
      <c r="L224" s="38">
        <v>0</v>
      </c>
      <c s="32">
        <f>ROUND(ROUND(L224,2)*ROUND(G224,3),2)</f>
      </c>
      <c s="36" t="s">
        <v>160</v>
      </c>
      <c>
        <f>(M224*21)/100</f>
      </c>
      <c t="s">
        <v>26</v>
      </c>
    </row>
    <row r="225" spans="1:5" ht="12.75">
      <c r="A225" s="35" t="s">
        <v>54</v>
      </c>
      <c r="E225" s="39" t="s">
        <v>5</v>
      </c>
    </row>
    <row r="226" spans="1:5" ht="12.75">
      <c r="A226" s="35" t="s">
        <v>55</v>
      </c>
      <c r="E226" s="40" t="s">
        <v>5</v>
      </c>
    </row>
    <row r="227" spans="1:5" ht="12.75">
      <c r="A227" t="s">
        <v>57</v>
      </c>
      <c r="E227" s="39" t="s">
        <v>5</v>
      </c>
    </row>
    <row r="228" spans="1:16" ht="25.5">
      <c r="A228" t="s">
        <v>48</v>
      </c>
      <c s="34" t="s">
        <v>283</v>
      </c>
      <c s="34" t="s">
        <v>3977</v>
      </c>
      <c s="35" t="s">
        <v>5</v>
      </c>
      <c s="6" t="s">
        <v>3978</v>
      </c>
      <c s="36" t="s">
        <v>159</v>
      </c>
      <c s="37">
        <v>10</v>
      </c>
      <c s="36">
        <v>0</v>
      </c>
      <c s="36">
        <f>ROUND(G228*H228,6)</f>
      </c>
      <c r="L228" s="38">
        <v>0</v>
      </c>
      <c s="32">
        <f>ROUND(ROUND(L228,2)*ROUND(G228,3),2)</f>
      </c>
      <c s="36" t="s">
        <v>160</v>
      </c>
      <c>
        <f>(M228*21)/100</f>
      </c>
      <c t="s">
        <v>26</v>
      </c>
    </row>
    <row r="229" spans="1:5" ht="12.75">
      <c r="A229" s="35" t="s">
        <v>54</v>
      </c>
      <c r="E229" s="39" t="s">
        <v>5</v>
      </c>
    </row>
    <row r="230" spans="1:5" ht="12.75">
      <c r="A230" s="35" t="s">
        <v>55</v>
      </c>
      <c r="E230" s="40" t="s">
        <v>5</v>
      </c>
    </row>
    <row r="231" spans="1:5" ht="12.75">
      <c r="A231" t="s">
        <v>57</v>
      </c>
      <c r="E231" s="39" t="s">
        <v>5</v>
      </c>
    </row>
    <row r="232" spans="1:16" ht="25.5">
      <c r="A232" t="s">
        <v>48</v>
      </c>
      <c s="34" t="s">
        <v>286</v>
      </c>
      <c s="34" t="s">
        <v>3979</v>
      </c>
      <c s="35" t="s">
        <v>5</v>
      </c>
      <c s="6" t="s">
        <v>3980</v>
      </c>
      <c s="36" t="s">
        <v>159</v>
      </c>
      <c s="37">
        <v>16</v>
      </c>
      <c s="36">
        <v>0</v>
      </c>
      <c s="36">
        <f>ROUND(G232*H232,6)</f>
      </c>
      <c r="L232" s="38">
        <v>0</v>
      </c>
      <c s="32">
        <f>ROUND(ROUND(L232,2)*ROUND(G232,3),2)</f>
      </c>
      <c s="36" t="s">
        <v>160</v>
      </c>
      <c>
        <f>(M232*21)/100</f>
      </c>
      <c t="s">
        <v>26</v>
      </c>
    </row>
    <row r="233" spans="1:5" ht="12.75">
      <c r="A233" s="35" t="s">
        <v>54</v>
      </c>
      <c r="E233" s="39" t="s">
        <v>5</v>
      </c>
    </row>
    <row r="234" spans="1:5" ht="12.75">
      <c r="A234" s="35" t="s">
        <v>55</v>
      </c>
      <c r="E234" s="40" t="s">
        <v>5</v>
      </c>
    </row>
    <row r="235" spans="1:5" ht="12.75">
      <c r="A235" t="s">
        <v>57</v>
      </c>
      <c r="E235" s="39" t="s">
        <v>5</v>
      </c>
    </row>
    <row r="236" spans="1:16" ht="25.5">
      <c r="A236" t="s">
        <v>48</v>
      </c>
      <c s="34" t="s">
        <v>289</v>
      </c>
      <c s="34" t="s">
        <v>3981</v>
      </c>
      <c s="35" t="s">
        <v>5</v>
      </c>
      <c s="6" t="s">
        <v>3982</v>
      </c>
      <c s="36" t="s">
        <v>159</v>
      </c>
      <c s="37">
        <v>18</v>
      </c>
      <c s="36">
        <v>0</v>
      </c>
      <c s="36">
        <f>ROUND(G236*H236,6)</f>
      </c>
      <c r="L236" s="38">
        <v>0</v>
      </c>
      <c s="32">
        <f>ROUND(ROUND(L236,2)*ROUND(G236,3),2)</f>
      </c>
      <c s="36" t="s">
        <v>160</v>
      </c>
      <c>
        <f>(M236*21)/100</f>
      </c>
      <c t="s">
        <v>26</v>
      </c>
    </row>
    <row r="237" spans="1:5" ht="12.75">
      <c r="A237" s="35" t="s">
        <v>54</v>
      </c>
      <c r="E237" s="39" t="s">
        <v>5</v>
      </c>
    </row>
    <row r="238" spans="1:5" ht="12.75">
      <c r="A238" s="35" t="s">
        <v>55</v>
      </c>
      <c r="E238" s="40" t="s">
        <v>5</v>
      </c>
    </row>
    <row r="239" spans="1:5" ht="12.75">
      <c r="A239" t="s">
        <v>57</v>
      </c>
      <c r="E239" s="39" t="s">
        <v>5</v>
      </c>
    </row>
    <row r="240" spans="1:16" ht="25.5">
      <c r="A240" t="s">
        <v>48</v>
      </c>
      <c s="34" t="s">
        <v>292</v>
      </c>
      <c s="34" t="s">
        <v>3983</v>
      </c>
      <c s="35" t="s">
        <v>5</v>
      </c>
      <c s="6" t="s">
        <v>3984</v>
      </c>
      <c s="36" t="s">
        <v>159</v>
      </c>
      <c s="37">
        <v>9</v>
      </c>
      <c s="36">
        <v>0</v>
      </c>
      <c s="36">
        <f>ROUND(G240*H240,6)</f>
      </c>
      <c r="L240" s="38">
        <v>0</v>
      </c>
      <c s="32">
        <f>ROUND(ROUND(L240,2)*ROUND(G240,3),2)</f>
      </c>
      <c s="36" t="s">
        <v>160</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295</v>
      </c>
      <c s="34" t="s">
        <v>3985</v>
      </c>
      <c s="35" t="s">
        <v>5</v>
      </c>
      <c s="6" t="s">
        <v>3986</v>
      </c>
      <c s="36" t="s">
        <v>159</v>
      </c>
      <c s="37">
        <v>9</v>
      </c>
      <c s="36">
        <v>9E-05</v>
      </c>
      <c s="36">
        <f>ROUND(G244*H244,6)</f>
      </c>
      <c r="L244" s="38">
        <v>0</v>
      </c>
      <c s="32">
        <f>ROUND(ROUND(L244,2)*ROUND(G244,3),2)</f>
      </c>
      <c s="36" t="s">
        <v>160</v>
      </c>
      <c>
        <f>(M244*21)/100</f>
      </c>
      <c t="s">
        <v>26</v>
      </c>
    </row>
    <row r="245" spans="1:5" ht="12.75">
      <c r="A245" s="35" t="s">
        <v>54</v>
      </c>
      <c r="E245" s="39" t="s">
        <v>5</v>
      </c>
    </row>
    <row r="246" spans="1:5" ht="38.25">
      <c r="A246" s="35" t="s">
        <v>55</v>
      </c>
      <c r="E246" s="40" t="s">
        <v>3987</v>
      </c>
    </row>
    <row r="247" spans="1:5" ht="12.75">
      <c r="A247" t="s">
        <v>57</v>
      </c>
      <c r="E247" s="39" t="s">
        <v>5</v>
      </c>
    </row>
    <row r="248" spans="1:16" ht="25.5">
      <c r="A248" t="s">
        <v>48</v>
      </c>
      <c s="34" t="s">
        <v>298</v>
      </c>
      <c s="34" t="s">
        <v>3988</v>
      </c>
      <c s="35" t="s">
        <v>5</v>
      </c>
      <c s="6" t="s">
        <v>3989</v>
      </c>
      <c s="36" t="s">
        <v>159</v>
      </c>
      <c s="37">
        <v>1</v>
      </c>
      <c s="36">
        <v>0</v>
      </c>
      <c s="36">
        <f>ROUND(G248*H248,6)</f>
      </c>
      <c r="L248" s="38">
        <v>0</v>
      </c>
      <c s="32">
        <f>ROUND(ROUND(L248,2)*ROUND(G248,3),2)</f>
      </c>
      <c s="36" t="s">
        <v>160</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301</v>
      </c>
      <c s="34" t="s">
        <v>3990</v>
      </c>
      <c s="35" t="s">
        <v>5</v>
      </c>
      <c s="6" t="s">
        <v>3991</v>
      </c>
      <c s="36" t="s">
        <v>159</v>
      </c>
      <c s="37">
        <v>1</v>
      </c>
      <c s="36">
        <v>0.0001</v>
      </c>
      <c s="36">
        <f>ROUND(G252*H252,6)</f>
      </c>
      <c r="L252" s="38">
        <v>0</v>
      </c>
      <c s="32">
        <f>ROUND(ROUND(L252,2)*ROUND(G252,3),2)</f>
      </c>
      <c s="36" t="s">
        <v>160</v>
      </c>
      <c>
        <f>(M252*21)/100</f>
      </c>
      <c t="s">
        <v>26</v>
      </c>
    </row>
    <row r="253" spans="1:5" ht="12.75">
      <c r="A253" s="35" t="s">
        <v>54</v>
      </c>
      <c r="E253" s="39" t="s">
        <v>5</v>
      </c>
    </row>
    <row r="254" spans="1:5" ht="25.5">
      <c r="A254" s="35" t="s">
        <v>55</v>
      </c>
      <c r="E254" s="40" t="s">
        <v>3992</v>
      </c>
    </row>
    <row r="255" spans="1:5" ht="12.75">
      <c r="A255" t="s">
        <v>57</v>
      </c>
      <c r="E255" s="39" t="s">
        <v>5</v>
      </c>
    </row>
    <row r="256" spans="1:16" ht="25.5">
      <c r="A256" t="s">
        <v>48</v>
      </c>
      <c s="34" t="s">
        <v>304</v>
      </c>
      <c s="34" t="s">
        <v>3993</v>
      </c>
      <c s="35" t="s">
        <v>5</v>
      </c>
      <c s="6" t="s">
        <v>3994</v>
      </c>
      <c s="36" t="s">
        <v>159</v>
      </c>
      <c s="37">
        <v>2</v>
      </c>
      <c s="36">
        <v>0</v>
      </c>
      <c s="36">
        <f>ROUND(G256*H256,6)</f>
      </c>
      <c r="L256" s="38">
        <v>0</v>
      </c>
      <c s="32">
        <f>ROUND(ROUND(L256,2)*ROUND(G256,3),2)</f>
      </c>
      <c s="36" t="s">
        <v>160</v>
      </c>
      <c>
        <f>(M256*21)/100</f>
      </c>
      <c t="s">
        <v>26</v>
      </c>
    </row>
    <row r="257" spans="1:5" ht="12.75">
      <c r="A257" s="35" t="s">
        <v>54</v>
      </c>
      <c r="E257" s="39" t="s">
        <v>5</v>
      </c>
    </row>
    <row r="258" spans="1:5" ht="12.75">
      <c r="A258" s="35" t="s">
        <v>55</v>
      </c>
      <c r="E258" s="40" t="s">
        <v>5</v>
      </c>
    </row>
    <row r="259" spans="1:5" ht="12.75">
      <c r="A259" t="s">
        <v>57</v>
      </c>
      <c r="E259" s="39" t="s">
        <v>5</v>
      </c>
    </row>
    <row r="260" spans="1:16" ht="25.5">
      <c r="A260" t="s">
        <v>48</v>
      </c>
      <c s="34" t="s">
        <v>307</v>
      </c>
      <c s="34" t="s">
        <v>3995</v>
      </c>
      <c s="35" t="s">
        <v>5</v>
      </c>
      <c s="6" t="s">
        <v>3996</v>
      </c>
      <c s="36" t="s">
        <v>159</v>
      </c>
      <c s="37">
        <v>8</v>
      </c>
      <c s="36">
        <v>0</v>
      </c>
      <c s="36">
        <f>ROUND(G260*H260,6)</f>
      </c>
      <c r="L260" s="38">
        <v>0</v>
      </c>
      <c s="32">
        <f>ROUND(ROUND(L260,2)*ROUND(G260,3),2)</f>
      </c>
      <c s="36" t="s">
        <v>53</v>
      </c>
      <c>
        <f>(M260*21)/100</f>
      </c>
      <c t="s">
        <v>26</v>
      </c>
    </row>
    <row r="261" spans="1:5" ht="12.75">
      <c r="A261" s="35" t="s">
        <v>54</v>
      </c>
      <c r="E261" s="39" t="s">
        <v>5</v>
      </c>
    </row>
    <row r="262" spans="1:5" ht="38.25">
      <c r="A262" s="35" t="s">
        <v>55</v>
      </c>
      <c r="E262" s="40" t="s">
        <v>3997</v>
      </c>
    </row>
    <row r="263" spans="1:5" ht="12.75">
      <c r="A263" t="s">
        <v>57</v>
      </c>
      <c r="E263" s="39" t="s">
        <v>5</v>
      </c>
    </row>
    <row r="264" spans="1:16" ht="12.75">
      <c r="A264" t="s">
        <v>48</v>
      </c>
      <c s="34" t="s">
        <v>310</v>
      </c>
      <c s="34" t="s">
        <v>3998</v>
      </c>
      <c s="35" t="s">
        <v>5</v>
      </c>
      <c s="6" t="s">
        <v>3999</v>
      </c>
      <c s="36" t="s">
        <v>159</v>
      </c>
      <c s="37">
        <v>17</v>
      </c>
      <c s="36">
        <v>0</v>
      </c>
      <c s="36">
        <f>ROUND(G264*H264,6)</f>
      </c>
      <c r="L264" s="38">
        <v>0</v>
      </c>
      <c s="32">
        <f>ROUND(ROUND(L264,2)*ROUND(G264,3),2)</f>
      </c>
      <c s="36" t="s">
        <v>53</v>
      </c>
      <c>
        <f>(M264*21)/100</f>
      </c>
      <c t="s">
        <v>26</v>
      </c>
    </row>
    <row r="265" spans="1:5" ht="12.75">
      <c r="A265" s="35" t="s">
        <v>54</v>
      </c>
      <c r="E265" s="39" t="s">
        <v>5</v>
      </c>
    </row>
    <row r="266" spans="1:5" ht="63.75">
      <c r="A266" s="35" t="s">
        <v>55</v>
      </c>
      <c r="E266" s="40" t="s">
        <v>4000</v>
      </c>
    </row>
    <row r="267" spans="1:5" ht="12.75">
      <c r="A267" t="s">
        <v>57</v>
      </c>
      <c r="E267" s="39" t="s">
        <v>5</v>
      </c>
    </row>
    <row r="268" spans="1:16" ht="12.75">
      <c r="A268" t="s">
        <v>48</v>
      </c>
      <c s="34" t="s">
        <v>313</v>
      </c>
      <c s="34" t="s">
        <v>4001</v>
      </c>
      <c s="35" t="s">
        <v>5</v>
      </c>
      <c s="6" t="s">
        <v>4002</v>
      </c>
      <c s="36" t="s">
        <v>159</v>
      </c>
      <c s="37">
        <v>1</v>
      </c>
      <c s="36">
        <v>0</v>
      </c>
      <c s="36">
        <f>ROUND(G268*H268,6)</f>
      </c>
      <c r="L268" s="38">
        <v>0</v>
      </c>
      <c s="32">
        <f>ROUND(ROUND(L268,2)*ROUND(G268,3),2)</f>
      </c>
      <c s="36" t="s">
        <v>53</v>
      </c>
      <c>
        <f>(M268*21)/100</f>
      </c>
      <c t="s">
        <v>26</v>
      </c>
    </row>
    <row r="269" spans="1:5" ht="12.75">
      <c r="A269" s="35" t="s">
        <v>54</v>
      </c>
      <c r="E269" s="39" t="s">
        <v>5</v>
      </c>
    </row>
    <row r="270" spans="1:5" ht="25.5">
      <c r="A270" s="35" t="s">
        <v>55</v>
      </c>
      <c r="E270" s="40" t="s">
        <v>3992</v>
      </c>
    </row>
    <row r="271" spans="1:5" ht="12.75">
      <c r="A271" t="s">
        <v>57</v>
      </c>
      <c r="E271" s="39" t="s">
        <v>5</v>
      </c>
    </row>
    <row r="272" spans="1:16" ht="25.5">
      <c r="A272" t="s">
        <v>48</v>
      </c>
      <c s="34" t="s">
        <v>316</v>
      </c>
      <c s="34" t="s">
        <v>4003</v>
      </c>
      <c s="35" t="s">
        <v>5</v>
      </c>
      <c s="6" t="s">
        <v>4004</v>
      </c>
      <c s="36" t="s">
        <v>159</v>
      </c>
      <c s="37">
        <v>3</v>
      </c>
      <c s="36">
        <v>0</v>
      </c>
      <c s="36">
        <f>ROUND(G272*H272,6)</f>
      </c>
      <c r="L272" s="38">
        <v>0</v>
      </c>
      <c s="32">
        <f>ROUND(ROUND(L272,2)*ROUND(G272,3),2)</f>
      </c>
      <c s="36" t="s">
        <v>53</v>
      </c>
      <c>
        <f>(M272*21)/100</f>
      </c>
      <c t="s">
        <v>26</v>
      </c>
    </row>
    <row r="273" spans="1:5" ht="12.75">
      <c r="A273" s="35" t="s">
        <v>54</v>
      </c>
      <c r="E273" s="39" t="s">
        <v>5</v>
      </c>
    </row>
    <row r="274" spans="1:5" ht="51">
      <c r="A274" s="35" t="s">
        <v>55</v>
      </c>
      <c r="E274" s="40" t="s">
        <v>4005</v>
      </c>
    </row>
    <row r="275" spans="1:5" ht="12.75">
      <c r="A275" t="s">
        <v>57</v>
      </c>
      <c r="E275" s="39" t="s">
        <v>5</v>
      </c>
    </row>
    <row r="276" spans="1:16" ht="12.75">
      <c r="A276" t="s">
        <v>48</v>
      </c>
      <c s="34" t="s">
        <v>319</v>
      </c>
      <c s="34" t="s">
        <v>4006</v>
      </c>
      <c s="35" t="s">
        <v>5</v>
      </c>
      <c s="6" t="s">
        <v>4007</v>
      </c>
      <c s="36" t="s">
        <v>159</v>
      </c>
      <c s="37">
        <v>2</v>
      </c>
      <c s="36">
        <v>9E-05</v>
      </c>
      <c s="36">
        <f>ROUND(G276*H276,6)</f>
      </c>
      <c r="L276" s="38">
        <v>0</v>
      </c>
      <c s="32">
        <f>ROUND(ROUND(L276,2)*ROUND(G276,3),2)</f>
      </c>
      <c s="36" t="s">
        <v>160</v>
      </c>
      <c>
        <f>(M276*21)/100</f>
      </c>
      <c t="s">
        <v>26</v>
      </c>
    </row>
    <row r="277" spans="1:5" ht="12.75">
      <c r="A277" s="35" t="s">
        <v>54</v>
      </c>
      <c r="E277" s="39" t="s">
        <v>5</v>
      </c>
    </row>
    <row r="278" spans="1:5" ht="25.5">
      <c r="A278" s="35" t="s">
        <v>55</v>
      </c>
      <c r="E278" s="40" t="s">
        <v>4008</v>
      </c>
    </row>
    <row r="279" spans="1:5" ht="12.75">
      <c r="A279" t="s">
        <v>57</v>
      </c>
      <c r="E279" s="39" t="s">
        <v>5</v>
      </c>
    </row>
    <row r="280" spans="1:16" ht="25.5">
      <c r="A280" t="s">
        <v>48</v>
      </c>
      <c s="34" t="s">
        <v>322</v>
      </c>
      <c s="34" t="s">
        <v>4009</v>
      </c>
      <c s="35" t="s">
        <v>5</v>
      </c>
      <c s="6" t="s">
        <v>4010</v>
      </c>
      <c s="36" t="s">
        <v>159</v>
      </c>
      <c s="37">
        <v>33</v>
      </c>
      <c s="36">
        <v>0</v>
      </c>
      <c s="36">
        <f>ROUND(G280*H280,6)</f>
      </c>
      <c r="L280" s="38">
        <v>0</v>
      </c>
      <c s="32">
        <f>ROUND(ROUND(L280,2)*ROUND(G280,3),2)</f>
      </c>
      <c s="36" t="s">
        <v>160</v>
      </c>
      <c>
        <f>(M280*21)/100</f>
      </c>
      <c t="s">
        <v>26</v>
      </c>
    </row>
    <row r="281" spans="1:5" ht="12.75">
      <c r="A281" s="35" t="s">
        <v>54</v>
      </c>
      <c r="E281" s="39" t="s">
        <v>5</v>
      </c>
    </row>
    <row r="282" spans="1:5" ht="12.75">
      <c r="A282" s="35" t="s">
        <v>55</v>
      </c>
      <c r="E282" s="40" t="s">
        <v>5</v>
      </c>
    </row>
    <row r="283" spans="1:5" ht="12.75">
      <c r="A283" t="s">
        <v>57</v>
      </c>
      <c r="E283" s="39" t="s">
        <v>5</v>
      </c>
    </row>
    <row r="284" spans="1:16" ht="12.75">
      <c r="A284" t="s">
        <v>48</v>
      </c>
      <c s="34" t="s">
        <v>326</v>
      </c>
      <c s="34" t="s">
        <v>4011</v>
      </c>
      <c s="35" t="s">
        <v>5</v>
      </c>
      <c s="6" t="s">
        <v>4012</v>
      </c>
      <c s="36" t="s">
        <v>159</v>
      </c>
      <c s="37">
        <v>33</v>
      </c>
      <c s="36">
        <v>4E-05</v>
      </c>
      <c s="36">
        <f>ROUND(G284*H284,6)</f>
      </c>
      <c r="L284" s="38">
        <v>0</v>
      </c>
      <c s="32">
        <f>ROUND(ROUND(L284,2)*ROUND(G284,3),2)</f>
      </c>
      <c s="36" t="s">
        <v>160</v>
      </c>
      <c>
        <f>(M284*21)/100</f>
      </c>
      <c t="s">
        <v>26</v>
      </c>
    </row>
    <row r="285" spans="1:5" ht="12.75">
      <c r="A285" s="35" t="s">
        <v>54</v>
      </c>
      <c r="E285" s="39" t="s">
        <v>5</v>
      </c>
    </row>
    <row r="286" spans="1:5" ht="51">
      <c r="A286" s="35" t="s">
        <v>55</v>
      </c>
      <c r="E286" s="40" t="s">
        <v>4013</v>
      </c>
    </row>
    <row r="287" spans="1:5" ht="12.75">
      <c r="A287" t="s">
        <v>57</v>
      </c>
      <c r="E287" s="39" t="s">
        <v>5</v>
      </c>
    </row>
    <row r="288" spans="1:16" ht="25.5">
      <c r="A288" t="s">
        <v>48</v>
      </c>
      <c s="34" t="s">
        <v>329</v>
      </c>
      <c s="34" t="s">
        <v>4014</v>
      </c>
      <c s="35" t="s">
        <v>5</v>
      </c>
      <c s="6" t="s">
        <v>4015</v>
      </c>
      <c s="36" t="s">
        <v>159</v>
      </c>
      <c s="37">
        <v>21</v>
      </c>
      <c s="36">
        <v>0</v>
      </c>
      <c s="36">
        <f>ROUND(G288*H288,6)</f>
      </c>
      <c r="L288" s="38">
        <v>0</v>
      </c>
      <c s="32">
        <f>ROUND(ROUND(L288,2)*ROUND(G288,3),2)</f>
      </c>
      <c s="36" t="s">
        <v>160</v>
      </c>
      <c>
        <f>(M288*21)/100</f>
      </c>
      <c t="s">
        <v>26</v>
      </c>
    </row>
    <row r="289" spans="1:5" ht="12.75">
      <c r="A289" s="35" t="s">
        <v>54</v>
      </c>
      <c r="E289" s="39" t="s">
        <v>5</v>
      </c>
    </row>
    <row r="290" spans="1:5" ht="12.75">
      <c r="A290" s="35" t="s">
        <v>55</v>
      </c>
      <c r="E290" s="40" t="s">
        <v>5</v>
      </c>
    </row>
    <row r="291" spans="1:5" ht="12.75">
      <c r="A291" t="s">
        <v>57</v>
      </c>
      <c r="E291" s="39" t="s">
        <v>5</v>
      </c>
    </row>
    <row r="292" spans="1:16" ht="12.75">
      <c r="A292" t="s">
        <v>48</v>
      </c>
      <c s="34" t="s">
        <v>332</v>
      </c>
      <c s="34" t="s">
        <v>4016</v>
      </c>
      <c s="35" t="s">
        <v>5</v>
      </c>
      <c s="6" t="s">
        <v>4017</v>
      </c>
      <c s="36" t="s">
        <v>159</v>
      </c>
      <c s="37">
        <v>13</v>
      </c>
      <c s="36">
        <v>4E-05</v>
      </c>
      <c s="36">
        <f>ROUND(G292*H292,6)</f>
      </c>
      <c r="L292" s="38">
        <v>0</v>
      </c>
      <c s="32">
        <f>ROUND(ROUND(L292,2)*ROUND(G292,3),2)</f>
      </c>
      <c s="36" t="s">
        <v>160</v>
      </c>
      <c>
        <f>(M292*21)/100</f>
      </c>
      <c t="s">
        <v>26</v>
      </c>
    </row>
    <row r="293" spans="1:5" ht="12.75">
      <c r="A293" s="35" t="s">
        <v>54</v>
      </c>
      <c r="E293" s="39" t="s">
        <v>5</v>
      </c>
    </row>
    <row r="294" spans="1:5" ht="38.25">
      <c r="A294" s="35" t="s">
        <v>55</v>
      </c>
      <c r="E294" s="40" t="s">
        <v>4018</v>
      </c>
    </row>
    <row r="295" spans="1:5" ht="12.75">
      <c r="A295" t="s">
        <v>57</v>
      </c>
      <c r="E295" s="39" t="s">
        <v>5</v>
      </c>
    </row>
    <row r="296" spans="1:16" ht="12.75">
      <c r="A296" t="s">
        <v>48</v>
      </c>
      <c s="34" t="s">
        <v>335</v>
      </c>
      <c s="34" t="s">
        <v>4019</v>
      </c>
      <c s="35" t="s">
        <v>5</v>
      </c>
      <c s="6" t="s">
        <v>4020</v>
      </c>
      <c s="36" t="s">
        <v>159</v>
      </c>
      <c s="37">
        <v>13</v>
      </c>
      <c s="36">
        <v>5E-05</v>
      </c>
      <c s="36">
        <f>ROUND(G296*H296,6)</f>
      </c>
      <c r="L296" s="38">
        <v>0</v>
      </c>
      <c s="32">
        <f>ROUND(ROUND(L296,2)*ROUND(G296,3),2)</f>
      </c>
      <c s="36" t="s">
        <v>160</v>
      </c>
      <c>
        <f>(M296*21)/100</f>
      </c>
      <c t="s">
        <v>26</v>
      </c>
    </row>
    <row r="297" spans="1:5" ht="12.75">
      <c r="A297" s="35" t="s">
        <v>54</v>
      </c>
      <c r="E297" s="39" t="s">
        <v>5</v>
      </c>
    </row>
    <row r="298" spans="1:5" ht="12.75">
      <c r="A298" s="35" t="s">
        <v>55</v>
      </c>
      <c r="E298" s="40" t="s">
        <v>5</v>
      </c>
    </row>
    <row r="299" spans="1:5" ht="12.75">
      <c r="A299" t="s">
        <v>57</v>
      </c>
      <c r="E299" s="39" t="s">
        <v>5</v>
      </c>
    </row>
    <row r="300" spans="1:16" ht="12.75">
      <c r="A300" t="s">
        <v>48</v>
      </c>
      <c s="34" t="s">
        <v>336</v>
      </c>
      <c s="34" t="s">
        <v>4021</v>
      </c>
      <c s="35" t="s">
        <v>5</v>
      </c>
      <c s="6" t="s">
        <v>4022</v>
      </c>
      <c s="36" t="s">
        <v>159</v>
      </c>
      <c s="37">
        <v>9</v>
      </c>
      <c s="36">
        <v>0.00014</v>
      </c>
      <c s="36">
        <f>ROUND(G300*H300,6)</f>
      </c>
      <c r="L300" s="38">
        <v>0</v>
      </c>
      <c s="32">
        <f>ROUND(ROUND(L300,2)*ROUND(G300,3),2)</f>
      </c>
      <c s="36" t="s">
        <v>160</v>
      </c>
      <c>
        <f>(M300*21)/100</f>
      </c>
      <c t="s">
        <v>26</v>
      </c>
    </row>
    <row r="301" spans="1:5" ht="12.75">
      <c r="A301" s="35" t="s">
        <v>54</v>
      </c>
      <c r="E301" s="39" t="s">
        <v>5</v>
      </c>
    </row>
    <row r="302" spans="1:5" ht="25.5">
      <c r="A302" s="35" t="s">
        <v>55</v>
      </c>
      <c r="E302" s="40" t="s">
        <v>4023</v>
      </c>
    </row>
    <row r="303" spans="1:5" ht="12.75">
      <c r="A303" t="s">
        <v>57</v>
      </c>
      <c r="E303" s="39" t="s">
        <v>5</v>
      </c>
    </row>
    <row r="304" spans="1:16" ht="12.75">
      <c r="A304" t="s">
        <v>48</v>
      </c>
      <c s="34" t="s">
        <v>339</v>
      </c>
      <c s="34" t="s">
        <v>4024</v>
      </c>
      <c s="35" t="s">
        <v>5</v>
      </c>
      <c s="6" t="s">
        <v>4025</v>
      </c>
      <c s="36" t="s">
        <v>159</v>
      </c>
      <c s="37">
        <v>5</v>
      </c>
      <c s="36">
        <v>0.0001</v>
      </c>
      <c s="36">
        <f>ROUND(G304*H304,6)</f>
      </c>
      <c r="L304" s="38">
        <v>0</v>
      </c>
      <c s="32">
        <f>ROUND(ROUND(L304,2)*ROUND(G304,3),2)</f>
      </c>
      <c s="36" t="s">
        <v>160</v>
      </c>
      <c>
        <f>(M304*21)/100</f>
      </c>
      <c t="s">
        <v>26</v>
      </c>
    </row>
    <row r="305" spans="1:5" ht="12.75">
      <c r="A305" s="35" t="s">
        <v>54</v>
      </c>
      <c r="E305" s="39" t="s">
        <v>5</v>
      </c>
    </row>
    <row r="306" spans="1:5" ht="38.25">
      <c r="A306" s="35" t="s">
        <v>55</v>
      </c>
      <c r="E306" s="40" t="s">
        <v>4026</v>
      </c>
    </row>
    <row r="307" spans="1:5" ht="12.75">
      <c r="A307" t="s">
        <v>57</v>
      </c>
      <c r="E307" s="39" t="s">
        <v>5</v>
      </c>
    </row>
    <row r="308" spans="1:16" ht="12.75">
      <c r="A308" t="s">
        <v>48</v>
      </c>
      <c s="34" t="s">
        <v>340</v>
      </c>
      <c s="34" t="s">
        <v>3920</v>
      </c>
      <c s="35" t="s">
        <v>5</v>
      </c>
      <c s="6" t="s">
        <v>3921</v>
      </c>
      <c s="36" t="s">
        <v>159</v>
      </c>
      <c s="37">
        <v>13</v>
      </c>
      <c s="36">
        <v>3E-05</v>
      </c>
      <c s="36">
        <f>ROUND(G308*H308,6)</f>
      </c>
      <c r="L308" s="38">
        <v>0</v>
      </c>
      <c s="32">
        <f>ROUND(ROUND(L308,2)*ROUND(G308,3),2)</f>
      </c>
      <c s="36" t="s">
        <v>160</v>
      </c>
      <c>
        <f>(M308*21)/100</f>
      </c>
      <c t="s">
        <v>26</v>
      </c>
    </row>
    <row r="309" spans="1:5" ht="12.75">
      <c r="A309" s="35" t="s">
        <v>54</v>
      </c>
      <c r="E309" s="39" t="s">
        <v>5</v>
      </c>
    </row>
    <row r="310" spans="1:5" ht="12.75">
      <c r="A310" s="35" t="s">
        <v>55</v>
      </c>
      <c r="E310" s="40" t="s">
        <v>5</v>
      </c>
    </row>
    <row r="311" spans="1:5" ht="12.75">
      <c r="A311" t="s">
        <v>57</v>
      </c>
      <c r="E311" s="39" t="s">
        <v>5</v>
      </c>
    </row>
    <row r="312" spans="1:16" ht="12.75">
      <c r="A312" t="s">
        <v>48</v>
      </c>
      <c s="34" t="s">
        <v>342</v>
      </c>
      <c s="34" t="s">
        <v>3918</v>
      </c>
      <c s="35" t="s">
        <v>49</v>
      </c>
      <c s="6" t="s">
        <v>3919</v>
      </c>
      <c s="36" t="s">
        <v>159</v>
      </c>
      <c s="37">
        <v>13</v>
      </c>
      <c s="36">
        <v>1E-05</v>
      </c>
      <c s="36">
        <f>ROUND(G312*H312,6)</f>
      </c>
      <c r="L312" s="38">
        <v>0</v>
      </c>
      <c s="32">
        <f>ROUND(ROUND(L312,2)*ROUND(G312,3),2)</f>
      </c>
      <c s="36" t="s">
        <v>160</v>
      </c>
      <c>
        <f>(M312*21)/100</f>
      </c>
      <c t="s">
        <v>26</v>
      </c>
    </row>
    <row r="313" spans="1:5" ht="12.75">
      <c r="A313" s="35" t="s">
        <v>54</v>
      </c>
      <c r="E313" s="39" t="s">
        <v>5</v>
      </c>
    </row>
    <row r="314" spans="1:5" ht="12.75">
      <c r="A314" s="35" t="s">
        <v>55</v>
      </c>
      <c r="E314" s="40" t="s">
        <v>5</v>
      </c>
    </row>
    <row r="315" spans="1:5" ht="12.75">
      <c r="A315" t="s">
        <v>57</v>
      </c>
      <c r="E315" s="39" t="s">
        <v>5</v>
      </c>
    </row>
    <row r="316" spans="1:16" ht="25.5">
      <c r="A316" t="s">
        <v>48</v>
      </c>
      <c s="34" t="s">
        <v>343</v>
      </c>
      <c s="34" t="s">
        <v>4027</v>
      </c>
      <c s="35" t="s">
        <v>5</v>
      </c>
      <c s="6" t="s">
        <v>4028</v>
      </c>
      <c s="36" t="s">
        <v>159</v>
      </c>
      <c s="37">
        <v>10</v>
      </c>
      <c s="36">
        <v>0</v>
      </c>
      <c s="36">
        <f>ROUND(G316*H316,6)</f>
      </c>
      <c r="L316" s="38">
        <v>0</v>
      </c>
      <c s="32">
        <f>ROUND(ROUND(L316,2)*ROUND(G316,3),2)</f>
      </c>
      <c s="36" t="s">
        <v>160</v>
      </c>
      <c>
        <f>(M316*21)/100</f>
      </c>
      <c t="s">
        <v>26</v>
      </c>
    </row>
    <row r="317" spans="1:5" ht="12.75">
      <c r="A317" s="35" t="s">
        <v>54</v>
      </c>
      <c r="E317" s="39" t="s">
        <v>5</v>
      </c>
    </row>
    <row r="318" spans="1:5" ht="12.75">
      <c r="A318" s="35" t="s">
        <v>55</v>
      </c>
      <c r="E318" s="40" t="s">
        <v>5</v>
      </c>
    </row>
    <row r="319" spans="1:5" ht="12.75">
      <c r="A319" t="s">
        <v>57</v>
      </c>
      <c r="E319" s="39" t="s">
        <v>5</v>
      </c>
    </row>
    <row r="320" spans="1:16" ht="12.75">
      <c r="A320" t="s">
        <v>48</v>
      </c>
      <c s="34" t="s">
        <v>345</v>
      </c>
      <c s="34" t="s">
        <v>4029</v>
      </c>
      <c s="35" t="s">
        <v>5</v>
      </c>
      <c s="6" t="s">
        <v>4030</v>
      </c>
      <c s="36" t="s">
        <v>159</v>
      </c>
      <c s="37">
        <v>10</v>
      </c>
      <c s="36">
        <v>4E-05</v>
      </c>
      <c s="36">
        <f>ROUND(G320*H320,6)</f>
      </c>
      <c r="L320" s="38">
        <v>0</v>
      </c>
      <c s="32">
        <f>ROUND(ROUND(L320,2)*ROUND(G320,3),2)</f>
      </c>
      <c s="36" t="s">
        <v>160</v>
      </c>
      <c>
        <f>(M320*21)/100</f>
      </c>
      <c t="s">
        <v>26</v>
      </c>
    </row>
    <row r="321" spans="1:5" ht="12.75">
      <c r="A321" s="35" t="s">
        <v>54</v>
      </c>
      <c r="E321" s="39" t="s">
        <v>5</v>
      </c>
    </row>
    <row r="322" spans="1:5" ht="51">
      <c r="A322" s="35" t="s">
        <v>55</v>
      </c>
      <c r="E322" s="40" t="s">
        <v>4031</v>
      </c>
    </row>
    <row r="323" spans="1:5" ht="12.75">
      <c r="A323" t="s">
        <v>57</v>
      </c>
      <c r="E323" s="39" t="s">
        <v>5</v>
      </c>
    </row>
    <row r="324" spans="1:16" ht="25.5">
      <c r="A324" t="s">
        <v>48</v>
      </c>
      <c s="34" t="s">
        <v>347</v>
      </c>
      <c s="34" t="s">
        <v>4032</v>
      </c>
      <c s="35" t="s">
        <v>5</v>
      </c>
      <c s="6" t="s">
        <v>4033</v>
      </c>
      <c s="36" t="s">
        <v>159</v>
      </c>
      <c s="37">
        <v>6</v>
      </c>
      <c s="36">
        <v>0</v>
      </c>
      <c s="36">
        <f>ROUND(G324*H324,6)</f>
      </c>
      <c r="L324" s="38">
        <v>0</v>
      </c>
      <c s="32">
        <f>ROUND(ROUND(L324,2)*ROUND(G324,3),2)</f>
      </c>
      <c s="36" t="s">
        <v>160</v>
      </c>
      <c>
        <f>(M324*21)/100</f>
      </c>
      <c t="s">
        <v>26</v>
      </c>
    </row>
    <row r="325" spans="1:5" ht="12.75">
      <c r="A325" s="35" t="s">
        <v>54</v>
      </c>
      <c r="E325" s="39" t="s">
        <v>5</v>
      </c>
    </row>
    <row r="326" spans="1:5" ht="12.75">
      <c r="A326" s="35" t="s">
        <v>55</v>
      </c>
      <c r="E326" s="40" t="s">
        <v>5</v>
      </c>
    </row>
    <row r="327" spans="1:5" ht="12.75">
      <c r="A327" t="s">
        <v>57</v>
      </c>
      <c r="E327" s="39" t="s">
        <v>5</v>
      </c>
    </row>
    <row r="328" spans="1:16" ht="12.75">
      <c r="A328" t="s">
        <v>48</v>
      </c>
      <c s="34" t="s">
        <v>349</v>
      </c>
      <c s="34" t="s">
        <v>4034</v>
      </c>
      <c s="35" t="s">
        <v>5</v>
      </c>
      <c s="6" t="s">
        <v>4035</v>
      </c>
      <c s="36" t="s">
        <v>159</v>
      </c>
      <c s="37">
        <v>6</v>
      </c>
      <c s="36">
        <v>4E-05</v>
      </c>
      <c s="36">
        <f>ROUND(G328*H328,6)</f>
      </c>
      <c r="L328" s="38">
        <v>0</v>
      </c>
      <c s="32">
        <f>ROUND(ROUND(L328,2)*ROUND(G328,3),2)</f>
      </c>
      <c s="36" t="s">
        <v>160</v>
      </c>
      <c>
        <f>(M328*21)/100</f>
      </c>
      <c t="s">
        <v>26</v>
      </c>
    </row>
    <row r="329" spans="1:5" ht="12.75">
      <c r="A329" s="35" t="s">
        <v>54</v>
      </c>
      <c r="E329" s="39" t="s">
        <v>5</v>
      </c>
    </row>
    <row r="330" spans="1:5" ht="38.25">
      <c r="A330" s="35" t="s">
        <v>55</v>
      </c>
      <c r="E330" s="40" t="s">
        <v>4036</v>
      </c>
    </row>
    <row r="331" spans="1:5" ht="12.75">
      <c r="A331" t="s">
        <v>57</v>
      </c>
      <c r="E331" s="39" t="s">
        <v>5</v>
      </c>
    </row>
    <row r="332" spans="1:16" ht="12.75">
      <c r="A332" t="s">
        <v>48</v>
      </c>
      <c s="34" t="s">
        <v>350</v>
      </c>
      <c s="34" t="s">
        <v>3920</v>
      </c>
      <c s="35" t="s">
        <v>26</v>
      </c>
      <c s="6" t="s">
        <v>3921</v>
      </c>
      <c s="36" t="s">
        <v>159</v>
      </c>
      <c s="37">
        <v>6</v>
      </c>
      <c s="36">
        <v>3E-05</v>
      </c>
      <c s="36">
        <f>ROUND(G332*H332,6)</f>
      </c>
      <c r="L332" s="38">
        <v>0</v>
      </c>
      <c s="32">
        <f>ROUND(ROUND(L332,2)*ROUND(G332,3),2)</f>
      </c>
      <c s="36" t="s">
        <v>160</v>
      </c>
      <c>
        <f>(M332*21)/100</f>
      </c>
      <c t="s">
        <v>26</v>
      </c>
    </row>
    <row r="333" spans="1:5" ht="12.75">
      <c r="A333" s="35" t="s">
        <v>54</v>
      </c>
      <c r="E333" s="39" t="s">
        <v>5</v>
      </c>
    </row>
    <row r="334" spans="1:5" ht="12.75">
      <c r="A334" s="35" t="s">
        <v>55</v>
      </c>
      <c r="E334" s="40" t="s">
        <v>5</v>
      </c>
    </row>
    <row r="335" spans="1:5" ht="12.75">
      <c r="A335" t="s">
        <v>57</v>
      </c>
      <c r="E335" s="39" t="s">
        <v>5</v>
      </c>
    </row>
    <row r="336" spans="1:16" ht="12.75">
      <c r="A336" t="s">
        <v>48</v>
      </c>
      <c s="34" t="s">
        <v>352</v>
      </c>
      <c s="34" t="s">
        <v>3918</v>
      </c>
      <c s="35" t="s">
        <v>65</v>
      </c>
      <c s="6" t="s">
        <v>3919</v>
      </c>
      <c s="36" t="s">
        <v>159</v>
      </c>
      <c s="37">
        <v>6</v>
      </c>
      <c s="36">
        <v>1E-05</v>
      </c>
      <c s="36">
        <f>ROUND(G336*H336,6)</f>
      </c>
      <c r="L336" s="38">
        <v>0</v>
      </c>
      <c s="32">
        <f>ROUND(ROUND(L336,2)*ROUND(G336,3),2)</f>
      </c>
      <c s="36" t="s">
        <v>160</v>
      </c>
      <c>
        <f>(M336*21)/100</f>
      </c>
      <c t="s">
        <v>26</v>
      </c>
    </row>
    <row r="337" spans="1:5" ht="12.75">
      <c r="A337" s="35" t="s">
        <v>54</v>
      </c>
      <c r="E337" s="39" t="s">
        <v>5</v>
      </c>
    </row>
    <row r="338" spans="1:5" ht="12.75">
      <c r="A338" s="35" t="s">
        <v>55</v>
      </c>
      <c r="E338" s="40" t="s">
        <v>5</v>
      </c>
    </row>
    <row r="339" spans="1:5" ht="12.75">
      <c r="A339" t="s">
        <v>57</v>
      </c>
      <c r="E339" s="39" t="s">
        <v>5</v>
      </c>
    </row>
    <row r="340" spans="1:16" ht="25.5">
      <c r="A340" t="s">
        <v>48</v>
      </c>
      <c s="34" t="s">
        <v>353</v>
      </c>
      <c s="34" t="s">
        <v>4037</v>
      </c>
      <c s="35" t="s">
        <v>5</v>
      </c>
      <c s="6" t="s">
        <v>4038</v>
      </c>
      <c s="36" t="s">
        <v>159</v>
      </c>
      <c s="37">
        <v>1</v>
      </c>
      <c s="36">
        <v>0</v>
      </c>
      <c s="36">
        <f>ROUND(G340*H340,6)</f>
      </c>
      <c r="L340" s="38">
        <v>0</v>
      </c>
      <c s="32">
        <f>ROUND(ROUND(L340,2)*ROUND(G340,3),2)</f>
      </c>
      <c s="36" t="s">
        <v>160</v>
      </c>
      <c>
        <f>(M340*21)/100</f>
      </c>
      <c t="s">
        <v>26</v>
      </c>
    </row>
    <row r="341" spans="1:5" ht="12.75">
      <c r="A341" s="35" t="s">
        <v>54</v>
      </c>
      <c r="E341" s="39" t="s">
        <v>5</v>
      </c>
    </row>
    <row r="342" spans="1:5" ht="12.75">
      <c r="A342" s="35" t="s">
        <v>55</v>
      </c>
      <c r="E342" s="40" t="s">
        <v>5</v>
      </c>
    </row>
    <row r="343" spans="1:5" ht="12.75">
      <c r="A343" t="s">
        <v>57</v>
      </c>
      <c r="E343" s="39" t="s">
        <v>5</v>
      </c>
    </row>
    <row r="344" spans="1:16" ht="38.25">
      <c r="A344" t="s">
        <v>48</v>
      </c>
      <c s="34" t="s">
        <v>354</v>
      </c>
      <c s="34" t="s">
        <v>4039</v>
      </c>
      <c s="35" t="s">
        <v>5</v>
      </c>
      <c s="6" t="s">
        <v>4040</v>
      </c>
      <c s="36" t="s">
        <v>159</v>
      </c>
      <c s="37">
        <v>2</v>
      </c>
      <c s="36">
        <v>0</v>
      </c>
      <c s="36">
        <f>ROUND(G344*H344,6)</f>
      </c>
      <c r="L344" s="38">
        <v>0</v>
      </c>
      <c s="32">
        <f>ROUND(ROUND(L344,2)*ROUND(G344,3),2)</f>
      </c>
      <c s="36" t="s">
        <v>160</v>
      </c>
      <c>
        <f>(M344*21)/100</f>
      </c>
      <c t="s">
        <v>26</v>
      </c>
    </row>
    <row r="345" spans="1:5" ht="12.75">
      <c r="A345" s="35" t="s">
        <v>54</v>
      </c>
      <c r="E345" s="39" t="s">
        <v>5</v>
      </c>
    </row>
    <row r="346" spans="1:5" ht="12.75">
      <c r="A346" s="35" t="s">
        <v>55</v>
      </c>
      <c r="E346" s="40" t="s">
        <v>5</v>
      </c>
    </row>
    <row r="347" spans="1:5" ht="12.75">
      <c r="A347" t="s">
        <v>57</v>
      </c>
      <c r="E347" s="39" t="s">
        <v>5</v>
      </c>
    </row>
    <row r="348" spans="1:16" ht="12.75">
      <c r="A348" t="s">
        <v>48</v>
      </c>
      <c s="34" t="s">
        <v>357</v>
      </c>
      <c s="34" t="s">
        <v>4041</v>
      </c>
      <c s="35" t="s">
        <v>5</v>
      </c>
      <c s="6" t="s">
        <v>4042</v>
      </c>
      <c s="36" t="s">
        <v>159</v>
      </c>
      <c s="37">
        <v>2</v>
      </c>
      <c s="36">
        <v>6E-05</v>
      </c>
      <c s="36">
        <f>ROUND(G348*H348,6)</f>
      </c>
      <c r="L348" s="38">
        <v>0</v>
      </c>
      <c s="32">
        <f>ROUND(ROUND(L348,2)*ROUND(G348,3),2)</f>
      </c>
      <c s="36" t="s">
        <v>160</v>
      </c>
      <c>
        <f>(M348*21)/100</f>
      </c>
      <c t="s">
        <v>26</v>
      </c>
    </row>
    <row r="349" spans="1:5" ht="12.75">
      <c r="A349" s="35" t="s">
        <v>54</v>
      </c>
      <c r="E349" s="39" t="s">
        <v>5</v>
      </c>
    </row>
    <row r="350" spans="1:5" ht="25.5">
      <c r="A350" s="35" t="s">
        <v>55</v>
      </c>
      <c r="E350" s="40" t="s">
        <v>4043</v>
      </c>
    </row>
    <row r="351" spans="1:5" ht="12.75">
      <c r="A351" t="s">
        <v>57</v>
      </c>
      <c r="E351" s="39" t="s">
        <v>5</v>
      </c>
    </row>
    <row r="352" spans="1:16" ht="12.75">
      <c r="A352" t="s">
        <v>48</v>
      </c>
      <c s="34" t="s">
        <v>359</v>
      </c>
      <c s="34" t="s">
        <v>4044</v>
      </c>
      <c s="35" t="s">
        <v>5</v>
      </c>
      <c s="6" t="s">
        <v>4045</v>
      </c>
      <c s="36" t="s">
        <v>159</v>
      </c>
      <c s="37">
        <v>1</v>
      </c>
      <c s="36">
        <v>5E-05</v>
      </c>
      <c s="36">
        <f>ROUND(G352*H352,6)</f>
      </c>
      <c r="L352" s="38">
        <v>0</v>
      </c>
      <c s="32">
        <f>ROUND(ROUND(L352,2)*ROUND(G352,3),2)</f>
      </c>
      <c s="36" t="s">
        <v>160</v>
      </c>
      <c>
        <f>(M352*21)/100</f>
      </c>
      <c t="s">
        <v>26</v>
      </c>
    </row>
    <row r="353" spans="1:5" ht="12.75">
      <c r="A353" s="35" t="s">
        <v>54</v>
      </c>
      <c r="E353" s="39" t="s">
        <v>5</v>
      </c>
    </row>
    <row r="354" spans="1:5" ht="25.5">
      <c r="A354" s="35" t="s">
        <v>55</v>
      </c>
      <c r="E354" s="40" t="s">
        <v>4046</v>
      </c>
    </row>
    <row r="355" spans="1:5" ht="12.75">
      <c r="A355" t="s">
        <v>57</v>
      </c>
      <c r="E355" s="39" t="s">
        <v>5</v>
      </c>
    </row>
    <row r="356" spans="1:16" ht="12.75">
      <c r="A356" t="s">
        <v>48</v>
      </c>
      <c s="34" t="s">
        <v>361</v>
      </c>
      <c s="34" t="s">
        <v>3920</v>
      </c>
      <c s="35" t="s">
        <v>25</v>
      </c>
      <c s="6" t="s">
        <v>3921</v>
      </c>
      <c s="36" t="s">
        <v>159</v>
      </c>
      <c s="37">
        <v>1</v>
      </c>
      <c s="36">
        <v>3E-05</v>
      </c>
      <c s="36">
        <f>ROUND(G356*H356,6)</f>
      </c>
      <c r="L356" s="38">
        <v>0</v>
      </c>
      <c s="32">
        <f>ROUND(ROUND(L356,2)*ROUND(G356,3),2)</f>
      </c>
      <c s="36" t="s">
        <v>160</v>
      </c>
      <c>
        <f>(M356*21)/100</f>
      </c>
      <c t="s">
        <v>26</v>
      </c>
    </row>
    <row r="357" spans="1:5" ht="12.75">
      <c r="A357" s="35" t="s">
        <v>54</v>
      </c>
      <c r="E357" s="39" t="s">
        <v>5</v>
      </c>
    </row>
    <row r="358" spans="1:5" ht="12.75">
      <c r="A358" s="35" t="s">
        <v>55</v>
      </c>
      <c r="E358" s="40" t="s">
        <v>5</v>
      </c>
    </row>
    <row r="359" spans="1:5" ht="12.75">
      <c r="A359" t="s">
        <v>57</v>
      </c>
      <c r="E359" s="39" t="s">
        <v>5</v>
      </c>
    </row>
    <row r="360" spans="1:16" ht="12.75">
      <c r="A360" t="s">
        <v>48</v>
      </c>
      <c s="34" t="s">
        <v>363</v>
      </c>
      <c s="34" t="s">
        <v>3918</v>
      </c>
      <c s="35" t="s">
        <v>69</v>
      </c>
      <c s="6" t="s">
        <v>3919</v>
      </c>
      <c s="36" t="s">
        <v>159</v>
      </c>
      <c s="37">
        <v>1</v>
      </c>
      <c s="36">
        <v>1E-05</v>
      </c>
      <c s="36">
        <f>ROUND(G360*H360,6)</f>
      </c>
      <c r="L360" s="38">
        <v>0</v>
      </c>
      <c s="32">
        <f>ROUND(ROUND(L360,2)*ROUND(G360,3),2)</f>
      </c>
      <c s="36" t="s">
        <v>160</v>
      </c>
      <c>
        <f>(M360*21)/100</f>
      </c>
      <c t="s">
        <v>26</v>
      </c>
    </row>
    <row r="361" spans="1:5" ht="12.75">
      <c r="A361" s="35" t="s">
        <v>54</v>
      </c>
      <c r="E361" s="39" t="s">
        <v>5</v>
      </c>
    </row>
    <row r="362" spans="1:5" ht="12.75">
      <c r="A362" s="35" t="s">
        <v>55</v>
      </c>
      <c r="E362" s="40" t="s">
        <v>5</v>
      </c>
    </row>
    <row r="363" spans="1:5" ht="12.75">
      <c r="A363" t="s">
        <v>57</v>
      </c>
      <c r="E363" s="39" t="s">
        <v>5</v>
      </c>
    </row>
    <row r="364" spans="1:16" ht="12.75">
      <c r="A364" t="s">
        <v>48</v>
      </c>
      <c s="34" t="s">
        <v>368</v>
      </c>
      <c s="34" t="s">
        <v>3916</v>
      </c>
      <c s="35" t="s">
        <v>5</v>
      </c>
      <c s="6" t="s">
        <v>3917</v>
      </c>
      <c s="36" t="s">
        <v>159</v>
      </c>
      <c s="37">
        <v>2</v>
      </c>
      <c s="36">
        <v>3E-05</v>
      </c>
      <c s="36">
        <f>ROUND(G364*H364,6)</f>
      </c>
      <c r="L364" s="38">
        <v>0</v>
      </c>
      <c s="32">
        <f>ROUND(ROUND(L364,2)*ROUND(G364,3),2)</f>
      </c>
      <c s="36" t="s">
        <v>160</v>
      </c>
      <c>
        <f>(M364*21)/100</f>
      </c>
      <c t="s">
        <v>26</v>
      </c>
    </row>
    <row r="365" spans="1:5" ht="12.75">
      <c r="A365" s="35" t="s">
        <v>54</v>
      </c>
      <c r="E365" s="39" t="s">
        <v>5</v>
      </c>
    </row>
    <row r="366" spans="1:5" ht="12.75">
      <c r="A366" s="35" t="s">
        <v>55</v>
      </c>
      <c r="E366" s="40" t="s">
        <v>5</v>
      </c>
    </row>
    <row r="367" spans="1:5" ht="12.75">
      <c r="A367" t="s">
        <v>57</v>
      </c>
      <c r="E367" s="39" t="s">
        <v>5</v>
      </c>
    </row>
    <row r="368" spans="1:16" ht="12.75">
      <c r="A368" t="s">
        <v>48</v>
      </c>
      <c s="34" t="s">
        <v>371</v>
      </c>
      <c s="34" t="s">
        <v>3918</v>
      </c>
      <c s="35" t="s">
        <v>25</v>
      </c>
      <c s="6" t="s">
        <v>3919</v>
      </c>
      <c s="36" t="s">
        <v>159</v>
      </c>
      <c s="37">
        <v>2</v>
      </c>
      <c s="36">
        <v>1E-05</v>
      </c>
      <c s="36">
        <f>ROUND(G368*H368,6)</f>
      </c>
      <c r="L368" s="38">
        <v>0</v>
      </c>
      <c s="32">
        <f>ROUND(ROUND(L368,2)*ROUND(G368,3),2)</f>
      </c>
      <c s="36" t="s">
        <v>160</v>
      </c>
      <c>
        <f>(M368*21)/100</f>
      </c>
      <c t="s">
        <v>26</v>
      </c>
    </row>
    <row r="369" spans="1:5" ht="12.75">
      <c r="A369" s="35" t="s">
        <v>54</v>
      </c>
      <c r="E369" s="39" t="s">
        <v>5</v>
      </c>
    </row>
    <row r="370" spans="1:5" ht="12.75">
      <c r="A370" s="35" t="s">
        <v>55</v>
      </c>
      <c r="E370" s="40" t="s">
        <v>5</v>
      </c>
    </row>
    <row r="371" spans="1:5" ht="12.75">
      <c r="A371" t="s">
        <v>57</v>
      </c>
      <c r="E371" s="39" t="s">
        <v>5</v>
      </c>
    </row>
    <row r="372" spans="1:16" ht="12.75">
      <c r="A372" t="s">
        <v>48</v>
      </c>
      <c s="34" t="s">
        <v>374</v>
      </c>
      <c s="34" t="s">
        <v>4047</v>
      </c>
      <c s="35" t="s">
        <v>5</v>
      </c>
      <c s="6" t="s">
        <v>4048</v>
      </c>
      <c s="36" t="s">
        <v>159</v>
      </c>
      <c s="37">
        <v>31</v>
      </c>
      <c s="36">
        <v>0</v>
      </c>
      <c s="36">
        <f>ROUND(G372*H372,6)</f>
      </c>
      <c r="L372" s="38">
        <v>0</v>
      </c>
      <c s="32">
        <f>ROUND(ROUND(L372,2)*ROUND(G372,3),2)</f>
      </c>
      <c s="36" t="s">
        <v>160</v>
      </c>
      <c>
        <f>(M372*21)/100</f>
      </c>
      <c t="s">
        <v>26</v>
      </c>
    </row>
    <row r="373" spans="1:5" ht="12.75">
      <c r="A373" s="35" t="s">
        <v>54</v>
      </c>
      <c r="E373" s="39" t="s">
        <v>5</v>
      </c>
    </row>
    <row r="374" spans="1:5" ht="12.75">
      <c r="A374" s="35" t="s">
        <v>55</v>
      </c>
      <c r="E374" s="40" t="s">
        <v>5</v>
      </c>
    </row>
    <row r="375" spans="1:5" ht="12.75">
      <c r="A375" t="s">
        <v>57</v>
      </c>
      <c r="E375" s="39" t="s">
        <v>5</v>
      </c>
    </row>
    <row r="376" spans="1:16" ht="38.25">
      <c r="A376" t="s">
        <v>48</v>
      </c>
      <c s="34" t="s">
        <v>377</v>
      </c>
      <c s="34" t="s">
        <v>4049</v>
      </c>
      <c s="35" t="s">
        <v>5</v>
      </c>
      <c s="6" t="s">
        <v>4050</v>
      </c>
      <c s="36" t="s">
        <v>159</v>
      </c>
      <c s="37">
        <v>162</v>
      </c>
      <c s="36">
        <v>0</v>
      </c>
      <c s="36">
        <f>ROUND(G376*H376,6)</f>
      </c>
      <c r="L376" s="38">
        <v>0</v>
      </c>
      <c s="32">
        <f>ROUND(ROUND(L376,2)*ROUND(G376,3),2)</f>
      </c>
      <c s="36" t="s">
        <v>160</v>
      </c>
      <c>
        <f>(M376*21)/100</f>
      </c>
      <c t="s">
        <v>26</v>
      </c>
    </row>
    <row r="377" spans="1:5" ht="12.75">
      <c r="A377" s="35" t="s">
        <v>54</v>
      </c>
      <c r="E377" s="39" t="s">
        <v>5</v>
      </c>
    </row>
    <row r="378" spans="1:5" ht="12.75">
      <c r="A378" s="35" t="s">
        <v>55</v>
      </c>
      <c r="E378" s="40" t="s">
        <v>5</v>
      </c>
    </row>
    <row r="379" spans="1:5" ht="12.75">
      <c r="A379" t="s">
        <v>57</v>
      </c>
      <c r="E379" s="39" t="s">
        <v>5</v>
      </c>
    </row>
    <row r="380" spans="1:16" ht="12.75">
      <c r="A380" t="s">
        <v>48</v>
      </c>
      <c s="34" t="s">
        <v>380</v>
      </c>
      <c s="34" t="s">
        <v>4051</v>
      </c>
      <c s="35" t="s">
        <v>5</v>
      </c>
      <c s="6" t="s">
        <v>4052</v>
      </c>
      <c s="36" t="s">
        <v>159</v>
      </c>
      <c s="37">
        <v>140</v>
      </c>
      <c s="36">
        <v>6E-05</v>
      </c>
      <c s="36">
        <f>ROUND(G380*H380,6)</f>
      </c>
      <c r="L380" s="38">
        <v>0</v>
      </c>
      <c s="32">
        <f>ROUND(ROUND(L380,2)*ROUND(G380,3),2)</f>
      </c>
      <c s="36" t="s">
        <v>160</v>
      </c>
      <c>
        <f>(M380*21)/100</f>
      </c>
      <c t="s">
        <v>26</v>
      </c>
    </row>
    <row r="381" spans="1:5" ht="12.75">
      <c r="A381" s="35" t="s">
        <v>54</v>
      </c>
      <c r="E381" s="39" t="s">
        <v>5</v>
      </c>
    </row>
    <row r="382" spans="1:5" ht="51">
      <c r="A382" s="35" t="s">
        <v>55</v>
      </c>
      <c r="E382" s="40" t="s">
        <v>4053</v>
      </c>
    </row>
    <row r="383" spans="1:5" ht="12.75">
      <c r="A383" t="s">
        <v>57</v>
      </c>
      <c r="E383" s="39" t="s">
        <v>5</v>
      </c>
    </row>
    <row r="384" spans="1:16" ht="12.75">
      <c r="A384" t="s">
        <v>48</v>
      </c>
      <c s="34" t="s">
        <v>383</v>
      </c>
      <c s="34" t="s">
        <v>4054</v>
      </c>
      <c s="35" t="s">
        <v>5</v>
      </c>
      <c s="6" t="s">
        <v>4055</v>
      </c>
      <c s="36" t="s">
        <v>159</v>
      </c>
      <c s="37">
        <v>8</v>
      </c>
      <c s="36">
        <v>0</v>
      </c>
      <c s="36">
        <f>ROUND(G384*H384,6)</f>
      </c>
      <c r="L384" s="38">
        <v>0</v>
      </c>
      <c s="32">
        <f>ROUND(ROUND(L384,2)*ROUND(G384,3),2)</f>
      </c>
      <c s="36" t="s">
        <v>53</v>
      </c>
      <c>
        <f>(M384*21)/100</f>
      </c>
      <c t="s">
        <v>26</v>
      </c>
    </row>
    <row r="385" spans="1:5" ht="12.75">
      <c r="A385" s="35" t="s">
        <v>54</v>
      </c>
      <c r="E385" s="39" t="s">
        <v>5</v>
      </c>
    </row>
    <row r="386" spans="1:5" ht="25.5">
      <c r="A386" s="35" t="s">
        <v>55</v>
      </c>
      <c r="E386" s="40" t="s">
        <v>4056</v>
      </c>
    </row>
    <row r="387" spans="1:5" ht="12.75">
      <c r="A387" t="s">
        <v>57</v>
      </c>
      <c r="E387" s="39" t="s">
        <v>5</v>
      </c>
    </row>
    <row r="388" spans="1:16" ht="12.75">
      <c r="A388" t="s">
        <v>48</v>
      </c>
      <c s="34" t="s">
        <v>386</v>
      </c>
      <c s="34" t="s">
        <v>4057</v>
      </c>
      <c s="35" t="s">
        <v>5</v>
      </c>
      <c s="6" t="s">
        <v>4058</v>
      </c>
      <c s="36" t="s">
        <v>159</v>
      </c>
      <c s="37">
        <v>4</v>
      </c>
      <c s="36">
        <v>0</v>
      </c>
      <c s="36">
        <f>ROUND(G388*H388,6)</f>
      </c>
      <c r="L388" s="38">
        <v>0</v>
      </c>
      <c s="32">
        <f>ROUND(ROUND(L388,2)*ROUND(G388,3),2)</f>
      </c>
      <c s="36" t="s">
        <v>53</v>
      </c>
      <c>
        <f>(M388*21)/100</f>
      </c>
      <c t="s">
        <v>26</v>
      </c>
    </row>
    <row r="389" spans="1:5" ht="12.75">
      <c r="A389" s="35" t="s">
        <v>54</v>
      </c>
      <c r="E389" s="39" t="s">
        <v>5</v>
      </c>
    </row>
    <row r="390" spans="1:5" ht="51">
      <c r="A390" s="35" t="s">
        <v>55</v>
      </c>
      <c r="E390" s="40" t="s">
        <v>4059</v>
      </c>
    </row>
    <row r="391" spans="1:5" ht="12.75">
      <c r="A391" t="s">
        <v>57</v>
      </c>
      <c r="E391" s="39" t="s">
        <v>5</v>
      </c>
    </row>
    <row r="392" spans="1:16" ht="12.75">
      <c r="A392" t="s">
        <v>48</v>
      </c>
      <c s="34" t="s">
        <v>389</v>
      </c>
      <c s="34" t="s">
        <v>4060</v>
      </c>
      <c s="35" t="s">
        <v>5</v>
      </c>
      <c s="6" t="s">
        <v>4061</v>
      </c>
      <c s="36" t="s">
        <v>159</v>
      </c>
      <c s="37">
        <v>1</v>
      </c>
      <c s="36">
        <v>0</v>
      </c>
      <c s="36">
        <f>ROUND(G392*H392,6)</f>
      </c>
      <c r="L392" s="38">
        <v>0</v>
      </c>
      <c s="32">
        <f>ROUND(ROUND(L392,2)*ROUND(G392,3),2)</f>
      </c>
      <c s="36" t="s">
        <v>53</v>
      </c>
      <c>
        <f>(M392*21)/100</f>
      </c>
      <c t="s">
        <v>26</v>
      </c>
    </row>
    <row r="393" spans="1:5" ht="12.75">
      <c r="A393" s="35" t="s">
        <v>54</v>
      </c>
      <c r="E393" s="39" t="s">
        <v>5</v>
      </c>
    </row>
    <row r="394" spans="1:5" ht="25.5">
      <c r="A394" s="35" t="s">
        <v>55</v>
      </c>
      <c r="E394" s="40" t="s">
        <v>3992</v>
      </c>
    </row>
    <row r="395" spans="1:5" ht="12.75">
      <c r="A395" t="s">
        <v>57</v>
      </c>
      <c r="E395" s="39" t="s">
        <v>5</v>
      </c>
    </row>
    <row r="396" spans="1:16" ht="12.75">
      <c r="A396" t="s">
        <v>48</v>
      </c>
      <c s="34" t="s">
        <v>392</v>
      </c>
      <c s="34" t="s">
        <v>4062</v>
      </c>
      <c s="35" t="s">
        <v>5</v>
      </c>
      <c s="6" t="s">
        <v>4063</v>
      </c>
      <c s="36" t="s">
        <v>159</v>
      </c>
      <c s="37">
        <v>5</v>
      </c>
      <c s="36">
        <v>0</v>
      </c>
      <c s="36">
        <f>ROUND(G396*H396,6)</f>
      </c>
      <c r="L396" s="38">
        <v>0</v>
      </c>
      <c s="32">
        <f>ROUND(ROUND(L396,2)*ROUND(G396,3),2)</f>
      </c>
      <c s="36" t="s">
        <v>53</v>
      </c>
      <c>
        <f>(M396*21)/100</f>
      </c>
      <c t="s">
        <v>26</v>
      </c>
    </row>
    <row r="397" spans="1:5" ht="12.75">
      <c r="A397" s="35" t="s">
        <v>54</v>
      </c>
      <c r="E397" s="39" t="s">
        <v>5</v>
      </c>
    </row>
    <row r="398" spans="1:5" ht="51">
      <c r="A398" s="35" t="s">
        <v>55</v>
      </c>
      <c r="E398" s="40" t="s">
        <v>4064</v>
      </c>
    </row>
    <row r="399" spans="1:5" ht="12.75">
      <c r="A399" t="s">
        <v>57</v>
      </c>
      <c r="E399" s="39" t="s">
        <v>5</v>
      </c>
    </row>
    <row r="400" spans="1:16" ht="25.5">
      <c r="A400" t="s">
        <v>48</v>
      </c>
      <c s="34" t="s">
        <v>395</v>
      </c>
      <c s="34" t="s">
        <v>4065</v>
      </c>
      <c s="35" t="s">
        <v>5</v>
      </c>
      <c s="6" t="s">
        <v>4066</v>
      </c>
      <c s="36" t="s">
        <v>159</v>
      </c>
      <c s="37">
        <v>6</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2.75">
      <c r="A403" t="s">
        <v>57</v>
      </c>
      <c r="E403" s="39" t="s">
        <v>5</v>
      </c>
    </row>
    <row r="404" spans="1:16" ht="12.75">
      <c r="A404" t="s">
        <v>48</v>
      </c>
      <c s="34" t="s">
        <v>398</v>
      </c>
      <c s="34" t="s">
        <v>4067</v>
      </c>
      <c s="35" t="s">
        <v>5</v>
      </c>
      <c s="6" t="s">
        <v>4068</v>
      </c>
      <c s="36" t="s">
        <v>159</v>
      </c>
      <c s="37">
        <v>1</v>
      </c>
      <c s="36">
        <v>0</v>
      </c>
      <c s="36">
        <f>ROUND(G404*H404,6)</f>
      </c>
      <c r="L404" s="38">
        <v>0</v>
      </c>
      <c s="32">
        <f>ROUND(ROUND(L404,2)*ROUND(G404,3),2)</f>
      </c>
      <c s="36" t="s">
        <v>53</v>
      </c>
      <c>
        <f>(M404*21)/100</f>
      </c>
      <c t="s">
        <v>26</v>
      </c>
    </row>
    <row r="405" spans="1:5" ht="12.75">
      <c r="A405" s="35" t="s">
        <v>54</v>
      </c>
      <c r="E405" s="39" t="s">
        <v>5</v>
      </c>
    </row>
    <row r="406" spans="1:5" ht="25.5">
      <c r="A406" s="35" t="s">
        <v>55</v>
      </c>
      <c r="E406" s="40" t="s">
        <v>3992</v>
      </c>
    </row>
    <row r="407" spans="1:5" ht="12.75">
      <c r="A407" t="s">
        <v>57</v>
      </c>
      <c r="E407" s="39" t="s">
        <v>5</v>
      </c>
    </row>
    <row r="408" spans="1:16" ht="12.75">
      <c r="A408" t="s">
        <v>48</v>
      </c>
      <c s="34" t="s">
        <v>401</v>
      </c>
      <c s="34" t="s">
        <v>4069</v>
      </c>
      <c s="35" t="s">
        <v>5</v>
      </c>
      <c s="6" t="s">
        <v>4070</v>
      </c>
      <c s="36" t="s">
        <v>159</v>
      </c>
      <c s="37">
        <v>1</v>
      </c>
      <c s="36">
        <v>0</v>
      </c>
      <c s="36">
        <f>ROUND(G408*H408,6)</f>
      </c>
      <c r="L408" s="38">
        <v>0</v>
      </c>
      <c s="32">
        <f>ROUND(ROUND(L408,2)*ROUND(G408,3),2)</f>
      </c>
      <c s="36" t="s">
        <v>53</v>
      </c>
      <c>
        <f>(M408*21)/100</f>
      </c>
      <c t="s">
        <v>26</v>
      </c>
    </row>
    <row r="409" spans="1:5" ht="12.75">
      <c r="A409" s="35" t="s">
        <v>54</v>
      </c>
      <c r="E409" s="39" t="s">
        <v>5</v>
      </c>
    </row>
    <row r="410" spans="1:5" ht="25.5">
      <c r="A410" s="35" t="s">
        <v>55</v>
      </c>
      <c r="E410" s="40" t="s">
        <v>3992</v>
      </c>
    </row>
    <row r="411" spans="1:5" ht="12.75">
      <c r="A411" t="s">
        <v>57</v>
      </c>
      <c r="E411" s="39" t="s">
        <v>5</v>
      </c>
    </row>
    <row r="412" spans="1:16" ht="12.75">
      <c r="A412" t="s">
        <v>48</v>
      </c>
      <c s="34" t="s">
        <v>404</v>
      </c>
      <c s="34" t="s">
        <v>4071</v>
      </c>
      <c s="35" t="s">
        <v>5</v>
      </c>
      <c s="6" t="s">
        <v>4072</v>
      </c>
      <c s="36" t="s">
        <v>159</v>
      </c>
      <c s="37">
        <v>1</v>
      </c>
      <c s="36">
        <v>0</v>
      </c>
      <c s="36">
        <f>ROUND(G412*H412,6)</f>
      </c>
      <c r="L412" s="38">
        <v>0</v>
      </c>
      <c s="32">
        <f>ROUND(ROUND(L412,2)*ROUND(G412,3),2)</f>
      </c>
      <c s="36" t="s">
        <v>53</v>
      </c>
      <c>
        <f>(M412*21)/100</f>
      </c>
      <c t="s">
        <v>26</v>
      </c>
    </row>
    <row r="413" spans="1:5" ht="12.75">
      <c r="A413" s="35" t="s">
        <v>54</v>
      </c>
      <c r="E413" s="39" t="s">
        <v>5</v>
      </c>
    </row>
    <row r="414" spans="1:5" ht="25.5">
      <c r="A414" s="35" t="s">
        <v>55</v>
      </c>
      <c r="E414" s="40" t="s">
        <v>4073</v>
      </c>
    </row>
    <row r="415" spans="1:5" ht="12.75">
      <c r="A415" t="s">
        <v>57</v>
      </c>
      <c r="E415" s="39" t="s">
        <v>5</v>
      </c>
    </row>
    <row r="416" spans="1:16" ht="12.75">
      <c r="A416" t="s">
        <v>48</v>
      </c>
      <c s="34" t="s">
        <v>407</v>
      </c>
      <c s="34" t="s">
        <v>4074</v>
      </c>
      <c s="35" t="s">
        <v>5</v>
      </c>
      <c s="6" t="s">
        <v>4075</v>
      </c>
      <c s="36" t="s">
        <v>159</v>
      </c>
      <c s="37">
        <v>1</v>
      </c>
      <c s="36">
        <v>0</v>
      </c>
      <c s="36">
        <f>ROUND(G416*H416,6)</f>
      </c>
      <c r="L416" s="38">
        <v>0</v>
      </c>
      <c s="32">
        <f>ROUND(ROUND(L416,2)*ROUND(G416,3),2)</f>
      </c>
      <c s="36" t="s">
        <v>53</v>
      </c>
      <c>
        <f>(M416*21)/100</f>
      </c>
      <c t="s">
        <v>26</v>
      </c>
    </row>
    <row r="417" spans="1:5" ht="12.75">
      <c r="A417" s="35" t="s">
        <v>54</v>
      </c>
      <c r="E417" s="39" t="s">
        <v>5</v>
      </c>
    </row>
    <row r="418" spans="1:5" ht="25.5">
      <c r="A418" s="35" t="s">
        <v>55</v>
      </c>
      <c r="E418" s="40" t="s">
        <v>3992</v>
      </c>
    </row>
    <row r="419" spans="1:5" ht="12.75">
      <c r="A419" t="s">
        <v>57</v>
      </c>
      <c r="E419" s="39" t="s">
        <v>5</v>
      </c>
    </row>
    <row r="420" spans="1:16" ht="12.75">
      <c r="A420" t="s">
        <v>48</v>
      </c>
      <c s="34" t="s">
        <v>410</v>
      </c>
      <c s="34" t="s">
        <v>4076</v>
      </c>
      <c s="35" t="s">
        <v>5</v>
      </c>
      <c s="6" t="s">
        <v>4077</v>
      </c>
      <c s="36" t="s">
        <v>159</v>
      </c>
      <c s="37">
        <v>1</v>
      </c>
      <c s="36">
        <v>0</v>
      </c>
      <c s="36">
        <f>ROUND(G420*H420,6)</f>
      </c>
      <c r="L420" s="38">
        <v>0</v>
      </c>
      <c s="32">
        <f>ROUND(ROUND(L420,2)*ROUND(G420,3),2)</f>
      </c>
      <c s="36" t="s">
        <v>53</v>
      </c>
      <c>
        <f>(M420*21)/100</f>
      </c>
      <c t="s">
        <v>26</v>
      </c>
    </row>
    <row r="421" spans="1:5" ht="12.75">
      <c r="A421" s="35" t="s">
        <v>54</v>
      </c>
      <c r="E421" s="39" t="s">
        <v>5</v>
      </c>
    </row>
    <row r="422" spans="1:5" ht="25.5">
      <c r="A422" s="35" t="s">
        <v>55</v>
      </c>
      <c r="E422" s="40" t="s">
        <v>3992</v>
      </c>
    </row>
    <row r="423" spans="1:5" ht="12.75">
      <c r="A423" t="s">
        <v>57</v>
      </c>
      <c r="E423" s="39" t="s">
        <v>5</v>
      </c>
    </row>
    <row r="424" spans="1:16" ht="12.75">
      <c r="A424" t="s">
        <v>48</v>
      </c>
      <c s="34" t="s">
        <v>413</v>
      </c>
      <c s="34" t="s">
        <v>4078</v>
      </c>
      <c s="35" t="s">
        <v>5</v>
      </c>
      <c s="6" t="s">
        <v>4079</v>
      </c>
      <c s="36" t="s">
        <v>159</v>
      </c>
      <c s="37">
        <v>1</v>
      </c>
      <c s="36">
        <v>0</v>
      </c>
      <c s="36">
        <f>ROUND(G424*H424,6)</f>
      </c>
      <c r="L424" s="38">
        <v>0</v>
      </c>
      <c s="32">
        <f>ROUND(ROUND(L424,2)*ROUND(G424,3),2)</f>
      </c>
      <c s="36" t="s">
        <v>53</v>
      </c>
      <c>
        <f>(M424*21)/100</f>
      </c>
      <c t="s">
        <v>26</v>
      </c>
    </row>
    <row r="425" spans="1:5" ht="12.75">
      <c r="A425" s="35" t="s">
        <v>54</v>
      </c>
      <c r="E425" s="39" t="s">
        <v>5</v>
      </c>
    </row>
    <row r="426" spans="1:5" ht="25.5">
      <c r="A426" s="35" t="s">
        <v>55</v>
      </c>
      <c r="E426" s="40" t="s">
        <v>3992</v>
      </c>
    </row>
    <row r="427" spans="1:5" ht="12.75">
      <c r="A427" t="s">
        <v>57</v>
      </c>
      <c r="E427" s="39" t="s">
        <v>5</v>
      </c>
    </row>
    <row r="428" spans="1:16" ht="12.75">
      <c r="A428" t="s">
        <v>48</v>
      </c>
      <c s="34" t="s">
        <v>416</v>
      </c>
      <c s="34" t="s">
        <v>4080</v>
      </c>
      <c s="35" t="s">
        <v>5</v>
      </c>
      <c s="6" t="s">
        <v>4081</v>
      </c>
      <c s="36" t="s">
        <v>159</v>
      </c>
      <c s="37">
        <v>1</v>
      </c>
      <c s="36">
        <v>0</v>
      </c>
      <c s="36">
        <f>ROUND(G428*H428,6)</f>
      </c>
      <c r="L428" s="38">
        <v>0</v>
      </c>
      <c s="32">
        <f>ROUND(ROUND(L428,2)*ROUND(G428,3),2)</f>
      </c>
      <c s="36" t="s">
        <v>53</v>
      </c>
      <c>
        <f>(M428*21)/100</f>
      </c>
      <c t="s">
        <v>26</v>
      </c>
    </row>
    <row r="429" spans="1:5" ht="12.75">
      <c r="A429" s="35" t="s">
        <v>54</v>
      </c>
      <c r="E429" s="39" t="s">
        <v>5</v>
      </c>
    </row>
    <row r="430" spans="1:5" ht="25.5">
      <c r="A430" s="35" t="s">
        <v>55</v>
      </c>
      <c r="E430" s="40" t="s">
        <v>3992</v>
      </c>
    </row>
    <row r="431" spans="1:5" ht="12.75">
      <c r="A431" t="s">
        <v>57</v>
      </c>
      <c r="E431" s="39" t="s">
        <v>5</v>
      </c>
    </row>
    <row r="432" spans="1:16" ht="12.75">
      <c r="A432" t="s">
        <v>48</v>
      </c>
      <c s="34" t="s">
        <v>418</v>
      </c>
      <c s="34" t="s">
        <v>4082</v>
      </c>
      <c s="35" t="s">
        <v>5</v>
      </c>
      <c s="6" t="s">
        <v>4083</v>
      </c>
      <c s="36" t="s">
        <v>159</v>
      </c>
      <c s="37">
        <v>1</v>
      </c>
      <c s="36">
        <v>0</v>
      </c>
      <c s="36">
        <f>ROUND(G432*H432,6)</f>
      </c>
      <c r="L432" s="38">
        <v>0</v>
      </c>
      <c s="32">
        <f>ROUND(ROUND(L432,2)*ROUND(G432,3),2)</f>
      </c>
      <c s="36" t="s">
        <v>53</v>
      </c>
      <c>
        <f>(M432*21)/100</f>
      </c>
      <c t="s">
        <v>26</v>
      </c>
    </row>
    <row r="433" spans="1:5" ht="12.75">
      <c r="A433" s="35" t="s">
        <v>54</v>
      </c>
      <c r="E433" s="39" t="s">
        <v>5</v>
      </c>
    </row>
    <row r="434" spans="1:5" ht="25.5">
      <c r="A434" s="35" t="s">
        <v>55</v>
      </c>
      <c r="E434" s="40" t="s">
        <v>3992</v>
      </c>
    </row>
    <row r="435" spans="1:5" ht="12.75">
      <c r="A435" t="s">
        <v>57</v>
      </c>
      <c r="E435" s="39" t="s">
        <v>5</v>
      </c>
    </row>
    <row r="436" spans="1:16" ht="12.75">
      <c r="A436" t="s">
        <v>48</v>
      </c>
      <c s="34" t="s">
        <v>421</v>
      </c>
      <c s="34" t="s">
        <v>4084</v>
      </c>
      <c s="35" t="s">
        <v>5</v>
      </c>
      <c s="6" t="s">
        <v>4085</v>
      </c>
      <c s="36" t="s">
        <v>159</v>
      </c>
      <c s="37">
        <v>1</v>
      </c>
      <c s="36">
        <v>0</v>
      </c>
      <c s="36">
        <f>ROUND(G436*H436,6)</f>
      </c>
      <c r="L436" s="38">
        <v>0</v>
      </c>
      <c s="32">
        <f>ROUND(ROUND(L436,2)*ROUND(G436,3),2)</f>
      </c>
      <c s="36" t="s">
        <v>53</v>
      </c>
      <c>
        <f>(M436*21)/100</f>
      </c>
      <c t="s">
        <v>26</v>
      </c>
    </row>
    <row r="437" spans="1:5" ht="12.75">
      <c r="A437" s="35" t="s">
        <v>54</v>
      </c>
      <c r="E437" s="39" t="s">
        <v>5</v>
      </c>
    </row>
    <row r="438" spans="1:5" ht="25.5">
      <c r="A438" s="35" t="s">
        <v>55</v>
      </c>
      <c r="E438" s="40" t="s">
        <v>3992</v>
      </c>
    </row>
    <row r="439" spans="1:5" ht="12.75">
      <c r="A439" t="s">
        <v>57</v>
      </c>
      <c r="E439" s="39" t="s">
        <v>5</v>
      </c>
    </row>
    <row r="440" spans="1:16" ht="12.75">
      <c r="A440" t="s">
        <v>48</v>
      </c>
      <c s="34" t="s">
        <v>424</v>
      </c>
      <c s="34" t="s">
        <v>4086</v>
      </c>
      <c s="35" t="s">
        <v>5</v>
      </c>
      <c s="6" t="s">
        <v>4087</v>
      </c>
      <c s="36" t="s">
        <v>159</v>
      </c>
      <c s="37">
        <v>1</v>
      </c>
      <c s="36">
        <v>0</v>
      </c>
      <c s="36">
        <f>ROUND(G440*H440,6)</f>
      </c>
      <c r="L440" s="38">
        <v>0</v>
      </c>
      <c s="32">
        <f>ROUND(ROUND(L440,2)*ROUND(G440,3),2)</f>
      </c>
      <c s="36" t="s">
        <v>53</v>
      </c>
      <c>
        <f>(M440*21)/100</f>
      </c>
      <c t="s">
        <v>26</v>
      </c>
    </row>
    <row r="441" spans="1:5" ht="12.75">
      <c r="A441" s="35" t="s">
        <v>54</v>
      </c>
      <c r="E441" s="39" t="s">
        <v>5</v>
      </c>
    </row>
    <row r="442" spans="1:5" ht="25.5">
      <c r="A442" s="35" t="s">
        <v>55</v>
      </c>
      <c r="E442" s="40" t="s">
        <v>3992</v>
      </c>
    </row>
    <row r="443" spans="1:5" ht="12.75">
      <c r="A443" t="s">
        <v>57</v>
      </c>
      <c r="E443" s="39" t="s">
        <v>5</v>
      </c>
    </row>
    <row r="444" spans="1:16" ht="12.75">
      <c r="A444" t="s">
        <v>48</v>
      </c>
      <c s="34" t="s">
        <v>428</v>
      </c>
      <c s="34" t="s">
        <v>4088</v>
      </c>
      <c s="35" t="s">
        <v>5</v>
      </c>
      <c s="6" t="s">
        <v>4089</v>
      </c>
      <c s="36" t="s">
        <v>159</v>
      </c>
      <c s="37">
        <v>1</v>
      </c>
      <c s="36">
        <v>0</v>
      </c>
      <c s="36">
        <f>ROUND(G444*H444,6)</f>
      </c>
      <c r="L444" s="38">
        <v>0</v>
      </c>
      <c s="32">
        <f>ROUND(ROUND(L444,2)*ROUND(G444,3),2)</f>
      </c>
      <c s="36" t="s">
        <v>53</v>
      </c>
      <c>
        <f>(M444*21)/100</f>
      </c>
      <c t="s">
        <v>26</v>
      </c>
    </row>
    <row r="445" spans="1:5" ht="12.75">
      <c r="A445" s="35" t="s">
        <v>54</v>
      </c>
      <c r="E445" s="39" t="s">
        <v>5</v>
      </c>
    </row>
    <row r="446" spans="1:5" ht="25.5">
      <c r="A446" s="35" t="s">
        <v>55</v>
      </c>
      <c r="E446" s="40" t="s">
        <v>3992</v>
      </c>
    </row>
    <row r="447" spans="1:5" ht="12.75">
      <c r="A447" t="s">
        <v>57</v>
      </c>
      <c r="E447" s="39" t="s">
        <v>5</v>
      </c>
    </row>
    <row r="448" spans="1:16" ht="12.75">
      <c r="A448" t="s">
        <v>48</v>
      </c>
      <c s="34" t="s">
        <v>431</v>
      </c>
      <c s="34" t="s">
        <v>4090</v>
      </c>
      <c s="35" t="s">
        <v>5</v>
      </c>
      <c s="6" t="s">
        <v>4091</v>
      </c>
      <c s="36" t="s">
        <v>159</v>
      </c>
      <c s="37">
        <v>1</v>
      </c>
      <c s="36">
        <v>0</v>
      </c>
      <c s="36">
        <f>ROUND(G448*H448,6)</f>
      </c>
      <c r="L448" s="38">
        <v>0</v>
      </c>
      <c s="32">
        <f>ROUND(ROUND(L448,2)*ROUND(G448,3),2)</f>
      </c>
      <c s="36" t="s">
        <v>53</v>
      </c>
      <c>
        <f>(M448*21)/100</f>
      </c>
      <c t="s">
        <v>26</v>
      </c>
    </row>
    <row r="449" spans="1:5" ht="12.75">
      <c r="A449" s="35" t="s">
        <v>54</v>
      </c>
      <c r="E449" s="39" t="s">
        <v>5</v>
      </c>
    </row>
    <row r="450" spans="1:5" ht="25.5">
      <c r="A450" s="35" t="s">
        <v>55</v>
      </c>
      <c r="E450" s="40" t="s">
        <v>4092</v>
      </c>
    </row>
    <row r="451" spans="1:5" ht="12.75">
      <c r="A451" t="s">
        <v>57</v>
      </c>
      <c r="E451" s="39" t="s">
        <v>5</v>
      </c>
    </row>
    <row r="452" spans="1:16" ht="12.75">
      <c r="A452" t="s">
        <v>48</v>
      </c>
      <c s="34" t="s">
        <v>434</v>
      </c>
      <c s="34" t="s">
        <v>4093</v>
      </c>
      <c s="35" t="s">
        <v>5</v>
      </c>
      <c s="6" t="s">
        <v>4094</v>
      </c>
      <c s="36" t="s">
        <v>159</v>
      </c>
      <c s="37">
        <v>1</v>
      </c>
      <c s="36">
        <v>0</v>
      </c>
      <c s="36">
        <f>ROUND(G452*H452,6)</f>
      </c>
      <c r="L452" s="38">
        <v>0</v>
      </c>
      <c s="32">
        <f>ROUND(ROUND(L452,2)*ROUND(G452,3),2)</f>
      </c>
      <c s="36" t="s">
        <v>53</v>
      </c>
      <c>
        <f>(M452*21)/100</f>
      </c>
      <c t="s">
        <v>26</v>
      </c>
    </row>
    <row r="453" spans="1:5" ht="12.75">
      <c r="A453" s="35" t="s">
        <v>54</v>
      </c>
      <c r="E453" s="39" t="s">
        <v>5</v>
      </c>
    </row>
    <row r="454" spans="1:5" ht="25.5">
      <c r="A454" s="35" t="s">
        <v>55</v>
      </c>
      <c r="E454" s="40" t="s">
        <v>4092</v>
      </c>
    </row>
    <row r="455" spans="1:5" ht="12.75">
      <c r="A455" t="s">
        <v>57</v>
      </c>
      <c r="E455" s="39" t="s">
        <v>5</v>
      </c>
    </row>
    <row r="456" spans="1:16" ht="12.75">
      <c r="A456" t="s">
        <v>48</v>
      </c>
      <c s="34" t="s">
        <v>437</v>
      </c>
      <c s="34" t="s">
        <v>4095</v>
      </c>
      <c s="35" t="s">
        <v>5</v>
      </c>
      <c s="6" t="s">
        <v>4096</v>
      </c>
      <c s="36" t="s">
        <v>159</v>
      </c>
      <c s="37">
        <v>1</v>
      </c>
      <c s="36">
        <v>0</v>
      </c>
      <c s="36">
        <f>ROUND(G456*H456,6)</f>
      </c>
      <c r="L456" s="38">
        <v>0</v>
      </c>
      <c s="32">
        <f>ROUND(ROUND(L456,2)*ROUND(G456,3),2)</f>
      </c>
      <c s="36" t="s">
        <v>53</v>
      </c>
      <c>
        <f>(M456*21)/100</f>
      </c>
      <c t="s">
        <v>26</v>
      </c>
    </row>
    <row r="457" spans="1:5" ht="12.75">
      <c r="A457" s="35" t="s">
        <v>54</v>
      </c>
      <c r="E457" s="39" t="s">
        <v>5</v>
      </c>
    </row>
    <row r="458" spans="1:5" ht="25.5">
      <c r="A458" s="35" t="s">
        <v>55</v>
      </c>
      <c r="E458" s="40" t="s">
        <v>4092</v>
      </c>
    </row>
    <row r="459" spans="1:5" ht="12.75">
      <c r="A459" t="s">
        <v>57</v>
      </c>
      <c r="E459" s="39" t="s">
        <v>5</v>
      </c>
    </row>
    <row r="460" spans="1:16" ht="12.75">
      <c r="A460" t="s">
        <v>48</v>
      </c>
      <c s="34" t="s">
        <v>440</v>
      </c>
      <c s="34" t="s">
        <v>4097</v>
      </c>
      <c s="35" t="s">
        <v>5</v>
      </c>
      <c s="6" t="s">
        <v>4098</v>
      </c>
      <c s="36" t="s">
        <v>159</v>
      </c>
      <c s="37">
        <v>1</v>
      </c>
      <c s="36">
        <v>0</v>
      </c>
      <c s="36">
        <f>ROUND(G460*H460,6)</f>
      </c>
      <c r="L460" s="38">
        <v>0</v>
      </c>
      <c s="32">
        <f>ROUND(ROUND(L460,2)*ROUND(G460,3),2)</f>
      </c>
      <c s="36" t="s">
        <v>53</v>
      </c>
      <c>
        <f>(M460*21)/100</f>
      </c>
      <c t="s">
        <v>26</v>
      </c>
    </row>
    <row r="461" spans="1:5" ht="12.75">
      <c r="A461" s="35" t="s">
        <v>54</v>
      </c>
      <c r="E461" s="39" t="s">
        <v>5</v>
      </c>
    </row>
    <row r="462" spans="1:5" ht="25.5">
      <c r="A462" s="35" t="s">
        <v>55</v>
      </c>
      <c r="E462" s="40" t="s">
        <v>4046</v>
      </c>
    </row>
    <row r="463" spans="1:5" ht="12.75">
      <c r="A463" t="s">
        <v>57</v>
      </c>
      <c r="E463" s="39" t="s">
        <v>5</v>
      </c>
    </row>
    <row r="464" spans="1:16" ht="38.25">
      <c r="A464" t="s">
        <v>48</v>
      </c>
      <c s="34" t="s">
        <v>443</v>
      </c>
      <c s="34" t="s">
        <v>4099</v>
      </c>
      <c s="35" t="s">
        <v>5</v>
      </c>
      <c s="6" t="s">
        <v>4100</v>
      </c>
      <c s="36" t="s">
        <v>159</v>
      </c>
      <c s="37">
        <v>1</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2.75">
      <c r="A467" t="s">
        <v>57</v>
      </c>
      <c r="E467" s="39" t="s">
        <v>5</v>
      </c>
    </row>
    <row r="468" spans="1:16" ht="25.5">
      <c r="A468" t="s">
        <v>48</v>
      </c>
      <c s="34" t="s">
        <v>446</v>
      </c>
      <c s="34" t="s">
        <v>4101</v>
      </c>
      <c s="35" t="s">
        <v>5</v>
      </c>
      <c s="6" t="s">
        <v>4102</v>
      </c>
      <c s="36" t="s">
        <v>159</v>
      </c>
      <c s="37">
        <v>4</v>
      </c>
      <c s="36">
        <v>0</v>
      </c>
      <c s="36">
        <f>ROUND(G468*H468,6)</f>
      </c>
      <c r="L468" s="38">
        <v>0</v>
      </c>
      <c s="32">
        <f>ROUND(ROUND(L468,2)*ROUND(G468,3),2)</f>
      </c>
      <c s="36" t="s">
        <v>53</v>
      </c>
      <c>
        <f>(M468*21)/100</f>
      </c>
      <c t="s">
        <v>26</v>
      </c>
    </row>
    <row r="469" spans="1:5" ht="12.75">
      <c r="A469" s="35" t="s">
        <v>54</v>
      </c>
      <c r="E469" s="39" t="s">
        <v>5</v>
      </c>
    </row>
    <row r="470" spans="1:5" ht="25.5">
      <c r="A470" s="35" t="s">
        <v>55</v>
      </c>
      <c r="E470" s="40" t="s">
        <v>4103</v>
      </c>
    </row>
    <row r="471" spans="1:5" ht="12.75">
      <c r="A471" t="s">
        <v>57</v>
      </c>
      <c r="E471" s="39" t="s">
        <v>5</v>
      </c>
    </row>
    <row r="472" spans="1:16" ht="25.5">
      <c r="A472" t="s">
        <v>48</v>
      </c>
      <c s="34" t="s">
        <v>449</v>
      </c>
      <c s="34" t="s">
        <v>4104</v>
      </c>
      <c s="35" t="s">
        <v>5</v>
      </c>
      <c s="6" t="s">
        <v>4105</v>
      </c>
      <c s="36" t="s">
        <v>159</v>
      </c>
      <c s="37">
        <v>12</v>
      </c>
      <c s="36">
        <v>0</v>
      </c>
      <c s="36">
        <f>ROUND(G472*H472,6)</f>
      </c>
      <c r="L472" s="38">
        <v>0</v>
      </c>
      <c s="32">
        <f>ROUND(ROUND(L472,2)*ROUND(G472,3),2)</f>
      </c>
      <c s="36" t="s">
        <v>53</v>
      </c>
      <c>
        <f>(M472*21)/100</f>
      </c>
      <c t="s">
        <v>26</v>
      </c>
    </row>
    <row r="473" spans="1:5" ht="12.75">
      <c r="A473" s="35" t="s">
        <v>54</v>
      </c>
      <c r="E473" s="39" t="s">
        <v>5</v>
      </c>
    </row>
    <row r="474" spans="1:5" ht="25.5">
      <c r="A474" s="35" t="s">
        <v>55</v>
      </c>
      <c r="E474" s="40" t="s">
        <v>4106</v>
      </c>
    </row>
    <row r="475" spans="1:5" ht="12.75">
      <c r="A475" t="s">
        <v>57</v>
      </c>
      <c r="E475" s="39" t="s">
        <v>5</v>
      </c>
    </row>
    <row r="476" spans="1:16" ht="12.75">
      <c r="A476" t="s">
        <v>48</v>
      </c>
      <c s="34" t="s">
        <v>452</v>
      </c>
      <c s="34" t="s">
        <v>4107</v>
      </c>
      <c s="35" t="s">
        <v>5</v>
      </c>
      <c s="6" t="s">
        <v>4108</v>
      </c>
      <c s="36" t="s">
        <v>159</v>
      </c>
      <c s="37">
        <v>3</v>
      </c>
      <c s="36">
        <v>0</v>
      </c>
      <c s="36">
        <f>ROUND(G476*H476,6)</f>
      </c>
      <c r="L476" s="38">
        <v>0</v>
      </c>
      <c s="32">
        <f>ROUND(ROUND(L476,2)*ROUND(G476,3),2)</f>
      </c>
      <c s="36" t="s">
        <v>53</v>
      </c>
      <c>
        <f>(M476*21)/100</f>
      </c>
      <c t="s">
        <v>26</v>
      </c>
    </row>
    <row r="477" spans="1:5" ht="12.75">
      <c r="A477" s="35" t="s">
        <v>54</v>
      </c>
      <c r="E477" s="39" t="s">
        <v>5</v>
      </c>
    </row>
    <row r="478" spans="1:5" ht="25.5">
      <c r="A478" s="35" t="s">
        <v>55</v>
      </c>
      <c r="E478" s="40" t="s">
        <v>4109</v>
      </c>
    </row>
    <row r="479" spans="1:5" ht="12.75">
      <c r="A479" t="s">
        <v>57</v>
      </c>
      <c r="E479" s="39" t="s">
        <v>5</v>
      </c>
    </row>
    <row r="480" spans="1:16" ht="12.75">
      <c r="A480" t="s">
        <v>48</v>
      </c>
      <c s="34" t="s">
        <v>455</v>
      </c>
      <c s="34" t="s">
        <v>4110</v>
      </c>
      <c s="35" t="s">
        <v>5</v>
      </c>
      <c s="6" t="s">
        <v>4111</v>
      </c>
      <c s="36" t="s">
        <v>159</v>
      </c>
      <c s="37">
        <v>1</v>
      </c>
      <c s="36">
        <v>0</v>
      </c>
      <c s="36">
        <f>ROUND(G480*H480,6)</f>
      </c>
      <c r="L480" s="38">
        <v>0</v>
      </c>
      <c s="32">
        <f>ROUND(ROUND(L480,2)*ROUND(G480,3),2)</f>
      </c>
      <c s="36" t="s">
        <v>53</v>
      </c>
      <c>
        <f>(M480*21)/100</f>
      </c>
      <c t="s">
        <v>26</v>
      </c>
    </row>
    <row r="481" spans="1:5" ht="12.75">
      <c r="A481" s="35" t="s">
        <v>54</v>
      </c>
      <c r="E481" s="39" t="s">
        <v>5</v>
      </c>
    </row>
    <row r="482" spans="1:5" ht="25.5">
      <c r="A482" s="35" t="s">
        <v>55</v>
      </c>
      <c r="E482" s="40" t="s">
        <v>3992</v>
      </c>
    </row>
    <row r="483" spans="1:5" ht="12.75">
      <c r="A483" t="s">
        <v>57</v>
      </c>
      <c r="E483" s="39" t="s">
        <v>5</v>
      </c>
    </row>
    <row r="484" spans="1:16" ht="12.75">
      <c r="A484" t="s">
        <v>48</v>
      </c>
      <c s="34" t="s">
        <v>458</v>
      </c>
      <c s="34" t="s">
        <v>4112</v>
      </c>
      <c s="35" t="s">
        <v>5</v>
      </c>
      <c s="6" t="s">
        <v>4113</v>
      </c>
      <c s="36" t="s">
        <v>159</v>
      </c>
      <c s="37">
        <v>13</v>
      </c>
      <c s="36">
        <v>0</v>
      </c>
      <c s="36">
        <f>ROUND(G484*H484,6)</f>
      </c>
      <c r="L484" s="38">
        <v>0</v>
      </c>
      <c s="32">
        <f>ROUND(ROUND(L484,2)*ROUND(G484,3),2)</f>
      </c>
      <c s="36" t="s">
        <v>53</v>
      </c>
      <c>
        <f>(M484*21)/100</f>
      </c>
      <c t="s">
        <v>26</v>
      </c>
    </row>
    <row r="485" spans="1:5" ht="12.75">
      <c r="A485" s="35" t="s">
        <v>54</v>
      </c>
      <c r="E485" s="39" t="s">
        <v>5</v>
      </c>
    </row>
    <row r="486" spans="1:5" ht="38.25">
      <c r="A486" s="35" t="s">
        <v>55</v>
      </c>
      <c r="E486" s="40" t="s">
        <v>4114</v>
      </c>
    </row>
    <row r="487" spans="1:5" ht="12.75">
      <c r="A487" t="s">
        <v>57</v>
      </c>
      <c r="E487" s="39" t="s">
        <v>5</v>
      </c>
    </row>
    <row r="488" spans="1:16" ht="12.75">
      <c r="A488" t="s">
        <v>48</v>
      </c>
      <c s="34" t="s">
        <v>461</v>
      </c>
      <c s="34" t="s">
        <v>4115</v>
      </c>
      <c s="35" t="s">
        <v>5</v>
      </c>
      <c s="6" t="s">
        <v>4116</v>
      </c>
      <c s="36" t="s">
        <v>159</v>
      </c>
      <c s="37">
        <v>30</v>
      </c>
      <c s="36">
        <v>0</v>
      </c>
      <c s="36">
        <f>ROUND(G488*H488,6)</f>
      </c>
      <c r="L488" s="38">
        <v>0</v>
      </c>
      <c s="32">
        <f>ROUND(ROUND(L488,2)*ROUND(G488,3),2)</f>
      </c>
      <c s="36" t="s">
        <v>53</v>
      </c>
      <c>
        <f>(M488*21)/100</f>
      </c>
      <c t="s">
        <v>26</v>
      </c>
    </row>
    <row r="489" spans="1:5" ht="12.75">
      <c r="A489" s="35" t="s">
        <v>54</v>
      </c>
      <c r="E489" s="39" t="s">
        <v>5</v>
      </c>
    </row>
    <row r="490" spans="1:5" ht="38.25">
      <c r="A490" s="35" t="s">
        <v>55</v>
      </c>
      <c r="E490" s="40" t="s">
        <v>4117</v>
      </c>
    </row>
    <row r="491" spans="1:5" ht="12.75">
      <c r="A491" t="s">
        <v>57</v>
      </c>
      <c r="E491" s="39" t="s">
        <v>5</v>
      </c>
    </row>
    <row r="492" spans="1:16" ht="12.75">
      <c r="A492" t="s">
        <v>48</v>
      </c>
      <c s="34" t="s">
        <v>464</v>
      </c>
      <c s="34" t="s">
        <v>4118</v>
      </c>
      <c s="35" t="s">
        <v>5</v>
      </c>
      <c s="6" t="s">
        <v>4119</v>
      </c>
      <c s="36" t="s">
        <v>159</v>
      </c>
      <c s="37">
        <v>38</v>
      </c>
      <c s="36">
        <v>0</v>
      </c>
      <c s="36">
        <f>ROUND(G492*H492,6)</f>
      </c>
      <c r="L492" s="38">
        <v>0</v>
      </c>
      <c s="32">
        <f>ROUND(ROUND(L492,2)*ROUND(G492,3),2)</f>
      </c>
      <c s="36" t="s">
        <v>53</v>
      </c>
      <c>
        <f>(M492*21)/100</f>
      </c>
      <c t="s">
        <v>26</v>
      </c>
    </row>
    <row r="493" spans="1:5" ht="12.75">
      <c r="A493" s="35" t="s">
        <v>54</v>
      </c>
      <c r="E493" s="39" t="s">
        <v>5</v>
      </c>
    </row>
    <row r="494" spans="1:5" ht="51">
      <c r="A494" s="35" t="s">
        <v>55</v>
      </c>
      <c r="E494" s="40" t="s">
        <v>4120</v>
      </c>
    </row>
    <row r="495" spans="1:5" ht="12.75">
      <c r="A495" t="s">
        <v>57</v>
      </c>
      <c r="E495" s="39" t="s">
        <v>5</v>
      </c>
    </row>
    <row r="496" spans="1:16" ht="12.75">
      <c r="A496" t="s">
        <v>48</v>
      </c>
      <c s="34" t="s">
        <v>467</v>
      </c>
      <c s="34" t="s">
        <v>4121</v>
      </c>
      <c s="35" t="s">
        <v>5</v>
      </c>
      <c s="6" t="s">
        <v>4122</v>
      </c>
      <c s="36" t="s">
        <v>159</v>
      </c>
      <c s="37">
        <v>12</v>
      </c>
      <c s="36">
        <v>0</v>
      </c>
      <c s="36">
        <f>ROUND(G496*H496,6)</f>
      </c>
      <c r="L496" s="38">
        <v>0</v>
      </c>
      <c s="32">
        <f>ROUND(ROUND(L496,2)*ROUND(G496,3),2)</f>
      </c>
      <c s="36" t="s">
        <v>53</v>
      </c>
      <c>
        <f>(M496*21)/100</f>
      </c>
      <c t="s">
        <v>26</v>
      </c>
    </row>
    <row r="497" spans="1:5" ht="12.75">
      <c r="A497" s="35" t="s">
        <v>54</v>
      </c>
      <c r="E497" s="39" t="s">
        <v>5</v>
      </c>
    </row>
    <row r="498" spans="1:5" ht="25.5">
      <c r="A498" s="35" t="s">
        <v>55</v>
      </c>
      <c r="E498" s="40" t="s">
        <v>4106</v>
      </c>
    </row>
    <row r="499" spans="1:5" ht="12.75">
      <c r="A499" t="s">
        <v>57</v>
      </c>
      <c r="E499" s="39" t="s">
        <v>5</v>
      </c>
    </row>
    <row r="500" spans="1:16" ht="12.75">
      <c r="A500" t="s">
        <v>48</v>
      </c>
      <c s="34" t="s">
        <v>470</v>
      </c>
      <c s="34" t="s">
        <v>4123</v>
      </c>
      <c s="35" t="s">
        <v>5</v>
      </c>
      <c s="6" t="s">
        <v>4124</v>
      </c>
      <c s="36" t="s">
        <v>159</v>
      </c>
      <c s="37">
        <v>10</v>
      </c>
      <c s="36">
        <v>0</v>
      </c>
      <c s="36">
        <f>ROUND(G500*H500,6)</f>
      </c>
      <c r="L500" s="38">
        <v>0</v>
      </c>
      <c s="32">
        <f>ROUND(ROUND(L500,2)*ROUND(G500,3),2)</f>
      </c>
      <c s="36" t="s">
        <v>53</v>
      </c>
      <c>
        <f>(M500*21)/100</f>
      </c>
      <c t="s">
        <v>26</v>
      </c>
    </row>
    <row r="501" spans="1:5" ht="12.75">
      <c r="A501" s="35" t="s">
        <v>54</v>
      </c>
      <c r="E501" s="39" t="s">
        <v>5</v>
      </c>
    </row>
    <row r="502" spans="1:5" ht="25.5">
      <c r="A502" s="35" t="s">
        <v>55</v>
      </c>
      <c r="E502" s="40" t="s">
        <v>4125</v>
      </c>
    </row>
    <row r="503" spans="1:5" ht="12.75">
      <c r="A503" t="s">
        <v>57</v>
      </c>
      <c r="E503" s="39" t="s">
        <v>5</v>
      </c>
    </row>
    <row r="504" spans="1:16" ht="12.75">
      <c r="A504" t="s">
        <v>48</v>
      </c>
      <c s="34" t="s">
        <v>474</v>
      </c>
      <c s="34" t="s">
        <v>4126</v>
      </c>
      <c s="35" t="s">
        <v>5</v>
      </c>
      <c s="6" t="s">
        <v>4127</v>
      </c>
      <c s="36" t="s">
        <v>159</v>
      </c>
      <c s="37">
        <v>3</v>
      </c>
      <c s="36">
        <v>0</v>
      </c>
      <c s="36">
        <f>ROUND(G504*H504,6)</f>
      </c>
      <c r="L504" s="38">
        <v>0</v>
      </c>
      <c s="32">
        <f>ROUND(ROUND(L504,2)*ROUND(G504,3),2)</f>
      </c>
      <c s="36" t="s">
        <v>53</v>
      </c>
      <c>
        <f>(M504*21)/100</f>
      </c>
      <c t="s">
        <v>26</v>
      </c>
    </row>
    <row r="505" spans="1:5" ht="12.75">
      <c r="A505" s="35" t="s">
        <v>54</v>
      </c>
      <c r="E505" s="39" t="s">
        <v>5</v>
      </c>
    </row>
    <row r="506" spans="1:5" ht="25.5">
      <c r="A506" s="35" t="s">
        <v>55</v>
      </c>
      <c r="E506" s="40" t="s">
        <v>4128</v>
      </c>
    </row>
    <row r="507" spans="1:5" ht="12.75">
      <c r="A507" t="s">
        <v>57</v>
      </c>
      <c r="E507" s="39" t="s">
        <v>5</v>
      </c>
    </row>
    <row r="508" spans="1:16" ht="12.75">
      <c r="A508" t="s">
        <v>48</v>
      </c>
      <c s="34" t="s">
        <v>477</v>
      </c>
      <c s="34" t="s">
        <v>4129</v>
      </c>
      <c s="35" t="s">
        <v>5</v>
      </c>
      <c s="6" t="s">
        <v>4130</v>
      </c>
      <c s="36" t="s">
        <v>159</v>
      </c>
      <c s="37">
        <v>5</v>
      </c>
      <c s="36">
        <v>0</v>
      </c>
      <c s="36">
        <f>ROUND(G508*H508,6)</f>
      </c>
      <c r="L508" s="38">
        <v>0</v>
      </c>
      <c s="32">
        <f>ROUND(ROUND(L508,2)*ROUND(G508,3),2)</f>
      </c>
      <c s="36" t="s">
        <v>53</v>
      </c>
      <c>
        <f>(M508*21)/100</f>
      </c>
      <c t="s">
        <v>26</v>
      </c>
    </row>
    <row r="509" spans="1:5" ht="12.75">
      <c r="A509" s="35" t="s">
        <v>54</v>
      </c>
      <c r="E509" s="39" t="s">
        <v>5</v>
      </c>
    </row>
    <row r="510" spans="1:5" ht="38.25">
      <c r="A510" s="35" t="s">
        <v>55</v>
      </c>
      <c r="E510" s="40" t="s">
        <v>4131</v>
      </c>
    </row>
    <row r="511" spans="1:5" ht="12.75">
      <c r="A511" t="s">
        <v>57</v>
      </c>
      <c r="E511" s="39" t="s">
        <v>5</v>
      </c>
    </row>
    <row r="512" spans="1:16" ht="12.75">
      <c r="A512" t="s">
        <v>48</v>
      </c>
      <c s="34" t="s">
        <v>480</v>
      </c>
      <c s="34" t="s">
        <v>4132</v>
      </c>
      <c s="35" t="s">
        <v>5</v>
      </c>
      <c s="6" t="s">
        <v>4133</v>
      </c>
      <c s="36" t="s">
        <v>159</v>
      </c>
      <c s="37">
        <v>15</v>
      </c>
      <c s="36">
        <v>0</v>
      </c>
      <c s="36">
        <f>ROUND(G512*H512,6)</f>
      </c>
      <c r="L512" s="38">
        <v>0</v>
      </c>
      <c s="32">
        <f>ROUND(ROUND(L512,2)*ROUND(G512,3),2)</f>
      </c>
      <c s="36" t="s">
        <v>53</v>
      </c>
      <c>
        <f>(M512*21)/100</f>
      </c>
      <c t="s">
        <v>26</v>
      </c>
    </row>
    <row r="513" spans="1:5" ht="12.75">
      <c r="A513" s="35" t="s">
        <v>54</v>
      </c>
      <c r="E513" s="39" t="s">
        <v>5</v>
      </c>
    </row>
    <row r="514" spans="1:5" ht="38.25">
      <c r="A514" s="35" t="s">
        <v>55</v>
      </c>
      <c r="E514" s="40" t="s">
        <v>4134</v>
      </c>
    </row>
    <row r="515" spans="1:5" ht="12.75">
      <c r="A515" t="s">
        <v>57</v>
      </c>
      <c r="E515" s="39" t="s">
        <v>5</v>
      </c>
    </row>
    <row r="516" spans="1:16" ht="12.75">
      <c r="A516" t="s">
        <v>48</v>
      </c>
      <c s="34" t="s">
        <v>483</v>
      </c>
      <c s="34" t="s">
        <v>4135</v>
      </c>
      <c s="35" t="s">
        <v>5</v>
      </c>
      <c s="6" t="s">
        <v>4136</v>
      </c>
      <c s="36" t="s">
        <v>159</v>
      </c>
      <c s="37">
        <v>1</v>
      </c>
      <c s="36">
        <v>0</v>
      </c>
      <c s="36">
        <f>ROUND(G516*H516,6)</f>
      </c>
      <c r="L516" s="38">
        <v>0</v>
      </c>
      <c s="32">
        <f>ROUND(ROUND(L516,2)*ROUND(G516,3),2)</f>
      </c>
      <c s="36" t="s">
        <v>53</v>
      </c>
      <c>
        <f>(M516*21)/100</f>
      </c>
      <c t="s">
        <v>26</v>
      </c>
    </row>
    <row r="517" spans="1:5" ht="12.75">
      <c r="A517" s="35" t="s">
        <v>54</v>
      </c>
      <c r="E517" s="39" t="s">
        <v>5</v>
      </c>
    </row>
    <row r="518" spans="1:5" ht="25.5">
      <c r="A518" s="35" t="s">
        <v>55</v>
      </c>
      <c r="E518" s="40" t="s">
        <v>4092</v>
      </c>
    </row>
    <row r="519" spans="1:5" ht="12.75">
      <c r="A519" t="s">
        <v>57</v>
      </c>
      <c r="E519" s="39" t="s">
        <v>5</v>
      </c>
    </row>
    <row r="520" spans="1:16" ht="12.75">
      <c r="A520" t="s">
        <v>48</v>
      </c>
      <c s="34" t="s">
        <v>486</v>
      </c>
      <c s="34" t="s">
        <v>4137</v>
      </c>
      <c s="35" t="s">
        <v>5</v>
      </c>
      <c s="6" t="s">
        <v>4138</v>
      </c>
      <c s="36" t="s">
        <v>159</v>
      </c>
      <c s="37">
        <v>24</v>
      </c>
      <c s="36">
        <v>0</v>
      </c>
      <c s="36">
        <f>ROUND(G520*H520,6)</f>
      </c>
      <c r="L520" s="38">
        <v>0</v>
      </c>
      <c s="32">
        <f>ROUND(ROUND(L520,2)*ROUND(G520,3),2)</f>
      </c>
      <c s="36" t="s">
        <v>53</v>
      </c>
      <c>
        <f>(M520*21)/100</f>
      </c>
      <c t="s">
        <v>26</v>
      </c>
    </row>
    <row r="521" spans="1:5" ht="12.75">
      <c r="A521" s="35" t="s">
        <v>54</v>
      </c>
      <c r="E521" s="39" t="s">
        <v>5</v>
      </c>
    </row>
    <row r="522" spans="1:5" ht="63.75">
      <c r="A522" s="35" t="s">
        <v>55</v>
      </c>
      <c r="E522" s="40" t="s">
        <v>4139</v>
      </c>
    </row>
    <row r="523" spans="1:5" ht="12.75">
      <c r="A523" t="s">
        <v>57</v>
      </c>
      <c r="E523" s="39" t="s">
        <v>5</v>
      </c>
    </row>
    <row r="524" spans="1:16" ht="25.5">
      <c r="A524" t="s">
        <v>48</v>
      </c>
      <c s="34" t="s">
        <v>489</v>
      </c>
      <c s="34" t="s">
        <v>4140</v>
      </c>
      <c s="35" t="s">
        <v>5</v>
      </c>
      <c s="6" t="s">
        <v>4141</v>
      </c>
      <c s="36" t="s">
        <v>159</v>
      </c>
      <c s="37">
        <v>17</v>
      </c>
      <c s="36">
        <v>0</v>
      </c>
      <c s="36">
        <f>ROUND(G524*H524,6)</f>
      </c>
      <c r="L524" s="38">
        <v>0</v>
      </c>
      <c s="32">
        <f>ROUND(ROUND(L524,2)*ROUND(G524,3),2)</f>
      </c>
      <c s="36" t="s">
        <v>53</v>
      </c>
      <c>
        <f>(M524*21)/100</f>
      </c>
      <c t="s">
        <v>26</v>
      </c>
    </row>
    <row r="525" spans="1:5" ht="12.75">
      <c r="A525" s="35" t="s">
        <v>54</v>
      </c>
      <c r="E525" s="39" t="s">
        <v>5</v>
      </c>
    </row>
    <row r="526" spans="1:5" ht="63.75">
      <c r="A526" s="35" t="s">
        <v>55</v>
      </c>
      <c r="E526" s="40" t="s">
        <v>4142</v>
      </c>
    </row>
    <row r="527" spans="1:5" ht="12.75">
      <c r="A527" t="s">
        <v>57</v>
      </c>
      <c r="E527" s="39" t="s">
        <v>5</v>
      </c>
    </row>
    <row r="528" spans="1:16" ht="12.75">
      <c r="A528" t="s">
        <v>48</v>
      </c>
      <c s="34" t="s">
        <v>490</v>
      </c>
      <c s="34" t="s">
        <v>4143</v>
      </c>
      <c s="35" t="s">
        <v>5</v>
      </c>
      <c s="6" t="s">
        <v>4144</v>
      </c>
      <c s="36" t="s">
        <v>159</v>
      </c>
      <c s="37">
        <v>2</v>
      </c>
      <c s="36">
        <v>0</v>
      </c>
      <c s="36">
        <f>ROUND(G528*H528,6)</f>
      </c>
      <c r="L528" s="38">
        <v>0</v>
      </c>
      <c s="32">
        <f>ROUND(ROUND(L528,2)*ROUND(G528,3),2)</f>
      </c>
      <c s="36" t="s">
        <v>53</v>
      </c>
      <c>
        <f>(M528*21)/100</f>
      </c>
      <c t="s">
        <v>26</v>
      </c>
    </row>
    <row r="529" spans="1:5" ht="12.75">
      <c r="A529" s="35" t="s">
        <v>54</v>
      </c>
      <c r="E529" s="39" t="s">
        <v>5</v>
      </c>
    </row>
    <row r="530" spans="1:5" ht="25.5">
      <c r="A530" s="35" t="s">
        <v>55</v>
      </c>
      <c r="E530" s="40" t="s">
        <v>4145</v>
      </c>
    </row>
    <row r="531" spans="1:5" ht="12.75">
      <c r="A531" t="s">
        <v>57</v>
      </c>
      <c r="E531" s="39" t="s">
        <v>5</v>
      </c>
    </row>
    <row r="532" spans="1:16" ht="12.75">
      <c r="A532" t="s">
        <v>48</v>
      </c>
      <c s="34" t="s">
        <v>493</v>
      </c>
      <c s="34" t="s">
        <v>4146</v>
      </c>
      <c s="35" t="s">
        <v>5</v>
      </c>
      <c s="6" t="s">
        <v>4147</v>
      </c>
      <c s="36" t="s">
        <v>159</v>
      </c>
      <c s="37">
        <v>5</v>
      </c>
      <c s="36">
        <v>0</v>
      </c>
      <c s="36">
        <f>ROUND(G532*H532,6)</f>
      </c>
      <c r="L532" s="38">
        <v>0</v>
      </c>
      <c s="32">
        <f>ROUND(ROUND(L532,2)*ROUND(G532,3),2)</f>
      </c>
      <c s="36" t="s">
        <v>53</v>
      </c>
      <c>
        <f>(M532*21)/100</f>
      </c>
      <c t="s">
        <v>26</v>
      </c>
    </row>
    <row r="533" spans="1:5" ht="12.75">
      <c r="A533" s="35" t="s">
        <v>54</v>
      </c>
      <c r="E533" s="39" t="s">
        <v>5</v>
      </c>
    </row>
    <row r="534" spans="1:5" ht="51">
      <c r="A534" s="35" t="s">
        <v>55</v>
      </c>
      <c r="E534" s="40" t="s">
        <v>4148</v>
      </c>
    </row>
    <row r="535" spans="1:5" ht="12.75">
      <c r="A535" t="s">
        <v>57</v>
      </c>
      <c r="E535" s="39" t="s">
        <v>5</v>
      </c>
    </row>
    <row r="536" spans="1:16" ht="12.75">
      <c r="A536" t="s">
        <v>48</v>
      </c>
      <c s="34" t="s">
        <v>494</v>
      </c>
      <c s="34" t="s">
        <v>4149</v>
      </c>
      <c s="35" t="s">
        <v>5</v>
      </c>
      <c s="6" t="s">
        <v>4150</v>
      </c>
      <c s="36" t="s">
        <v>159</v>
      </c>
      <c s="37">
        <v>9</v>
      </c>
      <c s="36">
        <v>0</v>
      </c>
      <c s="36">
        <f>ROUND(G536*H536,6)</f>
      </c>
      <c r="L536" s="38">
        <v>0</v>
      </c>
      <c s="32">
        <f>ROUND(ROUND(L536,2)*ROUND(G536,3),2)</f>
      </c>
      <c s="36" t="s">
        <v>53</v>
      </c>
      <c>
        <f>(M536*21)/100</f>
      </c>
      <c t="s">
        <v>26</v>
      </c>
    </row>
    <row r="537" spans="1:5" ht="12.75">
      <c r="A537" s="35" t="s">
        <v>54</v>
      </c>
      <c r="E537" s="39" t="s">
        <v>5</v>
      </c>
    </row>
    <row r="538" spans="1:5" ht="25.5">
      <c r="A538" s="35" t="s">
        <v>55</v>
      </c>
      <c r="E538" s="40" t="s">
        <v>4151</v>
      </c>
    </row>
    <row r="539" spans="1:5" ht="12.75">
      <c r="A539" t="s">
        <v>57</v>
      </c>
      <c r="E539" s="39" t="s">
        <v>5</v>
      </c>
    </row>
    <row r="540" spans="1:16" ht="12.75">
      <c r="A540" t="s">
        <v>48</v>
      </c>
      <c s="34" t="s">
        <v>498</v>
      </c>
      <c s="34" t="s">
        <v>4152</v>
      </c>
      <c s="35" t="s">
        <v>5</v>
      </c>
      <c s="6" t="s">
        <v>4153</v>
      </c>
      <c s="36" t="s">
        <v>159</v>
      </c>
      <c s="37">
        <v>12</v>
      </c>
      <c s="36">
        <v>0</v>
      </c>
      <c s="36">
        <f>ROUND(G540*H540,6)</f>
      </c>
      <c r="L540" s="38">
        <v>0</v>
      </c>
      <c s="32">
        <f>ROUND(ROUND(L540,2)*ROUND(G540,3),2)</f>
      </c>
      <c s="36" t="s">
        <v>53</v>
      </c>
      <c>
        <f>(M540*21)/100</f>
      </c>
      <c t="s">
        <v>26</v>
      </c>
    </row>
    <row r="541" spans="1:5" ht="12.75">
      <c r="A541" s="35" t="s">
        <v>54</v>
      </c>
      <c r="E541" s="39" t="s">
        <v>5</v>
      </c>
    </row>
    <row r="542" spans="1:5" ht="51">
      <c r="A542" s="35" t="s">
        <v>55</v>
      </c>
      <c r="E542" s="40" t="s">
        <v>4154</v>
      </c>
    </row>
    <row r="543" spans="1:5" ht="12.75">
      <c r="A543" t="s">
        <v>57</v>
      </c>
      <c r="E543" s="39" t="s">
        <v>5</v>
      </c>
    </row>
    <row r="544" spans="1:16" ht="12.75">
      <c r="A544" t="s">
        <v>48</v>
      </c>
      <c s="34" t="s">
        <v>499</v>
      </c>
      <c s="34" t="s">
        <v>4155</v>
      </c>
      <c s="35" t="s">
        <v>5</v>
      </c>
      <c s="6" t="s">
        <v>4156</v>
      </c>
      <c s="36" t="s">
        <v>159</v>
      </c>
      <c s="37">
        <v>216</v>
      </c>
      <c s="36">
        <v>0</v>
      </c>
      <c s="36">
        <f>ROUND(G544*H544,6)</f>
      </c>
      <c r="L544" s="38">
        <v>0</v>
      </c>
      <c s="32">
        <f>ROUND(ROUND(L544,2)*ROUND(G544,3),2)</f>
      </c>
      <c s="36" t="s">
        <v>53</v>
      </c>
      <c>
        <f>(M544*21)/100</f>
      </c>
      <c t="s">
        <v>26</v>
      </c>
    </row>
    <row r="545" spans="1:5" ht="12.75">
      <c r="A545" s="35" t="s">
        <v>54</v>
      </c>
      <c r="E545" s="39" t="s">
        <v>5</v>
      </c>
    </row>
    <row r="546" spans="1:5" ht="12.75">
      <c r="A546" s="35" t="s">
        <v>55</v>
      </c>
      <c r="E546" s="40" t="s">
        <v>5</v>
      </c>
    </row>
    <row r="547" spans="1:5" ht="12.75">
      <c r="A547" t="s">
        <v>57</v>
      </c>
      <c r="E547" s="39" t="s">
        <v>5</v>
      </c>
    </row>
    <row r="548" spans="1:16" ht="25.5">
      <c r="A548" t="s">
        <v>48</v>
      </c>
      <c s="34" t="s">
        <v>500</v>
      </c>
      <c s="34" t="s">
        <v>4157</v>
      </c>
      <c s="35" t="s">
        <v>5</v>
      </c>
      <c s="6" t="s">
        <v>4158</v>
      </c>
      <c s="36" t="s">
        <v>159</v>
      </c>
      <c s="37">
        <v>40</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25.5">
      <c r="A552" t="s">
        <v>48</v>
      </c>
      <c s="34" t="s">
        <v>501</v>
      </c>
      <c s="34" t="s">
        <v>4159</v>
      </c>
      <c s="35" t="s">
        <v>5</v>
      </c>
      <c s="6" t="s">
        <v>4160</v>
      </c>
      <c s="36" t="s">
        <v>1089</v>
      </c>
      <c s="37">
        <v>1</v>
      </c>
      <c s="36">
        <v>0</v>
      </c>
      <c s="36">
        <f>ROUND(G552*H552,6)</f>
      </c>
      <c r="L552" s="38">
        <v>0</v>
      </c>
      <c s="32">
        <f>ROUND(ROUND(L552,2)*ROUND(G552,3),2)</f>
      </c>
      <c s="36" t="s">
        <v>53</v>
      </c>
      <c>
        <f>(M552*21)/100</f>
      </c>
      <c t="s">
        <v>26</v>
      </c>
    </row>
    <row r="553" spans="1:5" ht="12.75">
      <c r="A553" s="35" t="s">
        <v>54</v>
      </c>
      <c r="E553" s="39" t="s">
        <v>5</v>
      </c>
    </row>
    <row r="554" spans="1:5" ht="12.75">
      <c r="A554" s="35" t="s">
        <v>55</v>
      </c>
      <c r="E554" s="40" t="s">
        <v>5</v>
      </c>
    </row>
    <row r="555" spans="1:5" ht="12.75">
      <c r="A555" t="s">
        <v>57</v>
      </c>
      <c r="E555" s="39" t="s">
        <v>5</v>
      </c>
    </row>
    <row r="556" spans="1:16" ht="12.75">
      <c r="A556" t="s">
        <v>48</v>
      </c>
      <c s="34" t="s">
        <v>502</v>
      </c>
      <c s="34" t="s">
        <v>4161</v>
      </c>
      <c s="35" t="s">
        <v>5</v>
      </c>
      <c s="6" t="s">
        <v>4162</v>
      </c>
      <c s="36" t="s">
        <v>4163</v>
      </c>
      <c s="37">
        <v>5</v>
      </c>
      <c s="36">
        <v>0</v>
      </c>
      <c s="36">
        <f>ROUND(G556*H556,6)</f>
      </c>
      <c r="L556" s="38">
        <v>0</v>
      </c>
      <c s="32">
        <f>ROUND(ROUND(L556,2)*ROUND(G556,3),2)</f>
      </c>
      <c s="36" t="s">
        <v>53</v>
      </c>
      <c>
        <f>(M556*21)/100</f>
      </c>
      <c t="s">
        <v>26</v>
      </c>
    </row>
    <row r="557" spans="1:5" ht="12.75">
      <c r="A557" s="35" t="s">
        <v>54</v>
      </c>
      <c r="E557" s="39" t="s">
        <v>5</v>
      </c>
    </row>
    <row r="558" spans="1:5" ht="12.75">
      <c r="A558" s="35" t="s">
        <v>55</v>
      </c>
      <c r="E558" s="40" t="s">
        <v>5</v>
      </c>
    </row>
    <row r="559" spans="1:5" ht="12.75">
      <c r="A559" t="s">
        <v>57</v>
      </c>
      <c r="E559" s="39" t="s">
        <v>5</v>
      </c>
    </row>
    <row r="560" spans="1:16" ht="12.75">
      <c r="A560" t="s">
        <v>48</v>
      </c>
      <c s="34" t="s">
        <v>503</v>
      </c>
      <c s="34" t="s">
        <v>4164</v>
      </c>
      <c s="35" t="s">
        <v>5</v>
      </c>
      <c s="6" t="s">
        <v>4165</v>
      </c>
      <c s="36" t="s">
        <v>4163</v>
      </c>
      <c s="37">
        <v>798</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507</v>
      </c>
      <c s="34" t="s">
        <v>4166</v>
      </c>
      <c s="35" t="s">
        <v>5</v>
      </c>
      <c s="6" t="s">
        <v>4167</v>
      </c>
      <c s="36" t="s">
        <v>4163</v>
      </c>
      <c s="37">
        <v>1</v>
      </c>
      <c s="36">
        <v>0</v>
      </c>
      <c s="36">
        <f>ROUND(G564*H564,6)</f>
      </c>
      <c r="L564" s="38">
        <v>0</v>
      </c>
      <c s="32">
        <f>ROUND(ROUND(L564,2)*ROUND(G564,3),2)</f>
      </c>
      <c s="36" t="s">
        <v>53</v>
      </c>
      <c>
        <f>(M564*21)/100</f>
      </c>
      <c t="s">
        <v>26</v>
      </c>
    </row>
    <row r="565" spans="1:5" ht="12.75">
      <c r="A565" s="35" t="s">
        <v>54</v>
      </c>
      <c r="E565" s="39" t="s">
        <v>5</v>
      </c>
    </row>
    <row r="566" spans="1:5" ht="12.75">
      <c r="A566" s="35" t="s">
        <v>55</v>
      </c>
      <c r="E566" s="40" t="s">
        <v>5</v>
      </c>
    </row>
    <row r="567" spans="1:5" ht="12.75">
      <c r="A567" t="s">
        <v>57</v>
      </c>
      <c r="E567" s="39" t="s">
        <v>5</v>
      </c>
    </row>
    <row r="568" spans="1:16" ht="25.5">
      <c r="A568" t="s">
        <v>48</v>
      </c>
      <c s="34" t="s">
        <v>509</v>
      </c>
      <c s="34" t="s">
        <v>4168</v>
      </c>
      <c s="35" t="s">
        <v>5</v>
      </c>
      <c s="6" t="s">
        <v>4169</v>
      </c>
      <c s="36" t="s">
        <v>159</v>
      </c>
      <c s="37">
        <v>216</v>
      </c>
      <c s="36">
        <v>0</v>
      </c>
      <c s="36">
        <f>ROUND(G568*H568,6)</f>
      </c>
      <c r="L568" s="38">
        <v>0</v>
      </c>
      <c s="32">
        <f>ROUND(ROUND(L568,2)*ROUND(G568,3),2)</f>
      </c>
      <c s="36" t="s">
        <v>160</v>
      </c>
      <c>
        <f>(M568*21)/100</f>
      </c>
      <c t="s">
        <v>26</v>
      </c>
    </row>
    <row r="569" spans="1:5" ht="12.75">
      <c r="A569" s="35" t="s">
        <v>54</v>
      </c>
      <c r="E569" s="39" t="s">
        <v>5</v>
      </c>
    </row>
    <row r="570" spans="1:5" ht="12.75">
      <c r="A570" s="35" t="s">
        <v>55</v>
      </c>
      <c r="E570" s="40" t="s">
        <v>5</v>
      </c>
    </row>
    <row r="571" spans="1:5" ht="12.75">
      <c r="A571" t="s">
        <v>57</v>
      </c>
      <c r="E571" s="39" t="s">
        <v>5</v>
      </c>
    </row>
    <row r="572" spans="1:16" ht="25.5">
      <c r="A572" t="s">
        <v>48</v>
      </c>
      <c s="34" t="s">
        <v>510</v>
      </c>
      <c s="34" t="s">
        <v>4170</v>
      </c>
      <c s="35" t="s">
        <v>5</v>
      </c>
      <c s="6" t="s">
        <v>4171</v>
      </c>
      <c s="36" t="s">
        <v>159</v>
      </c>
      <c s="37">
        <v>1</v>
      </c>
      <c s="36">
        <v>0</v>
      </c>
      <c s="36">
        <f>ROUND(G572*H572,6)</f>
      </c>
      <c r="L572" s="38">
        <v>0</v>
      </c>
      <c s="32">
        <f>ROUND(ROUND(L572,2)*ROUND(G572,3),2)</f>
      </c>
      <c s="36" t="s">
        <v>160</v>
      </c>
      <c>
        <f>(M572*21)/100</f>
      </c>
      <c t="s">
        <v>26</v>
      </c>
    </row>
    <row r="573" spans="1:5" ht="12.75">
      <c r="A573" s="35" t="s">
        <v>54</v>
      </c>
      <c r="E573" s="39" t="s">
        <v>5</v>
      </c>
    </row>
    <row r="574" spans="1:5" ht="12.75">
      <c r="A574" s="35" t="s">
        <v>55</v>
      </c>
      <c r="E574" s="40" t="s">
        <v>5</v>
      </c>
    </row>
    <row r="575" spans="1:5" ht="12.75">
      <c r="A575" t="s">
        <v>57</v>
      </c>
      <c r="E575" s="39" t="s">
        <v>5</v>
      </c>
    </row>
    <row r="576" spans="1:16" ht="38.25">
      <c r="A576" t="s">
        <v>48</v>
      </c>
      <c s="34" t="s">
        <v>511</v>
      </c>
      <c s="34" t="s">
        <v>4172</v>
      </c>
      <c s="35" t="s">
        <v>5</v>
      </c>
      <c s="6" t="s">
        <v>4173</v>
      </c>
      <c s="36" t="s">
        <v>159</v>
      </c>
      <c s="37">
        <v>2</v>
      </c>
      <c s="36">
        <v>0</v>
      </c>
      <c s="36">
        <f>ROUND(G576*H576,6)</f>
      </c>
      <c r="L576" s="38">
        <v>0</v>
      </c>
      <c s="32">
        <f>ROUND(ROUND(L576,2)*ROUND(G576,3),2)</f>
      </c>
      <c s="36" t="s">
        <v>160</v>
      </c>
      <c>
        <f>(M576*21)/100</f>
      </c>
      <c t="s">
        <v>26</v>
      </c>
    </row>
    <row r="577" spans="1:5" ht="12.75">
      <c r="A577" s="35" t="s">
        <v>54</v>
      </c>
      <c r="E577" s="39" t="s">
        <v>5</v>
      </c>
    </row>
    <row r="578" spans="1:5" ht="12.75">
      <c r="A578" s="35" t="s">
        <v>55</v>
      </c>
      <c r="E578" s="40" t="s">
        <v>5</v>
      </c>
    </row>
    <row r="579" spans="1:5" ht="12.75">
      <c r="A579" t="s">
        <v>57</v>
      </c>
      <c r="E579" s="39" t="s">
        <v>5</v>
      </c>
    </row>
    <row r="580" spans="1:16" ht="25.5">
      <c r="A580" t="s">
        <v>48</v>
      </c>
      <c s="34" t="s">
        <v>513</v>
      </c>
      <c s="34" t="s">
        <v>4174</v>
      </c>
      <c s="35" t="s">
        <v>5</v>
      </c>
      <c s="6" t="s">
        <v>4175</v>
      </c>
      <c s="36" t="s">
        <v>159</v>
      </c>
      <c s="37">
        <v>18</v>
      </c>
      <c s="36">
        <v>0</v>
      </c>
      <c s="36">
        <f>ROUND(G580*H580,6)</f>
      </c>
      <c r="L580" s="38">
        <v>0</v>
      </c>
      <c s="32">
        <f>ROUND(ROUND(L580,2)*ROUND(G580,3),2)</f>
      </c>
      <c s="36" t="s">
        <v>160</v>
      </c>
      <c>
        <f>(M580*21)/100</f>
      </c>
      <c t="s">
        <v>26</v>
      </c>
    </row>
    <row r="581" spans="1:5" ht="12.75">
      <c r="A581" s="35" t="s">
        <v>54</v>
      </c>
      <c r="E581" s="39" t="s">
        <v>5</v>
      </c>
    </row>
    <row r="582" spans="1:5" ht="12.75">
      <c r="A582" s="35" t="s">
        <v>55</v>
      </c>
      <c r="E582" s="40" t="s">
        <v>5</v>
      </c>
    </row>
    <row r="583" spans="1:5" ht="12.75">
      <c r="A583" t="s">
        <v>57</v>
      </c>
      <c r="E583" s="39" t="s">
        <v>5</v>
      </c>
    </row>
    <row r="584" spans="1:16" ht="12.75">
      <c r="A584" t="s">
        <v>48</v>
      </c>
      <c s="34" t="s">
        <v>514</v>
      </c>
      <c s="34" t="s">
        <v>4176</v>
      </c>
      <c s="35" t="s">
        <v>5</v>
      </c>
      <c s="6" t="s">
        <v>4177</v>
      </c>
      <c s="36" t="s">
        <v>159</v>
      </c>
      <c s="37">
        <v>4250</v>
      </c>
      <c s="36">
        <v>0</v>
      </c>
      <c s="36">
        <f>ROUND(G584*H584,6)</f>
      </c>
      <c r="L584" s="38">
        <v>0</v>
      </c>
      <c s="32">
        <f>ROUND(ROUND(L584,2)*ROUND(G584,3),2)</f>
      </c>
      <c s="36" t="s">
        <v>160</v>
      </c>
      <c>
        <f>(M584*21)/100</f>
      </c>
      <c t="s">
        <v>26</v>
      </c>
    </row>
    <row r="585" spans="1:5" ht="12.75">
      <c r="A585" s="35" t="s">
        <v>54</v>
      </c>
      <c r="E585" s="39" t="s">
        <v>5</v>
      </c>
    </row>
    <row r="586" spans="1:5" ht="12.75">
      <c r="A586" s="35" t="s">
        <v>55</v>
      </c>
      <c r="E586" s="40" t="s">
        <v>5</v>
      </c>
    </row>
    <row r="587" spans="1:5" ht="12.75">
      <c r="A587" t="s">
        <v>57</v>
      </c>
      <c r="E587" s="39" t="s">
        <v>5</v>
      </c>
    </row>
    <row r="588" spans="1:16" ht="25.5">
      <c r="A588" t="s">
        <v>48</v>
      </c>
      <c s="34" t="s">
        <v>515</v>
      </c>
      <c s="34" t="s">
        <v>4178</v>
      </c>
      <c s="35" t="s">
        <v>5</v>
      </c>
      <c s="6" t="s">
        <v>4179</v>
      </c>
      <c s="36" t="s">
        <v>159</v>
      </c>
      <c s="37">
        <v>4250</v>
      </c>
      <c s="36">
        <v>0</v>
      </c>
      <c s="36">
        <f>ROUND(G588*H588,6)</f>
      </c>
      <c r="L588" s="38">
        <v>0</v>
      </c>
      <c s="32">
        <f>ROUND(ROUND(L588,2)*ROUND(G588,3),2)</f>
      </c>
      <c s="36" t="s">
        <v>53</v>
      </c>
      <c>
        <f>(M588*21)/100</f>
      </c>
      <c t="s">
        <v>26</v>
      </c>
    </row>
    <row r="589" spans="1:5" ht="12.75">
      <c r="A589" s="35" t="s">
        <v>54</v>
      </c>
      <c r="E589" s="39" t="s">
        <v>5</v>
      </c>
    </row>
    <row r="590" spans="1:5" ht="38.25">
      <c r="A590" s="35" t="s">
        <v>55</v>
      </c>
      <c r="E590" s="40" t="s">
        <v>4180</v>
      </c>
    </row>
    <row r="591" spans="1:5" ht="12.75">
      <c r="A591" t="s">
        <v>57</v>
      </c>
      <c r="E591" s="39" t="s">
        <v>5</v>
      </c>
    </row>
    <row r="592" spans="1:16" ht="12.75">
      <c r="A592" t="s">
        <v>48</v>
      </c>
      <c s="34" t="s">
        <v>518</v>
      </c>
      <c s="34" t="s">
        <v>4176</v>
      </c>
      <c s="35" t="s">
        <v>49</v>
      </c>
      <c s="6" t="s">
        <v>4177</v>
      </c>
      <c s="36" t="s">
        <v>159</v>
      </c>
      <c s="37">
        <v>2500</v>
      </c>
      <c s="36">
        <v>0</v>
      </c>
      <c s="36">
        <f>ROUND(G592*H592,6)</f>
      </c>
      <c r="L592" s="38">
        <v>0</v>
      </c>
      <c s="32">
        <f>ROUND(ROUND(L592,2)*ROUND(G592,3),2)</f>
      </c>
      <c s="36" t="s">
        <v>160</v>
      </c>
      <c>
        <f>(M592*21)/100</f>
      </c>
      <c t="s">
        <v>26</v>
      </c>
    </row>
    <row r="593" spans="1:5" ht="12.75">
      <c r="A593" s="35" t="s">
        <v>54</v>
      </c>
      <c r="E593" s="39" t="s">
        <v>5</v>
      </c>
    </row>
    <row r="594" spans="1:5" ht="12.75">
      <c r="A594" s="35" t="s">
        <v>55</v>
      </c>
      <c r="E594" s="40" t="s">
        <v>5</v>
      </c>
    </row>
    <row r="595" spans="1:5" ht="12.75">
      <c r="A595" t="s">
        <v>57</v>
      </c>
      <c r="E595" s="39" t="s">
        <v>5</v>
      </c>
    </row>
    <row r="596" spans="1:16" ht="12.75">
      <c r="A596" t="s">
        <v>48</v>
      </c>
      <c s="34" t="s">
        <v>521</v>
      </c>
      <c s="34" t="s">
        <v>4181</v>
      </c>
      <c s="35" t="s">
        <v>5</v>
      </c>
      <c s="6" t="s">
        <v>4182</v>
      </c>
      <c s="36" t="s">
        <v>159</v>
      </c>
      <c s="37">
        <v>2500</v>
      </c>
      <c s="36">
        <v>0</v>
      </c>
      <c s="36">
        <f>ROUND(G596*H596,6)</f>
      </c>
      <c r="L596" s="38">
        <v>0</v>
      </c>
      <c s="32">
        <f>ROUND(ROUND(L596,2)*ROUND(G596,3),2)</f>
      </c>
      <c s="36" t="s">
        <v>53</v>
      </c>
      <c>
        <f>(M596*21)/100</f>
      </c>
      <c t="s">
        <v>26</v>
      </c>
    </row>
    <row r="597" spans="1:5" ht="12.75">
      <c r="A597" s="35" t="s">
        <v>54</v>
      </c>
      <c r="E597" s="39" t="s">
        <v>5</v>
      </c>
    </row>
    <row r="598" spans="1:5" ht="38.25">
      <c r="A598" s="35" t="s">
        <v>55</v>
      </c>
      <c r="E598" s="40" t="s">
        <v>4183</v>
      </c>
    </row>
    <row r="599" spans="1:5" ht="12.75">
      <c r="A599" t="s">
        <v>57</v>
      </c>
      <c r="E599" s="39" t="s">
        <v>5</v>
      </c>
    </row>
    <row r="600" spans="1:16" ht="25.5">
      <c r="A600" t="s">
        <v>48</v>
      </c>
      <c s="34" t="s">
        <v>524</v>
      </c>
      <c s="34" t="s">
        <v>4184</v>
      </c>
      <c s="35" t="s">
        <v>5</v>
      </c>
      <c s="6" t="s">
        <v>4185</v>
      </c>
      <c s="36" t="s">
        <v>226</v>
      </c>
      <c s="37">
        <v>100</v>
      </c>
      <c s="36">
        <v>0</v>
      </c>
      <c s="36">
        <f>ROUND(G600*H600,6)</f>
      </c>
      <c r="L600" s="38">
        <v>0</v>
      </c>
      <c s="32">
        <f>ROUND(ROUND(L600,2)*ROUND(G600,3),2)</f>
      </c>
      <c s="36" t="s">
        <v>160</v>
      </c>
      <c>
        <f>(M600*21)/100</f>
      </c>
      <c t="s">
        <v>26</v>
      </c>
    </row>
    <row r="601" spans="1:5" ht="12.75">
      <c r="A601" s="35" t="s">
        <v>54</v>
      </c>
      <c r="E601" s="39" t="s">
        <v>5</v>
      </c>
    </row>
    <row r="602" spans="1:5" ht="12.75">
      <c r="A602" s="35" t="s">
        <v>55</v>
      </c>
      <c r="E602" s="40" t="s">
        <v>5</v>
      </c>
    </row>
    <row r="603" spans="1:5" ht="12.75">
      <c r="A603" t="s">
        <v>57</v>
      </c>
      <c r="E603" s="39" t="s">
        <v>5</v>
      </c>
    </row>
    <row r="604" spans="1:16" ht="12.75">
      <c r="A604" t="s">
        <v>48</v>
      </c>
      <c s="34" t="s">
        <v>527</v>
      </c>
      <c s="34" t="s">
        <v>4186</v>
      </c>
      <c s="35" t="s">
        <v>5</v>
      </c>
      <c s="6" t="s">
        <v>4187</v>
      </c>
      <c s="36" t="s">
        <v>226</v>
      </c>
      <c s="37">
        <v>100</v>
      </c>
      <c s="36">
        <v>0.0032</v>
      </c>
      <c s="36">
        <f>ROUND(G604*H604,6)</f>
      </c>
      <c r="L604" s="38">
        <v>0</v>
      </c>
      <c s="32">
        <f>ROUND(ROUND(L604,2)*ROUND(G604,3),2)</f>
      </c>
      <c s="36" t="s">
        <v>160</v>
      </c>
      <c>
        <f>(M604*21)/100</f>
      </c>
      <c t="s">
        <v>26</v>
      </c>
    </row>
    <row r="605" spans="1:5" ht="12.75">
      <c r="A605" s="35" t="s">
        <v>54</v>
      </c>
      <c r="E605" s="39" t="s">
        <v>5</v>
      </c>
    </row>
    <row r="606" spans="1:5" ht="38.25">
      <c r="A606" s="35" t="s">
        <v>55</v>
      </c>
      <c r="E606" s="40" t="s">
        <v>4188</v>
      </c>
    </row>
    <row r="607" spans="1:5" ht="12.75">
      <c r="A607" t="s">
        <v>57</v>
      </c>
      <c r="E607" s="39" t="s">
        <v>5</v>
      </c>
    </row>
    <row r="608" spans="1:16" ht="25.5">
      <c r="A608" t="s">
        <v>48</v>
      </c>
      <c s="34" t="s">
        <v>530</v>
      </c>
      <c s="34" t="s">
        <v>4189</v>
      </c>
      <c s="35" t="s">
        <v>5</v>
      </c>
      <c s="6" t="s">
        <v>4190</v>
      </c>
      <c s="36" t="s">
        <v>226</v>
      </c>
      <c s="37">
        <v>140</v>
      </c>
      <c s="36">
        <v>0</v>
      </c>
      <c s="36">
        <f>ROUND(G608*H608,6)</f>
      </c>
      <c r="L608" s="38">
        <v>0</v>
      </c>
      <c s="32">
        <f>ROUND(ROUND(L608,2)*ROUND(G608,3),2)</f>
      </c>
      <c s="36" t="s">
        <v>160</v>
      </c>
      <c>
        <f>(M608*21)/100</f>
      </c>
      <c t="s">
        <v>26</v>
      </c>
    </row>
    <row r="609" spans="1:5" ht="12.75">
      <c r="A609" s="35" t="s">
        <v>54</v>
      </c>
      <c r="E609" s="39" t="s">
        <v>5</v>
      </c>
    </row>
    <row r="610" spans="1:5" ht="12.75">
      <c r="A610" s="35" t="s">
        <v>55</v>
      </c>
      <c r="E610" s="40" t="s">
        <v>5</v>
      </c>
    </row>
    <row r="611" spans="1:5" ht="12.75">
      <c r="A611" t="s">
        <v>57</v>
      </c>
      <c r="E611" s="39" t="s">
        <v>5</v>
      </c>
    </row>
    <row r="612" spans="1:16" ht="12.75">
      <c r="A612" t="s">
        <v>48</v>
      </c>
      <c s="34" t="s">
        <v>533</v>
      </c>
      <c s="34" t="s">
        <v>4191</v>
      </c>
      <c s="35" t="s">
        <v>5</v>
      </c>
      <c s="6" t="s">
        <v>4192</v>
      </c>
      <c s="36" t="s">
        <v>226</v>
      </c>
      <c s="37">
        <v>60</v>
      </c>
      <c s="36">
        <v>0</v>
      </c>
      <c s="36">
        <f>ROUND(G612*H612,6)</f>
      </c>
      <c r="L612" s="38">
        <v>0</v>
      </c>
      <c s="32">
        <f>ROUND(ROUND(L612,2)*ROUND(G612,3),2)</f>
      </c>
      <c s="36" t="s">
        <v>53</v>
      </c>
      <c>
        <f>(M612*21)/100</f>
      </c>
      <c t="s">
        <v>26</v>
      </c>
    </row>
    <row r="613" spans="1:5" ht="12.75">
      <c r="A613" s="35" t="s">
        <v>54</v>
      </c>
      <c r="E613" s="39" t="s">
        <v>5</v>
      </c>
    </row>
    <row r="614" spans="1:5" ht="38.25">
      <c r="A614" s="35" t="s">
        <v>55</v>
      </c>
      <c r="E614" s="40" t="s">
        <v>4193</v>
      </c>
    </row>
    <row r="615" spans="1:5" ht="12.75">
      <c r="A615" t="s">
        <v>57</v>
      </c>
      <c r="E615" s="39" t="s">
        <v>5</v>
      </c>
    </row>
    <row r="616" spans="1:16" ht="12.75">
      <c r="A616" t="s">
        <v>48</v>
      </c>
      <c s="34" t="s">
        <v>536</v>
      </c>
      <c s="34" t="s">
        <v>4194</v>
      </c>
      <c s="35" t="s">
        <v>5</v>
      </c>
      <c s="6" t="s">
        <v>4195</v>
      </c>
      <c s="36" t="s">
        <v>226</v>
      </c>
      <c s="37">
        <v>20</v>
      </c>
      <c s="36">
        <v>0</v>
      </c>
      <c s="36">
        <f>ROUND(G616*H616,6)</f>
      </c>
      <c r="L616" s="38">
        <v>0</v>
      </c>
      <c s="32">
        <f>ROUND(ROUND(L616,2)*ROUND(G616,3),2)</f>
      </c>
      <c s="36" t="s">
        <v>53</v>
      </c>
      <c>
        <f>(M616*21)/100</f>
      </c>
      <c t="s">
        <v>26</v>
      </c>
    </row>
    <row r="617" spans="1:5" ht="12.75">
      <c r="A617" s="35" t="s">
        <v>54</v>
      </c>
      <c r="E617" s="39" t="s">
        <v>5</v>
      </c>
    </row>
    <row r="618" spans="1:5" ht="25.5">
      <c r="A618" s="35" t="s">
        <v>55</v>
      </c>
      <c r="E618" s="40" t="s">
        <v>4196</v>
      </c>
    </row>
    <row r="619" spans="1:5" ht="12.75">
      <c r="A619" t="s">
        <v>57</v>
      </c>
      <c r="E619" s="39" t="s">
        <v>5</v>
      </c>
    </row>
    <row r="620" spans="1:16" ht="12.75">
      <c r="A620" t="s">
        <v>48</v>
      </c>
      <c s="34" t="s">
        <v>539</v>
      </c>
      <c s="34" t="s">
        <v>4197</v>
      </c>
      <c s="35" t="s">
        <v>5</v>
      </c>
      <c s="6" t="s">
        <v>4198</v>
      </c>
      <c s="36" t="s">
        <v>226</v>
      </c>
      <c s="37">
        <v>30</v>
      </c>
      <c s="36">
        <v>0</v>
      </c>
      <c s="36">
        <f>ROUND(G620*H620,6)</f>
      </c>
      <c r="L620" s="38">
        <v>0</v>
      </c>
      <c s="32">
        <f>ROUND(ROUND(L620,2)*ROUND(G620,3),2)</f>
      </c>
      <c s="36" t="s">
        <v>53</v>
      </c>
      <c>
        <f>(M620*21)/100</f>
      </c>
      <c t="s">
        <v>26</v>
      </c>
    </row>
    <row r="621" spans="1:5" ht="12.75">
      <c r="A621" s="35" t="s">
        <v>54</v>
      </c>
      <c r="E621" s="39" t="s">
        <v>5</v>
      </c>
    </row>
    <row r="622" spans="1:5" ht="25.5">
      <c r="A622" s="35" t="s">
        <v>55</v>
      </c>
      <c r="E622" s="40" t="s">
        <v>4199</v>
      </c>
    </row>
    <row r="623" spans="1:5" ht="12.75">
      <c r="A623" t="s">
        <v>57</v>
      </c>
      <c r="E623" s="39" t="s">
        <v>5</v>
      </c>
    </row>
    <row r="624" spans="1:16" ht="12.75">
      <c r="A624" t="s">
        <v>48</v>
      </c>
      <c s="34" t="s">
        <v>542</v>
      </c>
      <c s="34" t="s">
        <v>4200</v>
      </c>
      <c s="35" t="s">
        <v>5</v>
      </c>
      <c s="6" t="s">
        <v>4201</v>
      </c>
      <c s="36" t="s">
        <v>226</v>
      </c>
      <c s="37">
        <v>30</v>
      </c>
      <c s="36">
        <v>0</v>
      </c>
      <c s="36">
        <f>ROUND(G624*H624,6)</f>
      </c>
      <c r="L624" s="38">
        <v>0</v>
      </c>
      <c s="32">
        <f>ROUND(ROUND(L624,2)*ROUND(G624,3),2)</f>
      </c>
      <c s="36" t="s">
        <v>53</v>
      </c>
      <c>
        <f>(M624*21)/100</f>
      </c>
      <c t="s">
        <v>26</v>
      </c>
    </row>
    <row r="625" spans="1:5" ht="12.75">
      <c r="A625" s="35" t="s">
        <v>54</v>
      </c>
      <c r="E625" s="39" t="s">
        <v>5</v>
      </c>
    </row>
    <row r="626" spans="1:5" ht="25.5">
      <c r="A626" s="35" t="s">
        <v>55</v>
      </c>
      <c r="E626" s="40" t="s">
        <v>4199</v>
      </c>
    </row>
    <row r="627" spans="1:5" ht="12.75">
      <c r="A627" t="s">
        <v>57</v>
      </c>
      <c r="E627" s="39" t="s">
        <v>5</v>
      </c>
    </row>
    <row r="628" spans="1:16" ht="25.5">
      <c r="A628" t="s">
        <v>48</v>
      </c>
      <c s="34" t="s">
        <v>545</v>
      </c>
      <c s="34" t="s">
        <v>4202</v>
      </c>
      <c s="35" t="s">
        <v>5</v>
      </c>
      <c s="6" t="s">
        <v>4203</v>
      </c>
      <c s="36" t="s">
        <v>226</v>
      </c>
      <c s="37">
        <v>250</v>
      </c>
      <c s="36">
        <v>0</v>
      </c>
      <c s="36">
        <f>ROUND(G628*H628,6)</f>
      </c>
      <c r="L628" s="38">
        <v>0</v>
      </c>
      <c s="32">
        <f>ROUND(ROUND(L628,2)*ROUND(G628,3),2)</f>
      </c>
      <c s="36" t="s">
        <v>160</v>
      </c>
      <c>
        <f>(M628*21)/100</f>
      </c>
      <c t="s">
        <v>26</v>
      </c>
    </row>
    <row r="629" spans="1:5" ht="12.75">
      <c r="A629" s="35" t="s">
        <v>54</v>
      </c>
      <c r="E629" s="39" t="s">
        <v>5</v>
      </c>
    </row>
    <row r="630" spans="1:5" ht="12.75">
      <c r="A630" s="35" t="s">
        <v>55</v>
      </c>
      <c r="E630" s="40" t="s">
        <v>5</v>
      </c>
    </row>
    <row r="631" spans="1:5" ht="12.75">
      <c r="A631" t="s">
        <v>57</v>
      </c>
      <c r="E631" s="39" t="s">
        <v>5</v>
      </c>
    </row>
    <row r="632" spans="1:16" ht="12.75">
      <c r="A632" t="s">
        <v>48</v>
      </c>
      <c s="34" t="s">
        <v>548</v>
      </c>
      <c s="34" t="s">
        <v>4204</v>
      </c>
      <c s="35" t="s">
        <v>5</v>
      </c>
      <c s="6" t="s">
        <v>4205</v>
      </c>
      <c s="36" t="s">
        <v>1097</v>
      </c>
      <c s="37">
        <v>50</v>
      </c>
      <c s="36">
        <v>0.001</v>
      </c>
      <c s="36">
        <f>ROUND(G632*H632,6)</f>
      </c>
      <c r="L632" s="38">
        <v>0</v>
      </c>
      <c s="32">
        <f>ROUND(ROUND(L632,2)*ROUND(G632,3),2)</f>
      </c>
      <c s="36" t="s">
        <v>160</v>
      </c>
      <c>
        <f>(M632*21)/100</f>
      </c>
      <c t="s">
        <v>26</v>
      </c>
    </row>
    <row r="633" spans="1:5" ht="12.75">
      <c r="A633" s="35" t="s">
        <v>54</v>
      </c>
      <c r="E633" s="39" t="s">
        <v>5</v>
      </c>
    </row>
    <row r="634" spans="1:5" ht="12.75">
      <c r="A634" s="35" t="s">
        <v>55</v>
      </c>
      <c r="E634" s="40" t="s">
        <v>5</v>
      </c>
    </row>
    <row r="635" spans="1:5" ht="12.75">
      <c r="A635" t="s">
        <v>57</v>
      </c>
      <c r="E635" s="39" t="s">
        <v>5</v>
      </c>
    </row>
    <row r="636" spans="1:16" ht="12.75">
      <c r="A636" t="s">
        <v>48</v>
      </c>
      <c s="34" t="s">
        <v>551</v>
      </c>
      <c s="34" t="s">
        <v>4206</v>
      </c>
      <c s="35" t="s">
        <v>5</v>
      </c>
      <c s="6" t="s">
        <v>4207</v>
      </c>
      <c s="36" t="s">
        <v>1097</v>
      </c>
      <c s="37">
        <v>200</v>
      </c>
      <c s="36">
        <v>0.001</v>
      </c>
      <c s="36">
        <f>ROUND(G636*H636,6)</f>
      </c>
      <c r="L636" s="38">
        <v>0</v>
      </c>
      <c s="32">
        <f>ROUND(ROUND(L636,2)*ROUND(G636,3),2)</f>
      </c>
      <c s="36" t="s">
        <v>160</v>
      </c>
      <c>
        <f>(M636*21)/100</f>
      </c>
      <c t="s">
        <v>26</v>
      </c>
    </row>
    <row r="637" spans="1:5" ht="12.75">
      <c r="A637" s="35" t="s">
        <v>54</v>
      </c>
      <c r="E637" s="39" t="s">
        <v>5</v>
      </c>
    </row>
    <row r="638" spans="1:5" ht="12.75">
      <c r="A638" s="35" t="s">
        <v>55</v>
      </c>
      <c r="E638" s="40" t="s">
        <v>5</v>
      </c>
    </row>
    <row r="639" spans="1:5" ht="12.75">
      <c r="A639" t="s">
        <v>57</v>
      </c>
      <c r="E639" s="39" t="s">
        <v>5</v>
      </c>
    </row>
    <row r="640" spans="1:16" ht="12.75">
      <c r="A640" t="s">
        <v>48</v>
      </c>
      <c s="34" t="s">
        <v>553</v>
      </c>
      <c s="34" t="s">
        <v>4208</v>
      </c>
      <c s="35" t="s">
        <v>5</v>
      </c>
      <c s="6" t="s">
        <v>4209</v>
      </c>
      <c s="36" t="s">
        <v>159</v>
      </c>
      <c s="37">
        <v>60</v>
      </c>
      <c s="36">
        <v>0</v>
      </c>
      <c s="36">
        <f>ROUND(G640*H640,6)</f>
      </c>
      <c r="L640" s="38">
        <v>0</v>
      </c>
      <c s="32">
        <f>ROUND(ROUND(L640,2)*ROUND(G640,3),2)</f>
      </c>
      <c s="36" t="s">
        <v>160</v>
      </c>
      <c>
        <f>(M640*21)/100</f>
      </c>
      <c t="s">
        <v>26</v>
      </c>
    </row>
    <row r="641" spans="1:5" ht="12.75">
      <c r="A641" s="35" t="s">
        <v>54</v>
      </c>
      <c r="E641" s="39" t="s">
        <v>5</v>
      </c>
    </row>
    <row r="642" spans="1:5" ht="12.75">
      <c r="A642" s="35" t="s">
        <v>55</v>
      </c>
      <c r="E642" s="40" t="s">
        <v>5</v>
      </c>
    </row>
    <row r="643" spans="1:5" ht="12.75">
      <c r="A643" t="s">
        <v>57</v>
      </c>
      <c r="E643" s="39" t="s">
        <v>5</v>
      </c>
    </row>
    <row r="644" spans="1:16" ht="12.75">
      <c r="A644" t="s">
        <v>48</v>
      </c>
      <c s="34" t="s">
        <v>554</v>
      </c>
      <c s="34" t="s">
        <v>4210</v>
      </c>
      <c s="35" t="s">
        <v>5</v>
      </c>
      <c s="6" t="s">
        <v>4211</v>
      </c>
      <c s="36" t="s">
        <v>159</v>
      </c>
      <c s="37">
        <v>60</v>
      </c>
      <c s="36">
        <v>0.00024</v>
      </c>
      <c s="36">
        <f>ROUND(G644*H644,6)</f>
      </c>
      <c r="L644" s="38">
        <v>0</v>
      </c>
      <c s="32">
        <f>ROUND(ROUND(L644,2)*ROUND(G644,3),2)</f>
      </c>
      <c s="36" t="s">
        <v>160</v>
      </c>
      <c>
        <f>(M644*21)/100</f>
      </c>
      <c t="s">
        <v>26</v>
      </c>
    </row>
    <row r="645" spans="1:5" ht="12.75">
      <c r="A645" s="35" t="s">
        <v>54</v>
      </c>
      <c r="E645" s="39" t="s">
        <v>5</v>
      </c>
    </row>
    <row r="646" spans="1:5" ht="12.75">
      <c r="A646" s="35" t="s">
        <v>55</v>
      </c>
      <c r="E646" s="40" t="s">
        <v>5</v>
      </c>
    </row>
    <row r="647" spans="1:5" ht="12.75">
      <c r="A647" t="s">
        <v>57</v>
      </c>
      <c r="E647" s="39" t="s">
        <v>5</v>
      </c>
    </row>
    <row r="648" spans="1:16" ht="12.75">
      <c r="A648" t="s">
        <v>48</v>
      </c>
      <c s="34" t="s">
        <v>556</v>
      </c>
      <c s="34" t="s">
        <v>4212</v>
      </c>
      <c s="35" t="s">
        <v>5</v>
      </c>
      <c s="6" t="s">
        <v>4213</v>
      </c>
      <c s="36" t="s">
        <v>159</v>
      </c>
      <c s="37">
        <v>80</v>
      </c>
      <c s="36">
        <v>0</v>
      </c>
      <c s="36">
        <f>ROUND(G648*H648,6)</f>
      </c>
      <c r="L648" s="38">
        <v>0</v>
      </c>
      <c s="32">
        <f>ROUND(ROUND(L648,2)*ROUND(G648,3),2)</f>
      </c>
      <c s="36" t="s">
        <v>53</v>
      </c>
      <c>
        <f>(M648*21)/100</f>
      </c>
      <c t="s">
        <v>26</v>
      </c>
    </row>
    <row r="649" spans="1:5" ht="12.75">
      <c r="A649" s="35" t="s">
        <v>54</v>
      </c>
      <c r="E649" s="39" t="s">
        <v>5</v>
      </c>
    </row>
    <row r="650" spans="1:5" ht="12.75">
      <c r="A650" s="35" t="s">
        <v>55</v>
      </c>
      <c r="E650" s="40" t="s">
        <v>5</v>
      </c>
    </row>
    <row r="651" spans="1:5" ht="12.75">
      <c r="A651" t="s">
        <v>57</v>
      </c>
      <c r="E651" s="39" t="s">
        <v>5</v>
      </c>
    </row>
    <row r="652" spans="1:16" ht="25.5">
      <c r="A652" t="s">
        <v>48</v>
      </c>
      <c s="34" t="s">
        <v>558</v>
      </c>
      <c s="34" t="s">
        <v>4214</v>
      </c>
      <c s="35" t="s">
        <v>5</v>
      </c>
      <c s="6" t="s">
        <v>4215</v>
      </c>
      <c s="36" t="s">
        <v>226</v>
      </c>
      <c s="37">
        <v>83</v>
      </c>
      <c s="36">
        <v>0</v>
      </c>
      <c s="36">
        <f>ROUND(G652*H652,6)</f>
      </c>
      <c r="L652" s="38">
        <v>0</v>
      </c>
      <c s="32">
        <f>ROUND(ROUND(L652,2)*ROUND(G652,3),2)</f>
      </c>
      <c s="36" t="s">
        <v>160</v>
      </c>
      <c>
        <f>(M652*21)/100</f>
      </c>
      <c t="s">
        <v>26</v>
      </c>
    </row>
    <row r="653" spans="1:5" ht="12.75">
      <c r="A653" s="35" t="s">
        <v>54</v>
      </c>
      <c r="E653" s="39" t="s">
        <v>5</v>
      </c>
    </row>
    <row r="654" spans="1:5" ht="12.75">
      <c r="A654" s="35" t="s">
        <v>55</v>
      </c>
      <c r="E654" s="40" t="s">
        <v>5</v>
      </c>
    </row>
    <row r="655" spans="1:5" ht="12.75">
      <c r="A655" t="s">
        <v>57</v>
      </c>
      <c r="E655" s="39" t="s">
        <v>5</v>
      </c>
    </row>
    <row r="656" spans="1:16" ht="12.75">
      <c r="A656" t="s">
        <v>48</v>
      </c>
      <c s="34" t="s">
        <v>563</v>
      </c>
      <c s="34" t="s">
        <v>4216</v>
      </c>
      <c s="35" t="s">
        <v>5</v>
      </c>
      <c s="6" t="s">
        <v>4217</v>
      </c>
      <c s="36" t="s">
        <v>226</v>
      </c>
      <c s="37">
        <v>95.45</v>
      </c>
      <c s="36">
        <v>0</v>
      </c>
      <c s="36">
        <f>ROUND(G656*H656,6)</f>
      </c>
      <c r="L656" s="38">
        <v>0</v>
      </c>
      <c s="32">
        <f>ROUND(ROUND(L656,2)*ROUND(G656,3),2)</f>
      </c>
      <c s="36" t="s">
        <v>53</v>
      </c>
      <c>
        <f>(M656*21)/100</f>
      </c>
      <c t="s">
        <v>26</v>
      </c>
    </row>
    <row r="657" spans="1:5" ht="12.75">
      <c r="A657" s="35" t="s">
        <v>54</v>
      </c>
      <c r="E657" s="39" t="s">
        <v>5</v>
      </c>
    </row>
    <row r="658" spans="1:5" ht="12.75">
      <c r="A658" s="35" t="s">
        <v>55</v>
      </c>
      <c r="E658" s="40" t="s">
        <v>4218</v>
      </c>
    </row>
    <row r="659" spans="1:5" ht="12.75">
      <c r="A659" t="s">
        <v>57</v>
      </c>
      <c r="E659" s="39" t="s">
        <v>5</v>
      </c>
    </row>
    <row r="660" spans="1:16" ht="12.75">
      <c r="A660" t="s">
        <v>48</v>
      </c>
      <c s="34" t="s">
        <v>566</v>
      </c>
      <c s="34" t="s">
        <v>4219</v>
      </c>
      <c s="35" t="s">
        <v>5</v>
      </c>
      <c s="6" t="s">
        <v>4220</v>
      </c>
      <c s="36" t="s">
        <v>159</v>
      </c>
      <c s="37">
        <v>80</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12.75">
      <c r="A663" t="s">
        <v>57</v>
      </c>
      <c r="E663" s="39" t="s">
        <v>5</v>
      </c>
    </row>
    <row r="664" spans="1:16" ht="12.75">
      <c r="A664" t="s">
        <v>48</v>
      </c>
      <c s="34" t="s">
        <v>569</v>
      </c>
      <c s="34" t="s">
        <v>4221</v>
      </c>
      <c s="35" t="s">
        <v>5</v>
      </c>
      <c s="6" t="s">
        <v>4222</v>
      </c>
      <c s="36" t="s">
        <v>159</v>
      </c>
      <c s="37">
        <v>5</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12.75">
      <c r="A667" t="s">
        <v>57</v>
      </c>
      <c r="E667" s="39" t="s">
        <v>5</v>
      </c>
    </row>
    <row r="668" spans="1:16" ht="12.75">
      <c r="A668" t="s">
        <v>48</v>
      </c>
      <c s="34" t="s">
        <v>574</v>
      </c>
      <c s="34" t="s">
        <v>4223</v>
      </c>
      <c s="35" t="s">
        <v>5</v>
      </c>
      <c s="6" t="s">
        <v>4224</v>
      </c>
      <c s="36" t="s">
        <v>226</v>
      </c>
      <c s="37">
        <v>50</v>
      </c>
      <c s="36">
        <v>0</v>
      </c>
      <c s="36">
        <f>ROUND(G668*H668,6)</f>
      </c>
      <c r="L668" s="38">
        <v>0</v>
      </c>
      <c s="32">
        <f>ROUND(ROUND(L668,2)*ROUND(G668,3),2)</f>
      </c>
      <c s="36" t="s">
        <v>53</v>
      </c>
      <c>
        <f>(M668*21)/100</f>
      </c>
      <c t="s">
        <v>26</v>
      </c>
    </row>
    <row r="669" spans="1:5" ht="12.75">
      <c r="A669" s="35" t="s">
        <v>54</v>
      </c>
      <c r="E669" s="39" t="s">
        <v>5</v>
      </c>
    </row>
    <row r="670" spans="1:5" ht="12.75">
      <c r="A670" s="35" t="s">
        <v>55</v>
      </c>
      <c r="E670" s="40" t="s">
        <v>5</v>
      </c>
    </row>
    <row r="671" spans="1:5" ht="12.75">
      <c r="A671" t="s">
        <v>57</v>
      </c>
      <c r="E671" s="39" t="s">
        <v>5</v>
      </c>
    </row>
    <row r="672" spans="1:16" ht="12.75">
      <c r="A672" t="s">
        <v>48</v>
      </c>
      <c s="34" t="s">
        <v>578</v>
      </c>
      <c s="34" t="s">
        <v>4225</v>
      </c>
      <c s="35" t="s">
        <v>5</v>
      </c>
      <c s="6" t="s">
        <v>4226</v>
      </c>
      <c s="36" t="s">
        <v>159</v>
      </c>
      <c s="37">
        <v>5</v>
      </c>
      <c s="36">
        <v>0</v>
      </c>
      <c s="36">
        <f>ROUND(G672*H672,6)</f>
      </c>
      <c r="L672" s="38">
        <v>0</v>
      </c>
      <c s="32">
        <f>ROUND(ROUND(L672,2)*ROUND(G672,3),2)</f>
      </c>
      <c s="36" t="s">
        <v>53</v>
      </c>
      <c>
        <f>(M672*21)/100</f>
      </c>
      <c t="s">
        <v>26</v>
      </c>
    </row>
    <row r="673" spans="1:5" ht="12.75">
      <c r="A673" s="35" t="s">
        <v>54</v>
      </c>
      <c r="E673" s="39" t="s">
        <v>5</v>
      </c>
    </row>
    <row r="674" spans="1:5" ht="12.75">
      <c r="A674" s="35" t="s">
        <v>55</v>
      </c>
      <c r="E674" s="40" t="s">
        <v>5</v>
      </c>
    </row>
    <row r="675" spans="1:5" ht="12.75">
      <c r="A675" t="s">
        <v>57</v>
      </c>
      <c r="E675" s="39" t="s">
        <v>5</v>
      </c>
    </row>
    <row r="676" spans="1:16" ht="12.75">
      <c r="A676" t="s">
        <v>48</v>
      </c>
      <c s="34" t="s">
        <v>581</v>
      </c>
      <c s="34" t="s">
        <v>4227</v>
      </c>
      <c s="35" t="s">
        <v>5</v>
      </c>
      <c s="6" t="s">
        <v>4228</v>
      </c>
      <c s="36" t="s">
        <v>159</v>
      </c>
      <c s="37">
        <v>5</v>
      </c>
      <c s="36">
        <v>0</v>
      </c>
      <c s="36">
        <f>ROUND(G676*H676,6)</f>
      </c>
      <c r="L676" s="38">
        <v>0</v>
      </c>
      <c s="32">
        <f>ROUND(ROUND(L676,2)*ROUND(G676,3),2)</f>
      </c>
      <c s="36" t="s">
        <v>53</v>
      </c>
      <c>
        <f>(M676*21)/100</f>
      </c>
      <c t="s">
        <v>26</v>
      </c>
    </row>
    <row r="677" spans="1:5" ht="12.75">
      <c r="A677" s="35" t="s">
        <v>54</v>
      </c>
      <c r="E677" s="39" t="s">
        <v>5</v>
      </c>
    </row>
    <row r="678" spans="1:5" ht="12.75">
      <c r="A678" s="35" t="s">
        <v>55</v>
      </c>
      <c r="E678" s="40" t="s">
        <v>5</v>
      </c>
    </row>
    <row r="679" spans="1:5" ht="12.75">
      <c r="A679" t="s">
        <v>57</v>
      </c>
      <c r="E679" s="39" t="s">
        <v>5</v>
      </c>
    </row>
    <row r="680" spans="1:16" ht="12.75">
      <c r="A680" t="s">
        <v>48</v>
      </c>
      <c s="34" t="s">
        <v>584</v>
      </c>
      <c s="34" t="s">
        <v>4229</v>
      </c>
      <c s="35" t="s">
        <v>5</v>
      </c>
      <c s="6" t="s">
        <v>4230</v>
      </c>
      <c s="36" t="s">
        <v>159</v>
      </c>
      <c s="37">
        <v>5</v>
      </c>
      <c s="36">
        <v>0</v>
      </c>
      <c s="36">
        <f>ROUND(G680*H680,6)</f>
      </c>
      <c r="L680" s="38">
        <v>0</v>
      </c>
      <c s="32">
        <f>ROUND(ROUND(L680,2)*ROUND(G680,3),2)</f>
      </c>
      <c s="36" t="s">
        <v>53</v>
      </c>
      <c>
        <f>(M680*21)/100</f>
      </c>
      <c t="s">
        <v>26</v>
      </c>
    </row>
    <row r="681" spans="1:5" ht="12.75">
      <c r="A681" s="35" t="s">
        <v>54</v>
      </c>
      <c r="E681" s="39" t="s">
        <v>5</v>
      </c>
    </row>
    <row r="682" spans="1:5" ht="12.75">
      <c r="A682" s="35" t="s">
        <v>55</v>
      </c>
      <c r="E682" s="40" t="s">
        <v>5</v>
      </c>
    </row>
    <row r="683" spans="1:5" ht="12.75">
      <c r="A683" t="s">
        <v>57</v>
      </c>
      <c r="E683" s="39" t="s">
        <v>5</v>
      </c>
    </row>
    <row r="684" spans="1:16" ht="25.5">
      <c r="A684" t="s">
        <v>48</v>
      </c>
      <c s="34" t="s">
        <v>587</v>
      </c>
      <c s="34" t="s">
        <v>4231</v>
      </c>
      <c s="35" t="s">
        <v>5</v>
      </c>
      <c s="6" t="s">
        <v>4232</v>
      </c>
      <c s="36" t="s">
        <v>159</v>
      </c>
      <c s="37">
        <v>4</v>
      </c>
      <c s="36">
        <v>0</v>
      </c>
      <c s="36">
        <f>ROUND(G684*H684,6)</f>
      </c>
      <c r="L684" s="38">
        <v>0</v>
      </c>
      <c s="32">
        <f>ROUND(ROUND(L684,2)*ROUND(G684,3),2)</f>
      </c>
      <c s="36" t="s">
        <v>53</v>
      </c>
      <c>
        <f>(M684*21)/100</f>
      </c>
      <c t="s">
        <v>26</v>
      </c>
    </row>
    <row r="685" spans="1:5" ht="12.75">
      <c r="A685" s="35" t="s">
        <v>54</v>
      </c>
      <c r="E685" s="39" t="s">
        <v>5</v>
      </c>
    </row>
    <row r="686" spans="1:5" ht="12.75">
      <c r="A686" s="35" t="s">
        <v>55</v>
      </c>
      <c r="E686" s="40" t="s">
        <v>5</v>
      </c>
    </row>
    <row r="687" spans="1:5" ht="12.75">
      <c r="A687" t="s">
        <v>57</v>
      </c>
      <c r="E687" s="39" t="s">
        <v>5</v>
      </c>
    </row>
    <row r="688" spans="1:16" ht="25.5">
      <c r="A688" t="s">
        <v>48</v>
      </c>
      <c s="34" t="s">
        <v>590</v>
      </c>
      <c s="34" t="s">
        <v>4233</v>
      </c>
      <c s="35" t="s">
        <v>5</v>
      </c>
      <c s="6" t="s">
        <v>4234</v>
      </c>
      <c s="36" t="s">
        <v>159</v>
      </c>
      <c s="37">
        <v>1</v>
      </c>
      <c s="36">
        <v>0</v>
      </c>
      <c s="36">
        <f>ROUND(G688*H688,6)</f>
      </c>
      <c r="L688" s="38">
        <v>0</v>
      </c>
      <c s="32">
        <f>ROUND(ROUND(L688,2)*ROUND(G688,3),2)</f>
      </c>
      <c s="36" t="s">
        <v>53</v>
      </c>
      <c>
        <f>(M688*21)/100</f>
      </c>
      <c t="s">
        <v>26</v>
      </c>
    </row>
    <row r="689" spans="1:5" ht="12.75">
      <c r="A689" s="35" t="s">
        <v>54</v>
      </c>
      <c r="E689" s="39" t="s">
        <v>5</v>
      </c>
    </row>
    <row r="690" spans="1:5" ht="12.75">
      <c r="A690" s="35" t="s">
        <v>55</v>
      </c>
      <c r="E690" s="40" t="s">
        <v>5</v>
      </c>
    </row>
    <row r="691" spans="1:5" ht="12.75">
      <c r="A691" t="s">
        <v>57</v>
      </c>
      <c r="E691" s="39" t="s">
        <v>5</v>
      </c>
    </row>
    <row r="692" spans="1:16" ht="12.75">
      <c r="A692" t="s">
        <v>48</v>
      </c>
      <c s="34" t="s">
        <v>592</v>
      </c>
      <c s="34" t="s">
        <v>4235</v>
      </c>
      <c s="35" t="s">
        <v>5</v>
      </c>
      <c s="6" t="s">
        <v>4209</v>
      </c>
      <c s="36" t="s">
        <v>159</v>
      </c>
      <c s="37">
        <v>10</v>
      </c>
      <c s="36">
        <v>0</v>
      </c>
      <c s="36">
        <f>ROUND(G692*H692,6)</f>
      </c>
      <c r="L692" s="38">
        <v>0</v>
      </c>
      <c s="32">
        <f>ROUND(ROUND(L692,2)*ROUND(G692,3),2)</f>
      </c>
      <c s="36" t="s">
        <v>160</v>
      </c>
      <c>
        <f>(M692*21)/100</f>
      </c>
      <c t="s">
        <v>26</v>
      </c>
    </row>
    <row r="693" spans="1:5" ht="12.75">
      <c r="A693" s="35" t="s">
        <v>54</v>
      </c>
      <c r="E693" s="39" t="s">
        <v>5</v>
      </c>
    </row>
    <row r="694" spans="1:5" ht="12.75">
      <c r="A694" s="35" t="s">
        <v>55</v>
      </c>
      <c r="E694" s="40" t="s">
        <v>5</v>
      </c>
    </row>
    <row r="695" spans="1:5" ht="12.75">
      <c r="A695" t="s">
        <v>57</v>
      </c>
      <c r="E695" s="39" t="s">
        <v>5</v>
      </c>
    </row>
    <row r="696" spans="1:16" ht="12.75">
      <c r="A696" t="s">
        <v>48</v>
      </c>
      <c s="34" t="s">
        <v>595</v>
      </c>
      <c s="34" t="s">
        <v>4236</v>
      </c>
      <c s="35" t="s">
        <v>5</v>
      </c>
      <c s="6" t="s">
        <v>4237</v>
      </c>
      <c s="36" t="s">
        <v>159</v>
      </c>
      <c s="37">
        <v>5</v>
      </c>
      <c s="36">
        <v>0</v>
      </c>
      <c s="36">
        <f>ROUND(G696*H696,6)</f>
      </c>
      <c r="L696" s="38">
        <v>0</v>
      </c>
      <c s="32">
        <f>ROUND(ROUND(L696,2)*ROUND(G696,3),2)</f>
      </c>
      <c s="36" t="s">
        <v>160</v>
      </c>
      <c>
        <f>(M696*21)/100</f>
      </c>
      <c t="s">
        <v>26</v>
      </c>
    </row>
    <row r="697" spans="1:5" ht="12.75">
      <c r="A697" s="35" t="s">
        <v>54</v>
      </c>
      <c r="E697" s="39" t="s">
        <v>5</v>
      </c>
    </row>
    <row r="698" spans="1:5" ht="12.75">
      <c r="A698" s="35" t="s">
        <v>55</v>
      </c>
      <c r="E698" s="40" t="s">
        <v>5</v>
      </c>
    </row>
    <row r="699" spans="1:5" ht="12.75">
      <c r="A699" t="s">
        <v>57</v>
      </c>
      <c r="E699" s="39" t="s">
        <v>5</v>
      </c>
    </row>
    <row r="700" spans="1:16" ht="12.75">
      <c r="A700" t="s">
        <v>48</v>
      </c>
      <c s="34" t="s">
        <v>600</v>
      </c>
      <c s="34" t="s">
        <v>4238</v>
      </c>
      <c s="35" t="s">
        <v>5</v>
      </c>
      <c s="6" t="s">
        <v>4239</v>
      </c>
      <c s="36" t="s">
        <v>159</v>
      </c>
      <c s="37">
        <v>5</v>
      </c>
      <c s="36">
        <v>0</v>
      </c>
      <c s="36">
        <f>ROUND(G700*H700,6)</f>
      </c>
      <c r="L700" s="38">
        <v>0</v>
      </c>
      <c s="32">
        <f>ROUND(ROUND(L700,2)*ROUND(G700,3),2)</f>
      </c>
      <c s="36" t="s">
        <v>53</v>
      </c>
      <c>
        <f>(M700*21)/100</f>
      </c>
      <c t="s">
        <v>26</v>
      </c>
    </row>
    <row r="701" spans="1:5" ht="12.75">
      <c r="A701" s="35" t="s">
        <v>54</v>
      </c>
      <c r="E701" s="39" t="s">
        <v>5</v>
      </c>
    </row>
    <row r="702" spans="1:5" ht="12.75">
      <c r="A702" s="35" t="s">
        <v>55</v>
      </c>
      <c r="E702" s="40" t="s">
        <v>5</v>
      </c>
    </row>
    <row r="703" spans="1:5" ht="12.75">
      <c r="A703" t="s">
        <v>57</v>
      </c>
      <c r="E703" s="39" t="s">
        <v>5</v>
      </c>
    </row>
    <row r="704" spans="1:16" ht="12.75">
      <c r="A704" t="s">
        <v>48</v>
      </c>
      <c s="34" t="s">
        <v>601</v>
      </c>
      <c s="34" t="s">
        <v>4240</v>
      </c>
      <c s="35" t="s">
        <v>5</v>
      </c>
      <c s="6" t="s">
        <v>3879</v>
      </c>
      <c s="36" t="s">
        <v>159</v>
      </c>
      <c s="37">
        <v>5</v>
      </c>
      <c s="36">
        <v>0</v>
      </c>
      <c s="36">
        <f>ROUND(G704*H704,6)</f>
      </c>
      <c r="L704" s="38">
        <v>0</v>
      </c>
      <c s="32">
        <f>ROUND(ROUND(L704,2)*ROUND(G704,3),2)</f>
      </c>
      <c s="36" t="s">
        <v>53</v>
      </c>
      <c>
        <f>(M704*21)/100</f>
      </c>
      <c t="s">
        <v>26</v>
      </c>
    </row>
    <row r="705" spans="1:5" ht="12.75">
      <c r="A705" s="35" t="s">
        <v>54</v>
      </c>
      <c r="E705" s="39" t="s">
        <v>5</v>
      </c>
    </row>
    <row r="706" spans="1:5" ht="12.75">
      <c r="A706" s="35" t="s">
        <v>55</v>
      </c>
      <c r="E706" s="40" t="s">
        <v>5</v>
      </c>
    </row>
    <row r="707" spans="1:5" ht="12.75">
      <c r="A707" t="s">
        <v>57</v>
      </c>
      <c r="E707" s="39" t="s">
        <v>5</v>
      </c>
    </row>
    <row r="708" spans="1:16" ht="12.75">
      <c r="A708" t="s">
        <v>48</v>
      </c>
      <c s="34" t="s">
        <v>603</v>
      </c>
      <c s="34" t="s">
        <v>4241</v>
      </c>
      <c s="35" t="s">
        <v>5</v>
      </c>
      <c s="6" t="s">
        <v>4242</v>
      </c>
      <c s="36" t="s">
        <v>159</v>
      </c>
      <c s="37">
        <v>1</v>
      </c>
      <c s="36">
        <v>0</v>
      </c>
      <c s="36">
        <f>ROUND(G708*H708,6)</f>
      </c>
      <c r="L708" s="38">
        <v>0</v>
      </c>
      <c s="32">
        <f>ROUND(ROUND(L708,2)*ROUND(G708,3),2)</f>
      </c>
      <c s="36" t="s">
        <v>53</v>
      </c>
      <c>
        <f>(M708*21)/100</f>
      </c>
      <c t="s">
        <v>26</v>
      </c>
    </row>
    <row r="709" spans="1:5" ht="12.75">
      <c r="A709" s="35" t="s">
        <v>54</v>
      </c>
      <c r="E709" s="39" t="s">
        <v>5</v>
      </c>
    </row>
    <row r="710" spans="1:5" ht="12.75">
      <c r="A710" s="35" t="s">
        <v>55</v>
      </c>
      <c r="E710" s="40" t="s">
        <v>5</v>
      </c>
    </row>
    <row r="711" spans="1:5" ht="12.75">
      <c r="A711" t="s">
        <v>57</v>
      </c>
      <c r="E711" s="39" t="s">
        <v>5</v>
      </c>
    </row>
    <row r="712" spans="1:16" ht="12.75">
      <c r="A712" t="s">
        <v>48</v>
      </c>
      <c s="34" t="s">
        <v>605</v>
      </c>
      <c s="34" t="s">
        <v>4243</v>
      </c>
      <c s="35" t="s">
        <v>5</v>
      </c>
      <c s="6" t="s">
        <v>4244</v>
      </c>
      <c s="36" t="s">
        <v>159</v>
      </c>
      <c s="37">
        <v>1</v>
      </c>
      <c s="36">
        <v>0</v>
      </c>
      <c s="36">
        <f>ROUND(G712*H712,6)</f>
      </c>
      <c r="L712" s="38">
        <v>0</v>
      </c>
      <c s="32">
        <f>ROUND(ROUND(L712,2)*ROUND(G712,3),2)</f>
      </c>
      <c s="36" t="s">
        <v>53</v>
      </c>
      <c>
        <f>(M712*21)/100</f>
      </c>
      <c t="s">
        <v>26</v>
      </c>
    </row>
    <row r="713" spans="1:5" ht="12.75">
      <c r="A713" s="35" t="s">
        <v>54</v>
      </c>
      <c r="E713" s="39" t="s">
        <v>5</v>
      </c>
    </row>
    <row r="714" spans="1:5" ht="12.75">
      <c r="A714" s="35" t="s">
        <v>55</v>
      </c>
      <c r="E714" s="40" t="s">
        <v>5</v>
      </c>
    </row>
    <row r="715" spans="1:5" ht="12.75">
      <c r="A715" t="s">
        <v>57</v>
      </c>
      <c r="E715" s="39" t="s">
        <v>5</v>
      </c>
    </row>
    <row r="716" spans="1:16" ht="25.5">
      <c r="A716" t="s">
        <v>48</v>
      </c>
      <c s="34" t="s">
        <v>607</v>
      </c>
      <c s="34" t="s">
        <v>4245</v>
      </c>
      <c s="35" t="s">
        <v>5</v>
      </c>
      <c s="6" t="s">
        <v>4246</v>
      </c>
      <c s="36" t="s">
        <v>52</v>
      </c>
      <c s="37">
        <v>2.241</v>
      </c>
      <c s="36">
        <v>0</v>
      </c>
      <c s="36">
        <f>ROUND(G716*H716,6)</f>
      </c>
      <c r="L716" s="38">
        <v>0</v>
      </c>
      <c s="32">
        <f>ROUND(ROUND(L716,2)*ROUND(G716,3),2)</f>
      </c>
      <c s="36" t="s">
        <v>160</v>
      </c>
      <c>
        <f>(M716*21)/100</f>
      </c>
      <c t="s">
        <v>26</v>
      </c>
    </row>
    <row r="717" spans="1:5" ht="12.75">
      <c r="A717" s="35" t="s">
        <v>54</v>
      </c>
      <c r="E717" s="39" t="s">
        <v>5</v>
      </c>
    </row>
    <row r="718" spans="1:5" ht="12.75">
      <c r="A718" s="35" t="s">
        <v>55</v>
      </c>
      <c r="E718" s="40" t="s">
        <v>5</v>
      </c>
    </row>
    <row r="719" spans="1:5" ht="12.75">
      <c r="A719" t="s">
        <v>57</v>
      </c>
      <c r="E719" s="39" t="s">
        <v>5</v>
      </c>
    </row>
    <row r="720" spans="1:13" ht="12.75">
      <c r="A720" t="s">
        <v>45</v>
      </c>
      <c r="C720" s="31" t="s">
        <v>46</v>
      </c>
      <c r="E720" s="33" t="s">
        <v>47</v>
      </c>
      <c r="J720" s="32">
        <f>0</f>
      </c>
      <c s="32">
        <f>0</f>
      </c>
      <c s="32">
        <f>0+L721+L725+L729+L733</f>
      </c>
      <c s="32">
        <f>0+M721+M725+M729+M733</f>
      </c>
    </row>
    <row r="721" spans="1:16" ht="25.5">
      <c r="A721" t="s">
        <v>48</v>
      </c>
      <c s="34" t="s">
        <v>49</v>
      </c>
      <c s="34" t="s">
        <v>1547</v>
      </c>
      <c s="35" t="s">
        <v>5</v>
      </c>
      <c s="6" t="s">
        <v>1548</v>
      </c>
      <c s="36" t="s">
        <v>52</v>
      </c>
      <c s="37">
        <v>13.47</v>
      </c>
      <c s="36">
        <v>0</v>
      </c>
      <c s="36">
        <f>ROUND(G721*H721,6)</f>
      </c>
      <c r="L721" s="38">
        <v>0</v>
      </c>
      <c s="32">
        <f>ROUND(ROUND(L721,2)*ROUND(G721,3),2)</f>
      </c>
      <c s="36" t="s">
        <v>160</v>
      </c>
      <c>
        <f>(M721*21)/100</f>
      </c>
      <c t="s">
        <v>26</v>
      </c>
    </row>
    <row r="722" spans="1:5" ht="12.75">
      <c r="A722" s="35" t="s">
        <v>54</v>
      </c>
      <c r="E722" s="39" t="s">
        <v>5</v>
      </c>
    </row>
    <row r="723" spans="1:5" ht="12.75">
      <c r="A723" s="35" t="s">
        <v>55</v>
      </c>
      <c r="E723" s="40" t="s">
        <v>5</v>
      </c>
    </row>
    <row r="724" spans="1:5" ht="12.75">
      <c r="A724" t="s">
        <v>57</v>
      </c>
      <c r="E724" s="39" t="s">
        <v>5</v>
      </c>
    </row>
    <row r="725" spans="1:16" ht="25.5">
      <c r="A725" t="s">
        <v>48</v>
      </c>
      <c s="34" t="s">
        <v>26</v>
      </c>
      <c s="34" t="s">
        <v>108</v>
      </c>
      <c s="35" t="s">
        <v>5</v>
      </c>
      <c s="6" t="s">
        <v>109</v>
      </c>
      <c s="36" t="s">
        <v>52</v>
      </c>
      <c s="37">
        <v>8.896</v>
      </c>
      <c s="36">
        <v>0</v>
      </c>
      <c s="36">
        <f>ROUND(G725*H725,6)</f>
      </c>
      <c r="L725" s="38">
        <v>0</v>
      </c>
      <c s="32">
        <f>ROUND(ROUND(L725,2)*ROUND(G725,3),2)</f>
      </c>
      <c s="36" t="s">
        <v>53</v>
      </c>
      <c>
        <f>(M725*21)/100</f>
      </c>
      <c t="s">
        <v>26</v>
      </c>
    </row>
    <row r="726" spans="1:5" ht="12.75">
      <c r="A726" s="35" t="s">
        <v>54</v>
      </c>
      <c r="E726" s="39" t="s">
        <v>5</v>
      </c>
    </row>
    <row r="727" spans="1:5" ht="12.75">
      <c r="A727" s="35" t="s">
        <v>55</v>
      </c>
      <c r="E727" s="40" t="s">
        <v>4247</v>
      </c>
    </row>
    <row r="728" spans="1:5" ht="153">
      <c r="A728" t="s">
        <v>57</v>
      </c>
      <c r="E728" s="39" t="s">
        <v>1028</v>
      </c>
    </row>
    <row r="729" spans="1:16" ht="25.5">
      <c r="A729" t="s">
        <v>48</v>
      </c>
      <c s="34" t="s">
        <v>25</v>
      </c>
      <c s="34" t="s">
        <v>59</v>
      </c>
      <c s="35" t="s">
        <v>5</v>
      </c>
      <c s="6" t="s">
        <v>60</v>
      </c>
      <c s="36" t="s">
        <v>52</v>
      </c>
      <c s="37">
        <v>3.65</v>
      </c>
      <c s="36">
        <v>0</v>
      </c>
      <c s="36">
        <f>ROUND(G729*H729,6)</f>
      </c>
      <c r="L729" s="38">
        <v>0</v>
      </c>
      <c s="32">
        <f>ROUND(ROUND(L729,2)*ROUND(G729,3),2)</f>
      </c>
      <c s="36" t="s">
        <v>53</v>
      </c>
      <c>
        <f>(M729*21)/100</f>
      </c>
      <c t="s">
        <v>26</v>
      </c>
    </row>
    <row r="730" spans="1:5" ht="12.75">
      <c r="A730" s="35" t="s">
        <v>54</v>
      </c>
      <c r="E730" s="39" t="s">
        <v>5</v>
      </c>
    </row>
    <row r="731" spans="1:5" ht="12.75">
      <c r="A731" s="35" t="s">
        <v>55</v>
      </c>
      <c r="E731" s="40" t="s">
        <v>4248</v>
      </c>
    </row>
    <row r="732" spans="1:5" ht="25.5">
      <c r="A732" t="s">
        <v>57</v>
      </c>
      <c r="E732" s="39" t="s">
        <v>3496</v>
      </c>
    </row>
    <row r="733" spans="1:16" ht="12.75">
      <c r="A733" t="s">
        <v>48</v>
      </c>
      <c s="34" t="s">
        <v>65</v>
      </c>
      <c s="34" t="s">
        <v>66</v>
      </c>
      <c s="35" t="s">
        <v>5</v>
      </c>
      <c s="6" t="s">
        <v>67</v>
      </c>
      <c s="36" t="s">
        <v>52</v>
      </c>
      <c s="37">
        <v>0.924</v>
      </c>
      <c s="36">
        <v>0</v>
      </c>
      <c s="36">
        <f>ROUND(G733*H733,6)</f>
      </c>
      <c r="L733" s="38">
        <v>0</v>
      </c>
      <c s="32">
        <f>ROUND(ROUND(L733,2)*ROUND(G733,3),2)</f>
      </c>
      <c s="36" t="s">
        <v>53</v>
      </c>
      <c>
        <f>(M733*21)/100</f>
      </c>
      <c t="s">
        <v>26</v>
      </c>
    </row>
    <row r="734" spans="1:5" ht="12.75">
      <c r="A734" s="35" t="s">
        <v>54</v>
      </c>
      <c r="E734" s="39" t="s">
        <v>5</v>
      </c>
    </row>
    <row r="735" spans="1:5" ht="12.75">
      <c r="A735" s="35" t="s">
        <v>55</v>
      </c>
      <c r="E735" s="40" t="s">
        <v>5</v>
      </c>
    </row>
    <row r="736" spans="1:5" ht="25.5">
      <c r="A736" t="s">
        <v>57</v>
      </c>
      <c r="E736" s="39" t="s">
        <v>3496</v>
      </c>
    </row>
    <row r="737" spans="1:13" ht="12.75">
      <c r="A737" t="s">
        <v>45</v>
      </c>
      <c r="C737" s="31" t="s">
        <v>708</v>
      </c>
      <c r="E737" s="33" t="s">
        <v>709</v>
      </c>
      <c r="J737" s="32">
        <f>0</f>
      </c>
      <c s="32">
        <f>0</f>
      </c>
      <c s="32">
        <f>0+L738</f>
      </c>
      <c s="32">
        <f>0+M738</f>
      </c>
    </row>
    <row r="738" spans="1:16" ht="12.75">
      <c r="A738" t="s">
        <v>48</v>
      </c>
      <c s="34" t="s">
        <v>638</v>
      </c>
      <c s="34" t="s">
        <v>711</v>
      </c>
      <c s="35" t="s">
        <v>5</v>
      </c>
      <c s="6" t="s">
        <v>712</v>
      </c>
      <c s="36" t="s">
        <v>122</v>
      </c>
      <c s="37">
        <v>1</v>
      </c>
      <c s="36">
        <v>0</v>
      </c>
      <c s="36">
        <f>ROUND(G738*H738,6)</f>
      </c>
      <c r="L738" s="38">
        <v>0</v>
      </c>
      <c s="32">
        <f>ROUND(ROUND(L738,2)*ROUND(G738,3),2)</f>
      </c>
      <c s="36" t="s">
        <v>160</v>
      </c>
      <c>
        <f>(M738*21)/100</f>
      </c>
      <c t="s">
        <v>26</v>
      </c>
    </row>
    <row r="739" spans="1:5" ht="12.75">
      <c r="A739" s="35" t="s">
        <v>54</v>
      </c>
      <c r="E739" s="39" t="s">
        <v>5</v>
      </c>
    </row>
    <row r="740" spans="1:5" ht="12.75">
      <c r="A740" s="35" t="s">
        <v>55</v>
      </c>
      <c r="E740" s="40" t="s">
        <v>5</v>
      </c>
    </row>
    <row r="741" spans="1:5" ht="12.75">
      <c r="A741" t="s">
        <v>57</v>
      </c>
      <c r="E741" s="39" t="s">
        <v>713</v>
      </c>
    </row>
    <row r="742" spans="1:13" ht="12.75">
      <c r="A742" t="s">
        <v>45</v>
      </c>
      <c r="C742" s="31" t="s">
        <v>4249</v>
      </c>
      <c r="E742" s="33" t="s">
        <v>4250</v>
      </c>
      <c r="J742" s="32">
        <f>0</f>
      </c>
      <c s="32">
        <f>0</f>
      </c>
      <c s="32">
        <f>0+L743+L747+L751+L755+L759+L763+L767+L771</f>
      </c>
      <c s="32">
        <f>0+M743+M747+M751+M755+M759+M763+M767+M771</f>
      </c>
    </row>
    <row r="743" spans="1:16" ht="25.5">
      <c r="A743" t="s">
        <v>48</v>
      </c>
      <c s="34" t="s">
        <v>641</v>
      </c>
      <c s="34" t="s">
        <v>4251</v>
      </c>
      <c s="35" t="s">
        <v>5</v>
      </c>
      <c s="6" t="s">
        <v>4252</v>
      </c>
      <c s="36" t="s">
        <v>122</v>
      </c>
      <c s="37">
        <v>1</v>
      </c>
      <c s="36">
        <v>0</v>
      </c>
      <c s="36">
        <f>ROUND(G743*H743,6)</f>
      </c>
      <c r="L743" s="38">
        <v>0</v>
      </c>
      <c s="32">
        <f>ROUND(ROUND(L743,2)*ROUND(G743,3),2)</f>
      </c>
      <c s="36" t="s">
        <v>53</v>
      </c>
      <c>
        <f>(M743*21)/100</f>
      </c>
      <c t="s">
        <v>26</v>
      </c>
    </row>
    <row r="744" spans="1:5" ht="12.75">
      <c r="A744" s="35" t="s">
        <v>54</v>
      </c>
      <c r="E744" s="39" t="s">
        <v>5</v>
      </c>
    </row>
    <row r="745" spans="1:5" ht="12.75">
      <c r="A745" s="35" t="s">
        <v>55</v>
      </c>
      <c r="E745" s="40" t="s">
        <v>5</v>
      </c>
    </row>
    <row r="746" spans="1:5" ht="12.75">
      <c r="A746" t="s">
        <v>57</v>
      </c>
      <c r="E746" s="39" t="s">
        <v>5</v>
      </c>
    </row>
    <row r="747" spans="1:16" ht="12.75">
      <c r="A747" t="s">
        <v>48</v>
      </c>
      <c s="34" t="s">
        <v>644</v>
      </c>
      <c s="34" t="s">
        <v>4253</v>
      </c>
      <c s="35" t="s">
        <v>5</v>
      </c>
      <c s="6" t="s">
        <v>4254</v>
      </c>
      <c s="36" t="s">
        <v>122</v>
      </c>
      <c s="37">
        <v>1</v>
      </c>
      <c s="36">
        <v>0</v>
      </c>
      <c s="36">
        <f>ROUND(G747*H747,6)</f>
      </c>
      <c r="L747" s="38">
        <v>0</v>
      </c>
      <c s="32">
        <f>ROUND(ROUND(L747,2)*ROUND(G747,3),2)</f>
      </c>
      <c s="36" t="s">
        <v>53</v>
      </c>
      <c>
        <f>(M747*21)/100</f>
      </c>
      <c t="s">
        <v>26</v>
      </c>
    </row>
    <row r="748" spans="1:5" ht="12.75">
      <c r="A748" s="35" t="s">
        <v>54</v>
      </c>
      <c r="E748" s="39" t="s">
        <v>5</v>
      </c>
    </row>
    <row r="749" spans="1:5" ht="12.75">
      <c r="A749" s="35" t="s">
        <v>55</v>
      </c>
      <c r="E749" s="40" t="s">
        <v>5</v>
      </c>
    </row>
    <row r="750" spans="1:5" ht="12.75">
      <c r="A750" t="s">
        <v>57</v>
      </c>
      <c r="E750" s="39" t="s">
        <v>5</v>
      </c>
    </row>
    <row r="751" spans="1:16" ht="12.75">
      <c r="A751" t="s">
        <v>48</v>
      </c>
      <c s="34" t="s">
        <v>647</v>
      </c>
      <c s="34" t="s">
        <v>4255</v>
      </c>
      <c s="35" t="s">
        <v>5</v>
      </c>
      <c s="6" t="s">
        <v>4256</v>
      </c>
      <c s="36" t="s">
        <v>122</v>
      </c>
      <c s="37">
        <v>1</v>
      </c>
      <c s="36">
        <v>0</v>
      </c>
      <c s="36">
        <f>ROUND(G751*H751,6)</f>
      </c>
      <c r="L751" s="38">
        <v>0</v>
      </c>
      <c s="32">
        <f>ROUND(ROUND(L751,2)*ROUND(G751,3),2)</f>
      </c>
      <c s="36" t="s">
        <v>53</v>
      </c>
      <c>
        <f>(M751*21)/100</f>
      </c>
      <c t="s">
        <v>26</v>
      </c>
    </row>
    <row r="752" spans="1:5" ht="12.75">
      <c r="A752" s="35" t="s">
        <v>54</v>
      </c>
      <c r="E752" s="39" t="s">
        <v>5</v>
      </c>
    </row>
    <row r="753" spans="1:5" ht="12.75">
      <c r="A753" s="35" t="s">
        <v>55</v>
      </c>
      <c r="E753" s="40" t="s">
        <v>5</v>
      </c>
    </row>
    <row r="754" spans="1:5" ht="12.75">
      <c r="A754" t="s">
        <v>57</v>
      </c>
      <c r="E754" s="39" t="s">
        <v>5</v>
      </c>
    </row>
    <row r="755" spans="1:16" ht="12.75">
      <c r="A755" t="s">
        <v>48</v>
      </c>
      <c s="34" t="s">
        <v>650</v>
      </c>
      <c s="34" t="s">
        <v>4257</v>
      </c>
      <c s="35" t="s">
        <v>5</v>
      </c>
      <c s="6" t="s">
        <v>4258</v>
      </c>
      <c s="36" t="s">
        <v>122</v>
      </c>
      <c s="37">
        <v>1</v>
      </c>
      <c s="36">
        <v>0</v>
      </c>
      <c s="36">
        <f>ROUND(G755*H755,6)</f>
      </c>
      <c r="L755" s="38">
        <v>0</v>
      </c>
      <c s="32">
        <f>ROUND(ROUND(L755,2)*ROUND(G755,3),2)</f>
      </c>
      <c s="36" t="s">
        <v>53</v>
      </c>
      <c>
        <f>(M755*21)/100</f>
      </c>
      <c t="s">
        <v>26</v>
      </c>
    </row>
    <row r="756" spans="1:5" ht="12.75">
      <c r="A756" s="35" t="s">
        <v>54</v>
      </c>
      <c r="E756" s="39" t="s">
        <v>5</v>
      </c>
    </row>
    <row r="757" spans="1:5" ht="12.75">
      <c r="A757" s="35" t="s">
        <v>55</v>
      </c>
      <c r="E757" s="40" t="s">
        <v>5</v>
      </c>
    </row>
    <row r="758" spans="1:5" ht="12.75">
      <c r="A758" t="s">
        <v>57</v>
      </c>
      <c r="E758" s="39" t="s">
        <v>5</v>
      </c>
    </row>
    <row r="759" spans="1:16" ht="25.5">
      <c r="A759" t="s">
        <v>48</v>
      </c>
      <c s="34" t="s">
        <v>653</v>
      </c>
      <c s="34" t="s">
        <v>4259</v>
      </c>
      <c s="35" t="s">
        <v>5</v>
      </c>
      <c s="6" t="s">
        <v>4260</v>
      </c>
      <c s="36" t="s">
        <v>122</v>
      </c>
      <c s="37">
        <v>1</v>
      </c>
      <c s="36">
        <v>0</v>
      </c>
      <c s="36">
        <f>ROUND(G759*H759,6)</f>
      </c>
      <c r="L759" s="38">
        <v>0</v>
      </c>
      <c s="32">
        <f>ROUND(ROUND(L759,2)*ROUND(G759,3),2)</f>
      </c>
      <c s="36" t="s">
        <v>53</v>
      </c>
      <c>
        <f>(M759*21)/100</f>
      </c>
      <c t="s">
        <v>26</v>
      </c>
    </row>
    <row r="760" spans="1:5" ht="12.75">
      <c r="A760" s="35" t="s">
        <v>54</v>
      </c>
      <c r="E760" s="39" t="s">
        <v>5</v>
      </c>
    </row>
    <row r="761" spans="1:5" ht="12.75">
      <c r="A761" s="35" t="s">
        <v>55</v>
      </c>
      <c r="E761" s="40" t="s">
        <v>5</v>
      </c>
    </row>
    <row r="762" spans="1:5" ht="12.75">
      <c r="A762" t="s">
        <v>57</v>
      </c>
      <c r="E762" s="39" t="s">
        <v>5</v>
      </c>
    </row>
    <row r="763" spans="1:16" ht="25.5">
      <c r="A763" t="s">
        <v>48</v>
      </c>
      <c s="34" t="s">
        <v>656</v>
      </c>
      <c s="34" t="s">
        <v>4261</v>
      </c>
      <c s="35" t="s">
        <v>5</v>
      </c>
      <c s="6" t="s">
        <v>4262</v>
      </c>
      <c s="36" t="s">
        <v>122</v>
      </c>
      <c s="37">
        <v>1</v>
      </c>
      <c s="36">
        <v>0</v>
      </c>
      <c s="36">
        <f>ROUND(G763*H763,6)</f>
      </c>
      <c r="L763" s="38">
        <v>0</v>
      </c>
      <c s="32">
        <f>ROUND(ROUND(L763,2)*ROUND(G763,3),2)</f>
      </c>
      <c s="36" t="s">
        <v>53</v>
      </c>
      <c>
        <f>(M763*21)/100</f>
      </c>
      <c t="s">
        <v>26</v>
      </c>
    </row>
    <row r="764" spans="1:5" ht="12.75">
      <c r="A764" s="35" t="s">
        <v>54</v>
      </c>
      <c r="E764" s="39" t="s">
        <v>5</v>
      </c>
    </row>
    <row r="765" spans="1:5" ht="12.75">
      <c r="A765" s="35" t="s">
        <v>55</v>
      </c>
      <c r="E765" s="40" t="s">
        <v>5</v>
      </c>
    </row>
    <row r="766" spans="1:5" ht="12.75">
      <c r="A766" t="s">
        <v>57</v>
      </c>
      <c r="E766" s="39" t="s">
        <v>5</v>
      </c>
    </row>
    <row r="767" spans="1:16" ht="12.75">
      <c r="A767" t="s">
        <v>48</v>
      </c>
      <c s="34" t="s">
        <v>659</v>
      </c>
      <c s="34" t="s">
        <v>4263</v>
      </c>
      <c s="35" t="s">
        <v>5</v>
      </c>
      <c s="6" t="s">
        <v>4264</v>
      </c>
      <c s="36" t="s">
        <v>3849</v>
      </c>
      <c s="37">
        <v>50</v>
      </c>
      <c s="36">
        <v>0</v>
      </c>
      <c s="36">
        <f>ROUND(G767*H767,6)</f>
      </c>
      <c r="L767" s="38">
        <v>0</v>
      </c>
      <c s="32">
        <f>ROUND(ROUND(L767,2)*ROUND(G767,3),2)</f>
      </c>
      <c s="36" t="s">
        <v>53</v>
      </c>
      <c>
        <f>(M767*21)/100</f>
      </c>
      <c t="s">
        <v>26</v>
      </c>
    </row>
    <row r="768" spans="1:5" ht="12.75">
      <c r="A768" s="35" t="s">
        <v>54</v>
      </c>
      <c r="E768" s="39" t="s">
        <v>5</v>
      </c>
    </row>
    <row r="769" spans="1:5" ht="12.75">
      <c r="A769" s="35" t="s">
        <v>55</v>
      </c>
      <c r="E769" s="40" t="s">
        <v>5</v>
      </c>
    </row>
    <row r="770" spans="1:5" ht="12.75">
      <c r="A770" t="s">
        <v>57</v>
      </c>
      <c r="E770" s="39" t="s">
        <v>5</v>
      </c>
    </row>
    <row r="771" spans="1:16" ht="12.75">
      <c r="A771" t="s">
        <v>48</v>
      </c>
      <c s="34" t="s">
        <v>662</v>
      </c>
      <c s="34" t="s">
        <v>4265</v>
      </c>
      <c s="35" t="s">
        <v>5</v>
      </c>
      <c s="6" t="s">
        <v>4266</v>
      </c>
      <c s="36" t="s">
        <v>122</v>
      </c>
      <c s="37">
        <v>1</v>
      </c>
      <c s="36">
        <v>0</v>
      </c>
      <c s="36">
        <f>ROUND(G771*H771,6)</f>
      </c>
      <c r="L771" s="38">
        <v>0</v>
      </c>
      <c s="32">
        <f>ROUND(ROUND(L771,2)*ROUND(G771,3),2)</f>
      </c>
      <c s="36" t="s">
        <v>160</v>
      </c>
      <c>
        <f>(M771*21)/100</f>
      </c>
      <c t="s">
        <v>26</v>
      </c>
    </row>
    <row r="772" spans="1:5" ht="12.75">
      <c r="A772" s="35" t="s">
        <v>54</v>
      </c>
      <c r="E772" s="39" t="s">
        <v>5</v>
      </c>
    </row>
    <row r="773" spans="1:5" ht="12.75">
      <c r="A773" s="35" t="s">
        <v>55</v>
      </c>
      <c r="E773" s="40" t="s">
        <v>5</v>
      </c>
    </row>
    <row r="774" spans="1:5" ht="12.75">
      <c r="A774" t="s">
        <v>57</v>
      </c>
      <c r="E7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COUNTIFS(L8:L308,"=0",A8:A308,"P")+COUNTIFS(L8:L308,"",A8:A308,"P")+SUM(Q8:Q308)</f>
      </c>
    </row>
    <row r="8" spans="1:13" ht="12.75">
      <c r="A8" t="s">
        <v>43</v>
      </c>
      <c r="C8" s="28" t="s">
        <v>4269</v>
      </c>
      <c r="E8" s="30" t="s">
        <v>4268</v>
      </c>
      <c r="J8" s="29">
        <f>0+J9+J22+J87+J104+J117+J126+J135+J252+J281+J290+J295</f>
      </c>
      <c s="29">
        <f>0+K9+K22+K87+K104+K117+K126+K135+K252+K281+K290+K295</f>
      </c>
      <c s="29">
        <f>0+L9+L22+L87+L104+L117+L126+L135+L252+L281+L290+L295</f>
      </c>
      <c s="29">
        <f>0+M9+M22+M87+M104+M117+M126+M135+M252+M281+M290+M295</f>
      </c>
    </row>
    <row r="9" spans="1:13" ht="12.75">
      <c r="A9" t="s">
        <v>45</v>
      </c>
      <c r="C9" s="31" t="s">
        <v>4270</v>
      </c>
      <c r="E9" s="33" t="s">
        <v>4271</v>
      </c>
      <c r="J9" s="32">
        <f>0</f>
      </c>
      <c s="32">
        <f>0</f>
      </c>
      <c s="32">
        <f>0+L10+L14+L18</f>
      </c>
      <c s="32">
        <f>0+M10+M14+M18</f>
      </c>
    </row>
    <row r="10" spans="1:16" ht="25.5">
      <c r="A10" t="s">
        <v>48</v>
      </c>
      <c s="34" t="s">
        <v>49</v>
      </c>
      <c s="34" t="s">
        <v>4272</v>
      </c>
      <c s="35" t="s">
        <v>5</v>
      </c>
      <c s="6" t="s">
        <v>4273</v>
      </c>
      <c s="36" t="s">
        <v>122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4274</v>
      </c>
    </row>
    <row r="14" spans="1:16" ht="12.75">
      <c r="A14" t="s">
        <v>48</v>
      </c>
      <c s="34" t="s">
        <v>26</v>
      </c>
      <c s="34" t="s">
        <v>4275</v>
      </c>
      <c s="35" t="s">
        <v>5</v>
      </c>
      <c s="6" t="s">
        <v>4276</v>
      </c>
      <c s="36" t="s">
        <v>122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4277</v>
      </c>
    </row>
    <row r="18" spans="1:16" ht="12.75">
      <c r="A18" t="s">
        <v>48</v>
      </c>
      <c s="34" t="s">
        <v>25</v>
      </c>
      <c s="34" t="s">
        <v>4278</v>
      </c>
      <c s="35" t="s">
        <v>5</v>
      </c>
      <c s="6" t="s">
        <v>4279</v>
      </c>
      <c s="36" t="s">
        <v>159</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4280</v>
      </c>
    </row>
    <row r="22" spans="1:13" ht="12.75">
      <c r="A22" t="s">
        <v>45</v>
      </c>
      <c r="C22" s="31" t="s">
        <v>4281</v>
      </c>
      <c r="E22" s="33" t="s">
        <v>4282</v>
      </c>
      <c r="J22" s="32">
        <f>0</f>
      </c>
      <c s="32">
        <f>0</f>
      </c>
      <c s="32">
        <f>0+L23+L27+L31+L35+L39+L43+L47+L51+L55+L59+L63+L67+L71+L75+L79+L83</f>
      </c>
      <c s="32">
        <f>0+M23+M27+M31+M35+M39+M43+M47+M51+M55+M59+M63+M67+M71+M75+M79+M83</f>
      </c>
    </row>
    <row r="23" spans="1:16" ht="12.75">
      <c r="A23" t="s">
        <v>48</v>
      </c>
      <c s="34" t="s">
        <v>65</v>
      </c>
      <c s="34" t="s">
        <v>4283</v>
      </c>
      <c s="35" t="s">
        <v>5</v>
      </c>
      <c s="6" t="s">
        <v>4284</v>
      </c>
      <c s="36" t="s">
        <v>159</v>
      </c>
      <c s="37">
        <v>1</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5</v>
      </c>
    </row>
    <row r="27" spans="1:16" ht="12.75">
      <c r="A27" t="s">
        <v>48</v>
      </c>
      <c s="34" t="s">
        <v>69</v>
      </c>
      <c s="34" t="s">
        <v>4285</v>
      </c>
      <c s="35" t="s">
        <v>5</v>
      </c>
      <c s="6" t="s">
        <v>4286</v>
      </c>
      <c s="36" t="s">
        <v>159</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12.75">
      <c r="A31" t="s">
        <v>48</v>
      </c>
      <c s="34" t="s">
        <v>74</v>
      </c>
      <c s="34" t="s">
        <v>4287</v>
      </c>
      <c s="35" t="s">
        <v>5</v>
      </c>
      <c s="6" t="s">
        <v>4288</v>
      </c>
      <c s="36" t="s">
        <v>159</v>
      </c>
      <c s="37">
        <v>8</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78</v>
      </c>
      <c s="34" t="s">
        <v>4289</v>
      </c>
      <c s="35" t="s">
        <v>5</v>
      </c>
      <c s="6" t="s">
        <v>4290</v>
      </c>
      <c s="36" t="s">
        <v>159</v>
      </c>
      <c s="37">
        <v>18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4291</v>
      </c>
      <c s="35" t="s">
        <v>5</v>
      </c>
      <c s="6" t="s">
        <v>4292</v>
      </c>
      <c s="36" t="s">
        <v>159</v>
      </c>
      <c s="37">
        <v>2</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4293</v>
      </c>
      <c s="35" t="s">
        <v>5</v>
      </c>
      <c s="6" t="s">
        <v>4294</v>
      </c>
      <c s="36" t="s">
        <v>159</v>
      </c>
      <c s="37">
        <v>2</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12.75">
      <c r="A47" t="s">
        <v>48</v>
      </c>
      <c s="34" t="s">
        <v>90</v>
      </c>
      <c s="34" t="s">
        <v>4295</v>
      </c>
      <c s="35" t="s">
        <v>5</v>
      </c>
      <c s="6" t="s">
        <v>4296</v>
      </c>
      <c s="36" t="s">
        <v>159</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95</v>
      </c>
      <c s="34" t="s">
        <v>4297</v>
      </c>
      <c s="35" t="s">
        <v>5</v>
      </c>
      <c s="6" t="s">
        <v>4298</v>
      </c>
      <c s="36" t="s">
        <v>159</v>
      </c>
      <c s="37">
        <v>3</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99</v>
      </c>
      <c s="34" t="s">
        <v>4299</v>
      </c>
      <c s="35" t="s">
        <v>5</v>
      </c>
      <c s="6" t="s">
        <v>4300</v>
      </c>
      <c s="36" t="s">
        <v>159</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4301</v>
      </c>
      <c s="35" t="s">
        <v>5</v>
      </c>
      <c s="6" t="s">
        <v>4302</v>
      </c>
      <c s="36" t="s">
        <v>159</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25.5">
      <c r="A63" t="s">
        <v>48</v>
      </c>
      <c s="34" t="s">
        <v>107</v>
      </c>
      <c s="34" t="s">
        <v>4303</v>
      </c>
      <c s="35" t="s">
        <v>5</v>
      </c>
      <c s="6" t="s">
        <v>4304</v>
      </c>
      <c s="36" t="s">
        <v>159</v>
      </c>
      <c s="37">
        <v>1</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25.5">
      <c r="A67" t="s">
        <v>48</v>
      </c>
      <c s="34" t="s">
        <v>111</v>
      </c>
      <c s="34" t="s">
        <v>4305</v>
      </c>
      <c s="35" t="s">
        <v>5</v>
      </c>
      <c s="6" t="s">
        <v>4306</v>
      </c>
      <c s="36" t="s">
        <v>159</v>
      </c>
      <c s="37">
        <v>2</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25.5">
      <c r="A71" t="s">
        <v>48</v>
      </c>
      <c s="34" t="s">
        <v>189</v>
      </c>
      <c s="34" t="s">
        <v>4307</v>
      </c>
      <c s="35" t="s">
        <v>5</v>
      </c>
      <c s="6" t="s">
        <v>4308</v>
      </c>
      <c s="36" t="s">
        <v>159</v>
      </c>
      <c s="37">
        <v>6</v>
      </c>
      <c s="36">
        <v>0</v>
      </c>
      <c s="36">
        <f>ROUND(G71*H71,6)</f>
      </c>
      <c r="L71" s="38">
        <v>0</v>
      </c>
      <c s="32">
        <f>ROUND(ROUND(L71,2)*ROUND(G71,3),2)</f>
      </c>
      <c s="36" t="s">
        <v>53</v>
      </c>
      <c>
        <f>(M71*21)/100</f>
      </c>
      <c t="s">
        <v>26</v>
      </c>
    </row>
    <row r="72" spans="1:5" ht="12.75">
      <c r="A72" s="35" t="s">
        <v>54</v>
      </c>
      <c r="E72" s="39" t="s">
        <v>5</v>
      </c>
    </row>
    <row r="73" spans="1:5" ht="12.75">
      <c r="A73" s="35" t="s">
        <v>55</v>
      </c>
      <c r="E73" s="40" t="s">
        <v>5</v>
      </c>
    </row>
    <row r="74" spans="1:5" ht="12.75">
      <c r="A74" t="s">
        <v>57</v>
      </c>
      <c r="E74" s="39" t="s">
        <v>5</v>
      </c>
    </row>
    <row r="75" spans="1:16" ht="25.5">
      <c r="A75" t="s">
        <v>48</v>
      </c>
      <c s="34" t="s">
        <v>192</v>
      </c>
      <c s="34" t="s">
        <v>4309</v>
      </c>
      <c s="35" t="s">
        <v>5</v>
      </c>
      <c s="6" t="s">
        <v>4310</v>
      </c>
      <c s="36" t="s">
        <v>159</v>
      </c>
      <c s="37">
        <v>1</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195</v>
      </c>
      <c s="34" t="s">
        <v>4311</v>
      </c>
      <c s="35" t="s">
        <v>5</v>
      </c>
      <c s="6" t="s">
        <v>4312</v>
      </c>
      <c s="36" t="s">
        <v>159</v>
      </c>
      <c s="37">
        <v>4</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12.75">
      <c r="A83" t="s">
        <v>48</v>
      </c>
      <c s="34" t="s">
        <v>199</v>
      </c>
      <c s="34" t="s">
        <v>4313</v>
      </c>
      <c s="35" t="s">
        <v>5</v>
      </c>
      <c s="6" t="s">
        <v>4314</v>
      </c>
      <c s="36" t="s">
        <v>159</v>
      </c>
      <c s="37">
        <v>1</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3" ht="12.75">
      <c r="A87" t="s">
        <v>45</v>
      </c>
      <c r="C87" s="31" t="s">
        <v>4315</v>
      </c>
      <c r="E87" s="33" t="s">
        <v>4316</v>
      </c>
      <c r="J87" s="32">
        <f>0</f>
      </c>
      <c s="32">
        <f>0</f>
      </c>
      <c s="32">
        <f>0+L88+L92+L96+L100</f>
      </c>
      <c s="32">
        <f>0+M88+M92+M96+M100</f>
      </c>
    </row>
    <row r="88" spans="1:16" ht="12.75">
      <c r="A88" t="s">
        <v>48</v>
      </c>
      <c s="34" t="s">
        <v>202</v>
      </c>
      <c s="34" t="s">
        <v>4317</v>
      </c>
      <c s="35" t="s">
        <v>5</v>
      </c>
      <c s="6" t="s">
        <v>4290</v>
      </c>
      <c s="36" t="s">
        <v>159</v>
      </c>
      <c s="37">
        <v>2</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12.75">
      <c r="A91" t="s">
        <v>57</v>
      </c>
      <c r="E91" s="39" t="s">
        <v>5</v>
      </c>
    </row>
    <row r="92" spans="1:16" ht="12.75">
      <c r="A92" t="s">
        <v>48</v>
      </c>
      <c s="34" t="s">
        <v>205</v>
      </c>
      <c s="34" t="s">
        <v>4318</v>
      </c>
      <c s="35" t="s">
        <v>5</v>
      </c>
      <c s="6" t="s">
        <v>4319</v>
      </c>
      <c s="36" t="s">
        <v>159</v>
      </c>
      <c s="37">
        <v>1</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12.75">
      <c r="A95" t="s">
        <v>57</v>
      </c>
      <c r="E95" s="39" t="s">
        <v>5</v>
      </c>
    </row>
    <row r="96" spans="1:16" ht="12.75">
      <c r="A96" t="s">
        <v>48</v>
      </c>
      <c s="34" t="s">
        <v>208</v>
      </c>
      <c s="34" t="s">
        <v>4320</v>
      </c>
      <c s="35" t="s">
        <v>5</v>
      </c>
      <c s="6" t="s">
        <v>4302</v>
      </c>
      <c s="36" t="s">
        <v>159</v>
      </c>
      <c s="37">
        <v>1</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12.75">
      <c r="A99" t="s">
        <v>57</v>
      </c>
      <c r="E99" s="39" t="s">
        <v>5</v>
      </c>
    </row>
    <row r="100" spans="1:16" ht="12.75">
      <c r="A100" t="s">
        <v>48</v>
      </c>
      <c s="34" t="s">
        <v>211</v>
      </c>
      <c s="34" t="s">
        <v>4321</v>
      </c>
      <c s="35" t="s">
        <v>5</v>
      </c>
      <c s="6" t="s">
        <v>4322</v>
      </c>
      <c s="36" t="s">
        <v>159</v>
      </c>
      <c s="37">
        <v>1</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3" ht="12.75">
      <c r="A104" t="s">
        <v>45</v>
      </c>
      <c r="C104" s="31" t="s">
        <v>4323</v>
      </c>
      <c r="E104" s="33" t="s">
        <v>4324</v>
      </c>
      <c r="J104" s="32">
        <f>0</f>
      </c>
      <c s="32">
        <f>0</f>
      </c>
      <c s="32">
        <f>0+L105+L109+L113</f>
      </c>
      <c s="32">
        <f>0+M105+M109+M113</f>
      </c>
    </row>
    <row r="105" spans="1:16" ht="25.5">
      <c r="A105" t="s">
        <v>48</v>
      </c>
      <c s="34" t="s">
        <v>214</v>
      </c>
      <c s="34" t="s">
        <v>4325</v>
      </c>
      <c s="35" t="s">
        <v>5</v>
      </c>
      <c s="6" t="s">
        <v>4326</v>
      </c>
      <c s="36" t="s">
        <v>122</v>
      </c>
      <c s="37">
        <v>11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2.75">
      <c r="A108" t="s">
        <v>57</v>
      </c>
      <c r="E108" s="39" t="s">
        <v>5</v>
      </c>
    </row>
    <row r="109" spans="1:16" ht="12.75">
      <c r="A109" t="s">
        <v>48</v>
      </c>
      <c s="34" t="s">
        <v>217</v>
      </c>
      <c s="34" t="s">
        <v>4327</v>
      </c>
      <c s="35" t="s">
        <v>5</v>
      </c>
      <c s="6" t="s">
        <v>4328</v>
      </c>
      <c s="36" t="s">
        <v>159</v>
      </c>
      <c s="37">
        <v>15</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2.75">
      <c r="A112" t="s">
        <v>57</v>
      </c>
      <c r="E112" s="39" t="s">
        <v>5</v>
      </c>
    </row>
    <row r="113" spans="1:16" ht="12.75">
      <c r="A113" t="s">
        <v>48</v>
      </c>
      <c s="34" t="s">
        <v>220</v>
      </c>
      <c s="34" t="s">
        <v>4329</v>
      </c>
      <c s="35" t="s">
        <v>5</v>
      </c>
      <c s="6" t="s">
        <v>4330</v>
      </c>
      <c s="36" t="s">
        <v>159</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2.75">
      <c r="A116" t="s">
        <v>57</v>
      </c>
      <c r="E116" s="39" t="s">
        <v>5</v>
      </c>
    </row>
    <row r="117" spans="1:13" ht="12.75">
      <c r="A117" t="s">
        <v>45</v>
      </c>
      <c r="C117" s="31" t="s">
        <v>4331</v>
      </c>
      <c r="E117" s="33" t="s">
        <v>4332</v>
      </c>
      <c r="J117" s="32">
        <f>0</f>
      </c>
      <c s="32">
        <f>0</f>
      </c>
      <c s="32">
        <f>0+L118+L122</f>
      </c>
      <c s="32">
        <f>0+M118+M122</f>
      </c>
    </row>
    <row r="118" spans="1:16" ht="12.75">
      <c r="A118" t="s">
        <v>48</v>
      </c>
      <c s="34" t="s">
        <v>223</v>
      </c>
      <c s="34" t="s">
        <v>4333</v>
      </c>
      <c s="35" t="s">
        <v>5</v>
      </c>
      <c s="6" t="s">
        <v>4334</v>
      </c>
      <c s="36" t="s">
        <v>122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5</v>
      </c>
    </row>
    <row r="122" spans="1:16" ht="12.75">
      <c r="A122" t="s">
        <v>48</v>
      </c>
      <c s="34" t="s">
        <v>227</v>
      </c>
      <c s="34" t="s">
        <v>4335</v>
      </c>
      <c s="35" t="s">
        <v>5</v>
      </c>
      <c s="6" t="s">
        <v>4336</v>
      </c>
      <c s="36" t="s">
        <v>122</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5</v>
      </c>
    </row>
    <row r="126" spans="1:13" ht="12.75">
      <c r="A126" t="s">
        <v>45</v>
      </c>
      <c r="C126" s="31" t="s">
        <v>4337</v>
      </c>
      <c r="E126" s="33" t="s">
        <v>4338</v>
      </c>
      <c r="J126" s="32">
        <f>0</f>
      </c>
      <c s="32">
        <f>0</f>
      </c>
      <c s="32">
        <f>0+L127+L131</f>
      </c>
      <c s="32">
        <f>0+M127+M131</f>
      </c>
    </row>
    <row r="127" spans="1:16" ht="12.75">
      <c r="A127" t="s">
        <v>48</v>
      </c>
      <c s="34" t="s">
        <v>230</v>
      </c>
      <c s="34" t="s">
        <v>4339</v>
      </c>
      <c s="35" t="s">
        <v>5</v>
      </c>
      <c s="6" t="s">
        <v>4340</v>
      </c>
      <c s="36" t="s">
        <v>159</v>
      </c>
      <c s="37">
        <v>70</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233</v>
      </c>
      <c s="34" t="s">
        <v>4341</v>
      </c>
      <c s="35" t="s">
        <v>5</v>
      </c>
      <c s="6" t="s">
        <v>4342</v>
      </c>
      <c s="36" t="s">
        <v>122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3" ht="12.75">
      <c r="A135" t="s">
        <v>45</v>
      </c>
      <c r="C135" s="31" t="s">
        <v>1286</v>
      </c>
      <c r="E135" s="33" t="s">
        <v>1287</v>
      </c>
      <c r="J135" s="32">
        <f>0</f>
      </c>
      <c s="32">
        <f>0</f>
      </c>
      <c s="32">
        <f>0+L136+L140+L144+L148+L152+L156+L160+L164+L168+L172+L176+L180+L184+L188+L192+L196+L200+L204+L208+L212+L216+L220+L224+L228+L232+L236+L240+L244+L248</f>
      </c>
      <c s="32">
        <f>0+M136+M140+M144+M148+M152+M156+M160+M164+M168+M172+M176+M180+M184+M188+M192+M196+M200+M204+M208+M212+M216+M220+M224+M228+M232+M236+M240+M244+M248</f>
      </c>
    </row>
    <row r="136" spans="1:16" ht="25.5">
      <c r="A136" t="s">
        <v>48</v>
      </c>
      <c s="34" t="s">
        <v>237</v>
      </c>
      <c s="34" t="s">
        <v>4343</v>
      </c>
      <c s="35" t="s">
        <v>5</v>
      </c>
      <c s="6" t="s">
        <v>4344</v>
      </c>
      <c s="36" t="s">
        <v>226</v>
      </c>
      <c s="37">
        <v>50</v>
      </c>
      <c s="36">
        <v>0</v>
      </c>
      <c s="36">
        <f>ROUND(G136*H136,6)</f>
      </c>
      <c r="L136" s="38">
        <v>0</v>
      </c>
      <c s="32">
        <f>ROUND(ROUND(L136,2)*ROUND(G136,3),2)</f>
      </c>
      <c s="36" t="s">
        <v>160</v>
      </c>
      <c>
        <f>(M136*21)/100</f>
      </c>
      <c t="s">
        <v>26</v>
      </c>
    </row>
    <row r="137" spans="1:5" ht="12.75">
      <c r="A137" s="35" t="s">
        <v>54</v>
      </c>
      <c r="E137" s="39" t="s">
        <v>5</v>
      </c>
    </row>
    <row r="138" spans="1:5" ht="12.75">
      <c r="A138" s="35" t="s">
        <v>55</v>
      </c>
      <c r="E138" s="40" t="s">
        <v>5</v>
      </c>
    </row>
    <row r="139" spans="1:5" ht="12.75">
      <c r="A139" t="s">
        <v>57</v>
      </c>
      <c r="E139" s="39" t="s">
        <v>5</v>
      </c>
    </row>
    <row r="140" spans="1:16" ht="12.75">
      <c r="A140" t="s">
        <v>48</v>
      </c>
      <c s="34" t="s">
        <v>238</v>
      </c>
      <c s="34" t="s">
        <v>4345</v>
      </c>
      <c s="35" t="s">
        <v>5</v>
      </c>
      <c s="6" t="s">
        <v>4346</v>
      </c>
      <c s="36" t="s">
        <v>226</v>
      </c>
      <c s="37">
        <v>52.5</v>
      </c>
      <c s="36">
        <v>0.00019</v>
      </c>
      <c s="36">
        <f>ROUND(G140*H140,6)</f>
      </c>
      <c r="L140" s="38">
        <v>0</v>
      </c>
      <c s="32">
        <f>ROUND(ROUND(L140,2)*ROUND(G140,3),2)</f>
      </c>
      <c s="36" t="s">
        <v>160</v>
      </c>
      <c>
        <f>(M140*21)/100</f>
      </c>
      <c t="s">
        <v>26</v>
      </c>
    </row>
    <row r="141" spans="1:5" ht="12.75">
      <c r="A141" s="35" t="s">
        <v>54</v>
      </c>
      <c r="E141" s="39" t="s">
        <v>5</v>
      </c>
    </row>
    <row r="142" spans="1:5" ht="12.75">
      <c r="A142" s="35" t="s">
        <v>55</v>
      </c>
      <c r="E142" s="40" t="s">
        <v>4347</v>
      </c>
    </row>
    <row r="143" spans="1:5" ht="12.75">
      <c r="A143" t="s">
        <v>57</v>
      </c>
      <c r="E143" s="39" t="s">
        <v>4348</v>
      </c>
    </row>
    <row r="144" spans="1:16" ht="25.5">
      <c r="A144" t="s">
        <v>48</v>
      </c>
      <c s="34" t="s">
        <v>242</v>
      </c>
      <c s="34" t="s">
        <v>4349</v>
      </c>
      <c s="35" t="s">
        <v>5</v>
      </c>
      <c s="6" t="s">
        <v>4350</v>
      </c>
      <c s="36" t="s">
        <v>226</v>
      </c>
      <c s="37">
        <v>350</v>
      </c>
      <c s="36">
        <v>0</v>
      </c>
      <c s="36">
        <f>ROUND(G144*H144,6)</f>
      </c>
      <c r="L144" s="38">
        <v>0</v>
      </c>
      <c s="32">
        <f>ROUND(ROUND(L144,2)*ROUND(G144,3),2)</f>
      </c>
      <c s="36" t="s">
        <v>160</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245</v>
      </c>
      <c s="34" t="s">
        <v>4351</v>
      </c>
      <c s="35" t="s">
        <v>5</v>
      </c>
      <c s="6" t="s">
        <v>4352</v>
      </c>
      <c s="36" t="s">
        <v>226</v>
      </c>
      <c s="37">
        <v>367.5</v>
      </c>
      <c s="36">
        <v>7E-05</v>
      </c>
      <c s="36">
        <f>ROUND(G148*H148,6)</f>
      </c>
      <c r="L148" s="38">
        <v>0</v>
      </c>
      <c s="32">
        <f>ROUND(ROUND(L148,2)*ROUND(G148,3),2)</f>
      </c>
      <c s="36" t="s">
        <v>160</v>
      </c>
      <c>
        <f>(M148*21)/100</f>
      </c>
      <c t="s">
        <v>26</v>
      </c>
    </row>
    <row r="149" spans="1:5" ht="12.75">
      <c r="A149" s="35" t="s">
        <v>54</v>
      </c>
      <c r="E149" s="39" t="s">
        <v>5</v>
      </c>
    </row>
    <row r="150" spans="1:5" ht="12.75">
      <c r="A150" s="35" t="s">
        <v>55</v>
      </c>
      <c r="E150" s="40" t="s">
        <v>4353</v>
      </c>
    </row>
    <row r="151" spans="1:5" ht="12.75">
      <c r="A151" t="s">
        <v>57</v>
      </c>
      <c r="E151" s="39" t="s">
        <v>4348</v>
      </c>
    </row>
    <row r="152" spans="1:16" ht="25.5">
      <c r="A152" t="s">
        <v>48</v>
      </c>
      <c s="34" t="s">
        <v>248</v>
      </c>
      <c s="34" t="s">
        <v>4354</v>
      </c>
      <c s="35" t="s">
        <v>5</v>
      </c>
      <c s="6" t="s">
        <v>4355</v>
      </c>
      <c s="36" t="s">
        <v>226</v>
      </c>
      <c s="37">
        <v>1008</v>
      </c>
      <c s="36">
        <v>0</v>
      </c>
      <c s="36">
        <f>ROUND(G152*H152,6)</f>
      </c>
      <c r="L152" s="38">
        <v>0</v>
      </c>
      <c s="32">
        <f>ROUND(ROUND(L152,2)*ROUND(G152,3),2)</f>
      </c>
      <c s="36" t="s">
        <v>160</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251</v>
      </c>
      <c s="34" t="s">
        <v>3949</v>
      </c>
      <c s="35" t="s">
        <v>5</v>
      </c>
      <c s="6" t="s">
        <v>3950</v>
      </c>
      <c s="36" t="s">
        <v>226</v>
      </c>
      <c s="37">
        <v>1159.2</v>
      </c>
      <c s="36">
        <v>0.00012</v>
      </c>
      <c s="36">
        <f>ROUND(G156*H156,6)</f>
      </c>
      <c r="L156" s="38">
        <v>0</v>
      </c>
      <c s="32">
        <f>ROUND(ROUND(L156,2)*ROUND(G156,3),2)</f>
      </c>
      <c s="36" t="s">
        <v>160</v>
      </c>
      <c>
        <f>(M156*21)/100</f>
      </c>
      <c t="s">
        <v>26</v>
      </c>
    </row>
    <row r="157" spans="1:5" ht="12.75">
      <c r="A157" s="35" t="s">
        <v>54</v>
      </c>
      <c r="E157" s="39" t="s">
        <v>5</v>
      </c>
    </row>
    <row r="158" spans="1:5" ht="12.75">
      <c r="A158" s="35" t="s">
        <v>55</v>
      </c>
      <c r="E158" s="40" t="s">
        <v>4356</v>
      </c>
    </row>
    <row r="159" spans="1:5" ht="12.75">
      <c r="A159" t="s">
        <v>57</v>
      </c>
      <c r="E159" s="39" t="s">
        <v>5</v>
      </c>
    </row>
    <row r="160" spans="1:16" ht="25.5">
      <c r="A160" t="s">
        <v>48</v>
      </c>
      <c s="34" t="s">
        <v>254</v>
      </c>
      <c s="34" t="s">
        <v>1288</v>
      </c>
      <c s="35" t="s">
        <v>5</v>
      </c>
      <c s="6" t="s">
        <v>1289</v>
      </c>
      <c s="36" t="s">
        <v>226</v>
      </c>
      <c s="37">
        <v>136</v>
      </c>
      <c s="36">
        <v>0</v>
      </c>
      <c s="36">
        <f>ROUND(G160*H160,6)</f>
      </c>
      <c r="L160" s="38">
        <v>0</v>
      </c>
      <c s="32">
        <f>ROUND(ROUND(L160,2)*ROUND(G160,3),2)</f>
      </c>
      <c s="36" t="s">
        <v>160</v>
      </c>
      <c>
        <f>(M160*21)/100</f>
      </c>
      <c t="s">
        <v>26</v>
      </c>
    </row>
    <row r="161" spans="1:5" ht="12.75">
      <c r="A161" s="35" t="s">
        <v>54</v>
      </c>
      <c r="E161" s="39" t="s">
        <v>5</v>
      </c>
    </row>
    <row r="162" spans="1:5" ht="12.75">
      <c r="A162" s="35" t="s">
        <v>55</v>
      </c>
      <c r="E162" s="40" t="s">
        <v>5</v>
      </c>
    </row>
    <row r="163" spans="1:5" ht="12.75">
      <c r="A163" t="s">
        <v>57</v>
      </c>
      <c r="E163" s="39" t="s">
        <v>5</v>
      </c>
    </row>
    <row r="164" spans="1:16" ht="12.75">
      <c r="A164" t="s">
        <v>48</v>
      </c>
      <c s="34" t="s">
        <v>257</v>
      </c>
      <c s="34" t="s">
        <v>1290</v>
      </c>
      <c s="35" t="s">
        <v>5</v>
      </c>
      <c s="6" t="s">
        <v>1291</v>
      </c>
      <c s="36" t="s">
        <v>226</v>
      </c>
      <c s="37">
        <v>156.4</v>
      </c>
      <c s="36">
        <v>0.00025</v>
      </c>
      <c s="36">
        <f>ROUND(G164*H164,6)</f>
      </c>
      <c r="L164" s="38">
        <v>0</v>
      </c>
      <c s="32">
        <f>ROUND(ROUND(L164,2)*ROUND(G164,3),2)</f>
      </c>
      <c s="36" t="s">
        <v>160</v>
      </c>
      <c>
        <f>(M164*21)/100</f>
      </c>
      <c t="s">
        <v>26</v>
      </c>
    </row>
    <row r="165" spans="1:5" ht="12.75">
      <c r="A165" s="35" t="s">
        <v>54</v>
      </c>
      <c r="E165" s="39" t="s">
        <v>5</v>
      </c>
    </row>
    <row r="166" spans="1:5" ht="12.75">
      <c r="A166" s="35" t="s">
        <v>55</v>
      </c>
      <c r="E166" s="40" t="s">
        <v>4357</v>
      </c>
    </row>
    <row r="167" spans="1:5" ht="12.75">
      <c r="A167" t="s">
        <v>57</v>
      </c>
      <c r="E167" s="39" t="s">
        <v>5</v>
      </c>
    </row>
    <row r="168" spans="1:16" ht="25.5">
      <c r="A168" t="s">
        <v>48</v>
      </c>
      <c s="34" t="s">
        <v>261</v>
      </c>
      <c s="34" t="s">
        <v>4358</v>
      </c>
      <c s="35" t="s">
        <v>5</v>
      </c>
      <c s="6" t="s">
        <v>4359</v>
      </c>
      <c s="36" t="s">
        <v>226</v>
      </c>
      <c s="37">
        <v>45</v>
      </c>
      <c s="36">
        <v>0</v>
      </c>
      <c s="36">
        <f>ROUND(G168*H168,6)</f>
      </c>
      <c r="L168" s="38">
        <v>0</v>
      </c>
      <c s="32">
        <f>ROUND(ROUND(L168,2)*ROUND(G168,3),2)</f>
      </c>
      <c s="36" t="s">
        <v>160</v>
      </c>
      <c>
        <f>(M168*21)/100</f>
      </c>
      <c t="s">
        <v>26</v>
      </c>
    </row>
    <row r="169" spans="1:5" ht="12.75">
      <c r="A169" s="35" t="s">
        <v>54</v>
      </c>
      <c r="E169" s="39" t="s">
        <v>5</v>
      </c>
    </row>
    <row r="170" spans="1:5" ht="12.75">
      <c r="A170" s="35" t="s">
        <v>55</v>
      </c>
      <c r="E170" s="40" t="s">
        <v>5</v>
      </c>
    </row>
    <row r="171" spans="1:5" ht="12.75">
      <c r="A171" t="s">
        <v>57</v>
      </c>
      <c r="E171" s="39" t="s">
        <v>5</v>
      </c>
    </row>
    <row r="172" spans="1:16" ht="12.75">
      <c r="A172" t="s">
        <v>48</v>
      </c>
      <c s="34" t="s">
        <v>264</v>
      </c>
      <c s="34" t="s">
        <v>3961</v>
      </c>
      <c s="35" t="s">
        <v>5</v>
      </c>
      <c s="6" t="s">
        <v>3962</v>
      </c>
      <c s="36" t="s">
        <v>226</v>
      </c>
      <c s="37">
        <v>51.75</v>
      </c>
      <c s="36">
        <v>0.00053</v>
      </c>
      <c s="36">
        <f>ROUND(G172*H172,6)</f>
      </c>
      <c r="L172" s="38">
        <v>0</v>
      </c>
      <c s="32">
        <f>ROUND(ROUND(L172,2)*ROUND(G172,3),2)</f>
      </c>
      <c s="36" t="s">
        <v>160</v>
      </c>
      <c>
        <f>(M172*21)/100</f>
      </c>
      <c t="s">
        <v>26</v>
      </c>
    </row>
    <row r="173" spans="1:5" ht="12.75">
      <c r="A173" s="35" t="s">
        <v>54</v>
      </c>
      <c r="E173" s="39" t="s">
        <v>5</v>
      </c>
    </row>
    <row r="174" spans="1:5" ht="12.75">
      <c r="A174" s="35" t="s">
        <v>55</v>
      </c>
      <c r="E174" s="40" t="s">
        <v>4360</v>
      </c>
    </row>
    <row r="175" spans="1:5" ht="12.75">
      <c r="A175" t="s">
        <v>57</v>
      </c>
      <c r="E175" s="39" t="s">
        <v>5</v>
      </c>
    </row>
    <row r="176" spans="1:16" ht="25.5">
      <c r="A176" t="s">
        <v>48</v>
      </c>
      <c s="34" t="s">
        <v>269</v>
      </c>
      <c s="34" t="s">
        <v>4361</v>
      </c>
      <c s="35" t="s">
        <v>5</v>
      </c>
      <c s="6" t="s">
        <v>4362</v>
      </c>
      <c s="36" t="s">
        <v>226</v>
      </c>
      <c s="37">
        <v>2227</v>
      </c>
      <c s="36">
        <v>0</v>
      </c>
      <c s="36">
        <f>ROUND(G176*H176,6)</f>
      </c>
      <c r="L176" s="38">
        <v>0</v>
      </c>
      <c s="32">
        <f>ROUND(ROUND(L176,2)*ROUND(G176,3),2)</f>
      </c>
      <c s="36" t="s">
        <v>160</v>
      </c>
      <c>
        <f>(M176*21)/100</f>
      </c>
      <c t="s">
        <v>26</v>
      </c>
    </row>
    <row r="177" spans="1:5" ht="12.75">
      <c r="A177" s="35" t="s">
        <v>54</v>
      </c>
      <c r="E177" s="39" t="s">
        <v>5</v>
      </c>
    </row>
    <row r="178" spans="1:5" ht="12.75">
      <c r="A178" s="35" t="s">
        <v>55</v>
      </c>
      <c r="E178" s="40" t="s">
        <v>5</v>
      </c>
    </row>
    <row r="179" spans="1:5" ht="12.75">
      <c r="A179" t="s">
        <v>57</v>
      </c>
      <c r="E179" s="39" t="s">
        <v>5</v>
      </c>
    </row>
    <row r="180" spans="1:16" ht="25.5">
      <c r="A180" t="s">
        <v>48</v>
      </c>
      <c s="34" t="s">
        <v>272</v>
      </c>
      <c s="34" t="s">
        <v>4363</v>
      </c>
      <c s="35" t="s">
        <v>5</v>
      </c>
      <c s="6" t="s">
        <v>4364</v>
      </c>
      <c s="36" t="s">
        <v>226</v>
      </c>
      <c s="37">
        <v>2561.05</v>
      </c>
      <c s="36">
        <v>5E-05</v>
      </c>
      <c s="36">
        <f>ROUND(G180*H180,6)</f>
      </c>
      <c r="L180" s="38">
        <v>0</v>
      </c>
      <c s="32">
        <f>ROUND(ROUND(L180,2)*ROUND(G180,3),2)</f>
      </c>
      <c s="36" t="s">
        <v>160</v>
      </c>
      <c>
        <f>(M180*21)/100</f>
      </c>
      <c t="s">
        <v>26</v>
      </c>
    </row>
    <row r="181" spans="1:5" ht="12.75">
      <c r="A181" s="35" t="s">
        <v>54</v>
      </c>
      <c r="E181" s="39" t="s">
        <v>5</v>
      </c>
    </row>
    <row r="182" spans="1:5" ht="12.75">
      <c r="A182" s="35" t="s">
        <v>55</v>
      </c>
      <c r="E182" s="40" t="s">
        <v>4365</v>
      </c>
    </row>
    <row r="183" spans="1:5" ht="12.75">
      <c r="A183" t="s">
        <v>57</v>
      </c>
      <c r="E183" s="39" t="s">
        <v>5</v>
      </c>
    </row>
    <row r="184" spans="1:16" ht="25.5">
      <c r="A184" t="s">
        <v>48</v>
      </c>
      <c s="34" t="s">
        <v>275</v>
      </c>
      <c s="34" t="s">
        <v>4366</v>
      </c>
      <c s="35" t="s">
        <v>49</v>
      </c>
      <c s="6" t="s">
        <v>4367</v>
      </c>
      <c s="36" t="s">
        <v>226</v>
      </c>
      <c s="37">
        <v>1068</v>
      </c>
      <c s="36">
        <v>0</v>
      </c>
      <c s="36">
        <f>ROUND(G184*H184,6)</f>
      </c>
      <c r="L184" s="38">
        <v>0</v>
      </c>
      <c s="32">
        <f>ROUND(ROUND(L184,2)*ROUND(G184,3),2)</f>
      </c>
      <c s="36" t="s">
        <v>160</v>
      </c>
      <c>
        <f>(M184*21)/100</f>
      </c>
      <c t="s">
        <v>26</v>
      </c>
    </row>
    <row r="185" spans="1:5" ht="12.75">
      <c r="A185" s="35" t="s">
        <v>54</v>
      </c>
      <c r="E185" s="39" t="s">
        <v>5</v>
      </c>
    </row>
    <row r="186" spans="1:5" ht="12.75">
      <c r="A186" s="35" t="s">
        <v>55</v>
      </c>
      <c r="E186" s="40" t="s">
        <v>5</v>
      </c>
    </row>
    <row r="187" spans="1:5" ht="12.75">
      <c r="A187" t="s">
        <v>57</v>
      </c>
      <c r="E187" s="39" t="s">
        <v>5</v>
      </c>
    </row>
    <row r="188" spans="1:16" ht="25.5">
      <c r="A188" t="s">
        <v>48</v>
      </c>
      <c s="34" t="s">
        <v>280</v>
      </c>
      <c s="34" t="s">
        <v>4368</v>
      </c>
      <c s="35" t="s">
        <v>5</v>
      </c>
      <c s="6" t="s">
        <v>4369</v>
      </c>
      <c s="36" t="s">
        <v>226</v>
      </c>
      <c s="37">
        <v>1228.2</v>
      </c>
      <c s="36">
        <v>8E-05</v>
      </c>
      <c s="36">
        <f>ROUND(G188*H188,6)</f>
      </c>
      <c r="L188" s="38">
        <v>0</v>
      </c>
      <c s="32">
        <f>ROUND(ROUND(L188,2)*ROUND(G188,3),2)</f>
      </c>
      <c s="36" t="s">
        <v>160</v>
      </c>
      <c>
        <f>(M188*21)/100</f>
      </c>
      <c t="s">
        <v>26</v>
      </c>
    </row>
    <row r="189" spans="1:5" ht="12.75">
      <c r="A189" s="35" t="s">
        <v>54</v>
      </c>
      <c r="E189" s="39" t="s">
        <v>5</v>
      </c>
    </row>
    <row r="190" spans="1:5" ht="12.75">
      <c r="A190" s="35" t="s">
        <v>55</v>
      </c>
      <c r="E190" s="40" t="s">
        <v>4370</v>
      </c>
    </row>
    <row r="191" spans="1:5" ht="12.75">
      <c r="A191" t="s">
        <v>57</v>
      </c>
      <c r="E191" s="39" t="s">
        <v>5</v>
      </c>
    </row>
    <row r="192" spans="1:16" ht="25.5">
      <c r="A192" t="s">
        <v>48</v>
      </c>
      <c s="34" t="s">
        <v>283</v>
      </c>
      <c s="34" t="s">
        <v>4366</v>
      </c>
      <c s="35" t="s">
        <v>5</v>
      </c>
      <c s="6" t="s">
        <v>4367</v>
      </c>
      <c s="36" t="s">
        <v>226</v>
      </c>
      <c s="37">
        <v>178</v>
      </c>
      <c s="36">
        <v>0</v>
      </c>
      <c s="36">
        <f>ROUND(G192*H192,6)</f>
      </c>
      <c r="L192" s="38">
        <v>0</v>
      </c>
      <c s="32">
        <f>ROUND(ROUND(L192,2)*ROUND(G192,3),2)</f>
      </c>
      <c s="36" t="s">
        <v>160</v>
      </c>
      <c>
        <f>(M192*21)/100</f>
      </c>
      <c t="s">
        <v>26</v>
      </c>
    </row>
    <row r="193" spans="1:5" ht="12.75">
      <c r="A193" s="35" t="s">
        <v>54</v>
      </c>
      <c r="E193" s="39" t="s">
        <v>5</v>
      </c>
    </row>
    <row r="194" spans="1:5" ht="12.75">
      <c r="A194" s="35" t="s">
        <v>55</v>
      </c>
      <c r="E194" s="40" t="s">
        <v>5</v>
      </c>
    </row>
    <row r="195" spans="1:5" ht="12.75">
      <c r="A195" t="s">
        <v>57</v>
      </c>
      <c r="E195" s="39" t="s">
        <v>5</v>
      </c>
    </row>
    <row r="196" spans="1:16" ht="25.5">
      <c r="A196" t="s">
        <v>48</v>
      </c>
      <c s="34" t="s">
        <v>286</v>
      </c>
      <c s="34" t="s">
        <v>4371</v>
      </c>
      <c s="35" t="s">
        <v>5</v>
      </c>
      <c s="6" t="s">
        <v>4372</v>
      </c>
      <c s="36" t="s">
        <v>226</v>
      </c>
      <c s="37">
        <v>204.7</v>
      </c>
      <c s="36">
        <v>0.00012</v>
      </c>
      <c s="36">
        <f>ROUND(G196*H196,6)</f>
      </c>
      <c r="L196" s="38">
        <v>0</v>
      </c>
      <c s="32">
        <f>ROUND(ROUND(L196,2)*ROUND(G196,3),2)</f>
      </c>
      <c s="36" t="s">
        <v>160</v>
      </c>
      <c>
        <f>(M196*21)/100</f>
      </c>
      <c t="s">
        <v>26</v>
      </c>
    </row>
    <row r="197" spans="1:5" ht="12.75">
      <c r="A197" s="35" t="s">
        <v>54</v>
      </c>
      <c r="E197" s="39" t="s">
        <v>5</v>
      </c>
    </row>
    <row r="198" spans="1:5" ht="12.75">
      <c r="A198" s="35" t="s">
        <v>55</v>
      </c>
      <c r="E198" s="40" t="s">
        <v>4373</v>
      </c>
    </row>
    <row r="199" spans="1:5" ht="12.75">
      <c r="A199" t="s">
        <v>57</v>
      </c>
      <c r="E199" s="39" t="s">
        <v>5</v>
      </c>
    </row>
    <row r="200" spans="1:16" ht="25.5">
      <c r="A200" t="s">
        <v>48</v>
      </c>
      <c s="34" t="s">
        <v>289</v>
      </c>
      <c s="34" t="s">
        <v>4374</v>
      </c>
      <c s="35" t="s">
        <v>5</v>
      </c>
      <c s="6" t="s">
        <v>4375</v>
      </c>
      <c s="36" t="s">
        <v>159</v>
      </c>
      <c s="37">
        <v>1</v>
      </c>
      <c s="36">
        <v>0</v>
      </c>
      <c s="36">
        <f>ROUND(G200*H200,6)</f>
      </c>
      <c r="L200" s="38">
        <v>0</v>
      </c>
      <c s="32">
        <f>ROUND(ROUND(L200,2)*ROUND(G200,3),2)</f>
      </c>
      <c s="36" t="s">
        <v>160</v>
      </c>
      <c>
        <f>(M200*21)/100</f>
      </c>
      <c t="s">
        <v>26</v>
      </c>
    </row>
    <row r="201" spans="1:5" ht="12.75">
      <c r="A201" s="35" t="s">
        <v>54</v>
      </c>
      <c r="E201" s="39" t="s">
        <v>5</v>
      </c>
    </row>
    <row r="202" spans="1:5" ht="12.75">
      <c r="A202" s="35" t="s">
        <v>55</v>
      </c>
      <c r="E202" s="40" t="s">
        <v>5</v>
      </c>
    </row>
    <row r="203" spans="1:5" ht="12.75">
      <c r="A203" t="s">
        <v>57</v>
      </c>
      <c r="E203" s="39" t="s">
        <v>5</v>
      </c>
    </row>
    <row r="204" spans="1:16" ht="25.5">
      <c r="A204" t="s">
        <v>48</v>
      </c>
      <c s="34" t="s">
        <v>292</v>
      </c>
      <c s="34" t="s">
        <v>4376</v>
      </c>
      <c s="35" t="s">
        <v>5</v>
      </c>
      <c s="6" t="s">
        <v>4377</v>
      </c>
      <c s="36" t="s">
        <v>159</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4274</v>
      </c>
    </row>
    <row r="208" spans="1:16" ht="25.5">
      <c r="A208" t="s">
        <v>48</v>
      </c>
      <c s="34" t="s">
        <v>295</v>
      </c>
      <c s="34" t="s">
        <v>4378</v>
      </c>
      <c s="35" t="s">
        <v>5</v>
      </c>
      <c s="6" t="s">
        <v>4379</v>
      </c>
      <c s="36" t="s">
        <v>226</v>
      </c>
      <c s="37">
        <v>55</v>
      </c>
      <c s="36">
        <v>0</v>
      </c>
      <c s="36">
        <f>ROUND(G208*H208,6)</f>
      </c>
      <c r="L208" s="38">
        <v>0</v>
      </c>
      <c s="32">
        <f>ROUND(ROUND(L208,2)*ROUND(G208,3),2)</f>
      </c>
      <c s="36" t="s">
        <v>160</v>
      </c>
      <c>
        <f>(M208*21)/100</f>
      </c>
      <c t="s">
        <v>26</v>
      </c>
    </row>
    <row r="209" spans="1:5" ht="12.75">
      <c r="A209" s="35" t="s">
        <v>54</v>
      </c>
      <c r="E209" s="39" t="s">
        <v>5</v>
      </c>
    </row>
    <row r="210" spans="1:5" ht="12.75">
      <c r="A210" s="35" t="s">
        <v>55</v>
      </c>
      <c r="E210" s="40" t="s">
        <v>5</v>
      </c>
    </row>
    <row r="211" spans="1:5" ht="12.75">
      <c r="A211" t="s">
        <v>57</v>
      </c>
      <c r="E211" s="39" t="s">
        <v>5</v>
      </c>
    </row>
    <row r="212" spans="1:16" ht="12.75">
      <c r="A212" t="s">
        <v>48</v>
      </c>
      <c s="34" t="s">
        <v>298</v>
      </c>
      <c s="34" t="s">
        <v>4380</v>
      </c>
      <c s="35" t="s">
        <v>5</v>
      </c>
      <c s="6" t="s">
        <v>4381</v>
      </c>
      <c s="36" t="s">
        <v>226</v>
      </c>
      <c s="37">
        <v>55</v>
      </c>
      <c s="36">
        <v>0.00225</v>
      </c>
      <c s="36">
        <f>ROUND(G212*H212,6)</f>
      </c>
      <c r="L212" s="38">
        <v>0</v>
      </c>
      <c s="32">
        <f>ROUND(ROUND(L212,2)*ROUND(G212,3),2)</f>
      </c>
      <c s="36" t="s">
        <v>160</v>
      </c>
      <c>
        <f>(M212*21)/100</f>
      </c>
      <c t="s">
        <v>26</v>
      </c>
    </row>
    <row r="213" spans="1:5" ht="12.75">
      <c r="A213" s="35" t="s">
        <v>54</v>
      </c>
      <c r="E213" s="39" t="s">
        <v>5</v>
      </c>
    </row>
    <row r="214" spans="1:5" ht="12.75">
      <c r="A214" s="35" t="s">
        <v>55</v>
      </c>
      <c r="E214" s="40" t="s">
        <v>5</v>
      </c>
    </row>
    <row r="215" spans="1:5" ht="12.75">
      <c r="A215" t="s">
        <v>57</v>
      </c>
      <c r="E215" s="39" t="s">
        <v>4382</v>
      </c>
    </row>
    <row r="216" spans="1:16" ht="25.5">
      <c r="A216" t="s">
        <v>48</v>
      </c>
      <c s="34" t="s">
        <v>301</v>
      </c>
      <c s="34" t="s">
        <v>4383</v>
      </c>
      <c s="35" t="s">
        <v>5</v>
      </c>
      <c s="6" t="s">
        <v>4384</v>
      </c>
      <c s="36" t="s">
        <v>226</v>
      </c>
      <c s="37">
        <v>75</v>
      </c>
      <c s="36">
        <v>0</v>
      </c>
      <c s="36">
        <f>ROUND(G216*H216,6)</f>
      </c>
      <c r="L216" s="38">
        <v>0</v>
      </c>
      <c s="32">
        <f>ROUND(ROUND(L216,2)*ROUND(G216,3),2)</f>
      </c>
      <c s="36" t="s">
        <v>160</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304</v>
      </c>
      <c s="34" t="s">
        <v>4385</v>
      </c>
      <c s="35" t="s">
        <v>5</v>
      </c>
      <c s="6" t="s">
        <v>4386</v>
      </c>
      <c s="36" t="s">
        <v>226</v>
      </c>
      <c s="37">
        <v>75</v>
      </c>
      <c s="36">
        <v>0.0035</v>
      </c>
      <c s="36">
        <f>ROUND(G220*H220,6)</f>
      </c>
      <c r="L220" s="38">
        <v>0</v>
      </c>
      <c s="32">
        <f>ROUND(ROUND(L220,2)*ROUND(G220,3),2)</f>
      </c>
      <c s="36" t="s">
        <v>160</v>
      </c>
      <c>
        <f>(M220*21)/100</f>
      </c>
      <c t="s">
        <v>26</v>
      </c>
    </row>
    <row r="221" spans="1:5" ht="12.75">
      <c r="A221" s="35" t="s">
        <v>54</v>
      </c>
      <c r="E221" s="39" t="s">
        <v>5</v>
      </c>
    </row>
    <row r="222" spans="1:5" ht="12.75">
      <c r="A222" s="35" t="s">
        <v>55</v>
      </c>
      <c r="E222" s="40" t="s">
        <v>5</v>
      </c>
    </row>
    <row r="223" spans="1:5" ht="12.75">
      <c r="A223" t="s">
        <v>57</v>
      </c>
      <c r="E223" s="39" t="s">
        <v>4382</v>
      </c>
    </row>
    <row r="224" spans="1:16" ht="25.5">
      <c r="A224" t="s">
        <v>48</v>
      </c>
      <c s="34" t="s">
        <v>307</v>
      </c>
      <c s="34" t="s">
        <v>4184</v>
      </c>
      <c s="35" t="s">
        <v>5</v>
      </c>
      <c s="6" t="s">
        <v>4185</v>
      </c>
      <c s="36" t="s">
        <v>226</v>
      </c>
      <c s="37">
        <v>15</v>
      </c>
      <c s="36">
        <v>0</v>
      </c>
      <c s="36">
        <f>ROUND(G224*H224,6)</f>
      </c>
      <c r="L224" s="38">
        <v>0</v>
      </c>
      <c s="32">
        <f>ROUND(ROUND(L224,2)*ROUND(G224,3),2)</f>
      </c>
      <c s="36" t="s">
        <v>160</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310</v>
      </c>
      <c s="34" t="s">
        <v>4387</v>
      </c>
      <c s="35" t="s">
        <v>5</v>
      </c>
      <c s="6" t="s">
        <v>4388</v>
      </c>
      <c s="36" t="s">
        <v>226</v>
      </c>
      <c s="37">
        <v>15</v>
      </c>
      <c s="36">
        <v>0.012</v>
      </c>
      <c s="36">
        <f>ROUND(G228*H228,6)</f>
      </c>
      <c r="L228" s="38">
        <v>0</v>
      </c>
      <c s="32">
        <f>ROUND(ROUND(L228,2)*ROUND(G228,3),2)</f>
      </c>
      <c s="36" t="s">
        <v>160</v>
      </c>
      <c>
        <f>(M228*21)/100</f>
      </c>
      <c t="s">
        <v>26</v>
      </c>
    </row>
    <row r="229" spans="1:5" ht="12.75">
      <c r="A229" s="35" t="s">
        <v>54</v>
      </c>
      <c r="E229" s="39" t="s">
        <v>5</v>
      </c>
    </row>
    <row r="230" spans="1:5" ht="12.75">
      <c r="A230" s="35" t="s">
        <v>55</v>
      </c>
      <c r="E230" s="40" t="s">
        <v>5</v>
      </c>
    </row>
    <row r="231" spans="1:5" ht="12.75">
      <c r="A231" t="s">
        <v>57</v>
      </c>
      <c r="E231" s="39" t="s">
        <v>4382</v>
      </c>
    </row>
    <row r="232" spans="1:16" ht="25.5">
      <c r="A232" t="s">
        <v>48</v>
      </c>
      <c s="34" t="s">
        <v>313</v>
      </c>
      <c s="34" t="s">
        <v>4389</v>
      </c>
      <c s="35" t="s">
        <v>5</v>
      </c>
      <c s="6" t="s">
        <v>4390</v>
      </c>
      <c s="36" t="s">
        <v>226</v>
      </c>
      <c s="37">
        <v>145</v>
      </c>
      <c s="36">
        <v>0</v>
      </c>
      <c s="36">
        <f>ROUND(G232*H232,6)</f>
      </c>
      <c r="L232" s="38">
        <v>0</v>
      </c>
      <c s="32">
        <f>ROUND(ROUND(L232,2)*ROUND(G232,3),2)</f>
      </c>
      <c s="36" t="s">
        <v>160</v>
      </c>
      <c>
        <f>(M232*21)/100</f>
      </c>
      <c t="s">
        <v>26</v>
      </c>
    </row>
    <row r="233" spans="1:5" ht="12.75">
      <c r="A233" s="35" t="s">
        <v>54</v>
      </c>
      <c r="E233" s="39" t="s">
        <v>5</v>
      </c>
    </row>
    <row r="234" spans="1:5" ht="51">
      <c r="A234" s="35" t="s">
        <v>55</v>
      </c>
      <c r="E234" s="40" t="s">
        <v>4391</v>
      </c>
    </row>
    <row r="235" spans="1:5" ht="12.75">
      <c r="A235" t="s">
        <v>57</v>
      </c>
      <c r="E235" s="39" t="s">
        <v>5</v>
      </c>
    </row>
    <row r="236" spans="1:16" ht="12.75">
      <c r="A236" t="s">
        <v>48</v>
      </c>
      <c s="34" t="s">
        <v>316</v>
      </c>
      <c s="34" t="s">
        <v>4392</v>
      </c>
      <c s="35" t="s">
        <v>5</v>
      </c>
      <c s="6" t="s">
        <v>4393</v>
      </c>
      <c s="36" t="s">
        <v>226</v>
      </c>
      <c s="37">
        <v>55</v>
      </c>
      <c s="36">
        <v>0.00045</v>
      </c>
      <c s="36">
        <f>ROUND(G236*H236,6)</f>
      </c>
      <c r="L236" s="38">
        <v>0</v>
      </c>
      <c s="32">
        <f>ROUND(ROUND(L236,2)*ROUND(G236,3),2)</f>
      </c>
      <c s="36" t="s">
        <v>160</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319</v>
      </c>
      <c s="34" t="s">
        <v>4394</v>
      </c>
      <c s="35" t="s">
        <v>5</v>
      </c>
      <c s="6" t="s">
        <v>4395</v>
      </c>
      <c s="36" t="s">
        <v>226</v>
      </c>
      <c s="37">
        <v>75</v>
      </c>
      <c s="36">
        <v>0.00065</v>
      </c>
      <c s="36">
        <f>ROUND(G240*H240,6)</f>
      </c>
      <c r="L240" s="38">
        <v>0</v>
      </c>
      <c s="32">
        <f>ROUND(ROUND(L240,2)*ROUND(G240,3),2)</f>
      </c>
      <c s="36" t="s">
        <v>160</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322</v>
      </c>
      <c s="34" t="s">
        <v>4396</v>
      </c>
      <c s="35" t="s">
        <v>5</v>
      </c>
      <c s="6" t="s">
        <v>4397</v>
      </c>
      <c s="36" t="s">
        <v>226</v>
      </c>
      <c s="37">
        <v>15</v>
      </c>
      <c s="36">
        <v>0.00195</v>
      </c>
      <c s="36">
        <f>ROUND(G244*H244,6)</f>
      </c>
      <c r="L244" s="38">
        <v>0</v>
      </c>
      <c s="32">
        <f>ROUND(ROUND(L244,2)*ROUND(G244,3),2)</f>
      </c>
      <c s="36" t="s">
        <v>160</v>
      </c>
      <c>
        <f>(M244*21)/100</f>
      </c>
      <c t="s">
        <v>26</v>
      </c>
    </row>
    <row r="245" spans="1:5" ht="12.75">
      <c r="A245" s="35" t="s">
        <v>54</v>
      </c>
      <c r="E245" s="39" t="s">
        <v>5</v>
      </c>
    </row>
    <row r="246" spans="1:5" ht="12.75">
      <c r="A246" s="35" t="s">
        <v>55</v>
      </c>
      <c r="E246" s="40" t="s">
        <v>5</v>
      </c>
    </row>
    <row r="247" spans="1:5" ht="12.75">
      <c r="A247" t="s">
        <v>57</v>
      </c>
      <c r="E247" s="39" t="s">
        <v>5</v>
      </c>
    </row>
    <row r="248" spans="1:16" ht="25.5">
      <c r="A248" t="s">
        <v>48</v>
      </c>
      <c s="34" t="s">
        <v>326</v>
      </c>
      <c s="34" t="s">
        <v>4245</v>
      </c>
      <c s="35" t="s">
        <v>5</v>
      </c>
      <c s="6" t="s">
        <v>4246</v>
      </c>
      <c s="36" t="s">
        <v>52</v>
      </c>
      <c s="37">
        <v>1.161</v>
      </c>
      <c s="36">
        <v>0</v>
      </c>
      <c s="36">
        <f>ROUND(G248*H248,6)</f>
      </c>
      <c r="L248" s="38">
        <v>0</v>
      </c>
      <c s="32">
        <f>ROUND(ROUND(L248,2)*ROUND(G248,3),2)</f>
      </c>
      <c s="36" t="s">
        <v>160</v>
      </c>
      <c>
        <f>(M248*21)/100</f>
      </c>
      <c t="s">
        <v>26</v>
      </c>
    </row>
    <row r="249" spans="1:5" ht="12.75">
      <c r="A249" s="35" t="s">
        <v>54</v>
      </c>
      <c r="E249" s="39" t="s">
        <v>5</v>
      </c>
    </row>
    <row r="250" spans="1:5" ht="12.75">
      <c r="A250" s="35" t="s">
        <v>55</v>
      </c>
      <c r="E250" s="40" t="s">
        <v>5</v>
      </c>
    </row>
    <row r="251" spans="1:5" ht="12.75">
      <c r="A251" t="s">
        <v>57</v>
      </c>
      <c r="E251" s="39" t="s">
        <v>5</v>
      </c>
    </row>
    <row r="252" spans="1:13" ht="12.75">
      <c r="A252" t="s">
        <v>45</v>
      </c>
      <c r="C252" s="31" t="s">
        <v>1297</v>
      </c>
      <c r="E252" s="33" t="s">
        <v>1298</v>
      </c>
      <c r="J252" s="32">
        <f>0</f>
      </c>
      <c s="32">
        <f>0</f>
      </c>
      <c s="32">
        <f>0+L253+L257+L261+L265+L269+L273+L277</f>
      </c>
      <c s="32">
        <f>0+M253+M257+M261+M265+M269+M273+M277</f>
      </c>
    </row>
    <row r="253" spans="1:16" ht="12.75">
      <c r="A253" t="s">
        <v>48</v>
      </c>
      <c s="34" t="s">
        <v>329</v>
      </c>
      <c s="34" t="s">
        <v>224</v>
      </c>
      <c s="35" t="s">
        <v>5</v>
      </c>
      <c s="6" t="s">
        <v>225</v>
      </c>
      <c s="36" t="s">
        <v>226</v>
      </c>
      <c s="37">
        <v>680</v>
      </c>
      <c s="36">
        <v>0</v>
      </c>
      <c s="36">
        <f>ROUND(G253*H253,6)</f>
      </c>
      <c r="L253" s="38">
        <v>0</v>
      </c>
      <c s="32">
        <f>ROUND(ROUND(L253,2)*ROUND(G253,3),2)</f>
      </c>
      <c s="36" t="s">
        <v>160</v>
      </c>
      <c>
        <f>(M253*21)/100</f>
      </c>
      <c t="s">
        <v>26</v>
      </c>
    </row>
    <row r="254" spans="1:5" ht="12.75">
      <c r="A254" s="35" t="s">
        <v>54</v>
      </c>
      <c r="E254" s="39" t="s">
        <v>5</v>
      </c>
    </row>
    <row r="255" spans="1:5" ht="12.75">
      <c r="A255" s="35" t="s">
        <v>55</v>
      </c>
      <c r="E255" s="40" t="s">
        <v>5</v>
      </c>
    </row>
    <row r="256" spans="1:5" ht="12.75">
      <c r="A256" t="s">
        <v>57</v>
      </c>
      <c r="E256" s="39" t="s">
        <v>5</v>
      </c>
    </row>
    <row r="257" spans="1:16" ht="25.5">
      <c r="A257" t="s">
        <v>48</v>
      </c>
      <c s="34" t="s">
        <v>332</v>
      </c>
      <c s="34" t="s">
        <v>337</v>
      </c>
      <c s="35" t="s">
        <v>5</v>
      </c>
      <c s="6" t="s">
        <v>338</v>
      </c>
      <c s="36" t="s">
        <v>226</v>
      </c>
      <c s="37">
        <v>816</v>
      </c>
      <c s="36">
        <v>7E-05</v>
      </c>
      <c s="36">
        <f>ROUND(G257*H257,6)</f>
      </c>
      <c r="L257" s="38">
        <v>0</v>
      </c>
      <c s="32">
        <f>ROUND(ROUND(L257,2)*ROUND(G257,3),2)</f>
      </c>
      <c s="36" t="s">
        <v>160</v>
      </c>
      <c>
        <f>(M257*21)/100</f>
      </c>
      <c t="s">
        <v>26</v>
      </c>
    </row>
    <row r="258" spans="1:5" ht="12.75">
      <c r="A258" s="35" t="s">
        <v>54</v>
      </c>
      <c r="E258" s="39" t="s">
        <v>5</v>
      </c>
    </row>
    <row r="259" spans="1:5" ht="12.75">
      <c r="A259" s="35" t="s">
        <v>55</v>
      </c>
      <c r="E259" s="40" t="s">
        <v>4398</v>
      </c>
    </row>
    <row r="260" spans="1:5" ht="12.75">
      <c r="A260" t="s">
        <v>57</v>
      </c>
      <c r="E260" s="39" t="s">
        <v>5</v>
      </c>
    </row>
    <row r="261" spans="1:16" ht="12.75">
      <c r="A261" t="s">
        <v>48</v>
      </c>
      <c s="34" t="s">
        <v>335</v>
      </c>
      <c s="34" t="s">
        <v>4399</v>
      </c>
      <c s="35" t="s">
        <v>5</v>
      </c>
      <c s="6" t="s">
        <v>4400</v>
      </c>
      <c s="36" t="s">
        <v>226</v>
      </c>
      <c s="37">
        <v>360</v>
      </c>
      <c s="36">
        <v>0</v>
      </c>
      <c s="36">
        <f>ROUND(G261*H261,6)</f>
      </c>
      <c r="L261" s="38">
        <v>0</v>
      </c>
      <c s="32">
        <f>ROUND(ROUND(L261,2)*ROUND(G261,3),2)</f>
      </c>
      <c s="36" t="s">
        <v>160</v>
      </c>
      <c>
        <f>(M261*21)/100</f>
      </c>
      <c t="s">
        <v>26</v>
      </c>
    </row>
    <row r="262" spans="1:5" ht="12.75">
      <c r="A262" s="35" t="s">
        <v>54</v>
      </c>
      <c r="E262" s="39" t="s">
        <v>5</v>
      </c>
    </row>
    <row r="263" spans="1:5" ht="12.75">
      <c r="A263" s="35" t="s">
        <v>55</v>
      </c>
      <c r="E263" s="40" t="s">
        <v>5</v>
      </c>
    </row>
    <row r="264" spans="1:5" ht="12.75">
      <c r="A264" t="s">
        <v>57</v>
      </c>
      <c r="E264" s="39" t="s">
        <v>5</v>
      </c>
    </row>
    <row r="265" spans="1:16" ht="12.75">
      <c r="A265" t="s">
        <v>48</v>
      </c>
      <c s="34" t="s">
        <v>336</v>
      </c>
      <c s="34" t="s">
        <v>4401</v>
      </c>
      <c s="35" t="s">
        <v>5</v>
      </c>
      <c s="6" t="s">
        <v>4402</v>
      </c>
      <c s="36" t="s">
        <v>226</v>
      </c>
      <c s="37">
        <v>432</v>
      </c>
      <c s="36">
        <v>3E-05</v>
      </c>
      <c s="36">
        <f>ROUND(G265*H265,6)</f>
      </c>
      <c r="L265" s="38">
        <v>0</v>
      </c>
      <c s="32">
        <f>ROUND(ROUND(L265,2)*ROUND(G265,3),2)</f>
      </c>
      <c s="36" t="s">
        <v>160</v>
      </c>
      <c>
        <f>(M265*21)/100</f>
      </c>
      <c t="s">
        <v>26</v>
      </c>
    </row>
    <row r="266" spans="1:5" ht="12.75">
      <c r="A266" s="35" t="s">
        <v>54</v>
      </c>
      <c r="E266" s="39" t="s">
        <v>5</v>
      </c>
    </row>
    <row r="267" spans="1:5" ht="12.75">
      <c r="A267" s="35" t="s">
        <v>55</v>
      </c>
      <c r="E267" s="40" t="s">
        <v>4403</v>
      </c>
    </row>
    <row r="268" spans="1:5" ht="12.75">
      <c r="A268" t="s">
        <v>57</v>
      </c>
      <c r="E268" s="39" t="s">
        <v>5</v>
      </c>
    </row>
    <row r="269" spans="1:16" ht="12.75">
      <c r="A269" t="s">
        <v>48</v>
      </c>
      <c s="34" t="s">
        <v>339</v>
      </c>
      <c s="34" t="s">
        <v>4404</v>
      </c>
      <c s="35" t="s">
        <v>5</v>
      </c>
      <c s="6" t="s">
        <v>4405</v>
      </c>
      <c s="36" t="s">
        <v>159</v>
      </c>
      <c s="37">
        <v>1</v>
      </c>
      <c s="36">
        <v>0</v>
      </c>
      <c s="36">
        <f>ROUND(G269*H269,6)</f>
      </c>
      <c r="L269" s="38">
        <v>0</v>
      </c>
      <c s="32">
        <f>ROUND(ROUND(L269,2)*ROUND(G269,3),2)</f>
      </c>
      <c s="36" t="s">
        <v>160</v>
      </c>
      <c>
        <f>(M269*21)/100</f>
      </c>
      <c t="s">
        <v>26</v>
      </c>
    </row>
    <row r="270" spans="1:5" ht="12.75">
      <c r="A270" s="35" t="s">
        <v>54</v>
      </c>
      <c r="E270" s="39" t="s">
        <v>5</v>
      </c>
    </row>
    <row r="271" spans="1:5" ht="12.75">
      <c r="A271" s="35" t="s">
        <v>55</v>
      </c>
      <c r="E271" s="40" t="s">
        <v>5</v>
      </c>
    </row>
    <row r="272" spans="1:5" ht="12.75">
      <c r="A272" t="s">
        <v>57</v>
      </c>
      <c r="E272" s="39" t="s">
        <v>5</v>
      </c>
    </row>
    <row r="273" spans="1:16" ht="12.75">
      <c r="A273" t="s">
        <v>48</v>
      </c>
      <c s="34" t="s">
        <v>340</v>
      </c>
      <c s="34" t="s">
        <v>4406</v>
      </c>
      <c s="35" t="s">
        <v>5</v>
      </c>
      <c s="6" t="s">
        <v>4407</v>
      </c>
      <c s="36" t="s">
        <v>159</v>
      </c>
      <c s="37">
        <v>1</v>
      </c>
      <c s="36">
        <v>3E-05</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4280</v>
      </c>
    </row>
    <row r="277" spans="1:16" ht="25.5">
      <c r="A277" t="s">
        <v>48</v>
      </c>
      <c s="34" t="s">
        <v>342</v>
      </c>
      <c s="34" t="s">
        <v>4408</v>
      </c>
      <c s="35" t="s">
        <v>5</v>
      </c>
      <c s="6" t="s">
        <v>4409</v>
      </c>
      <c s="36" t="s">
        <v>52</v>
      </c>
      <c s="37">
        <v>0.07</v>
      </c>
      <c s="36">
        <v>0</v>
      </c>
      <c s="36">
        <f>ROUND(G277*H277,6)</f>
      </c>
      <c r="L277" s="38">
        <v>0</v>
      </c>
      <c s="32">
        <f>ROUND(ROUND(L277,2)*ROUND(G277,3),2)</f>
      </c>
      <c s="36" t="s">
        <v>160</v>
      </c>
      <c>
        <f>(M277*21)/100</f>
      </c>
      <c t="s">
        <v>26</v>
      </c>
    </row>
    <row r="278" spans="1:5" ht="12.75">
      <c r="A278" s="35" t="s">
        <v>54</v>
      </c>
      <c r="E278" s="39" t="s">
        <v>5</v>
      </c>
    </row>
    <row r="279" spans="1:5" ht="12.75">
      <c r="A279" s="35" t="s">
        <v>55</v>
      </c>
      <c r="E279" s="40" t="s">
        <v>5</v>
      </c>
    </row>
    <row r="280" spans="1:5" ht="12.75">
      <c r="A280" t="s">
        <v>57</v>
      </c>
      <c r="E280" s="39" t="s">
        <v>5</v>
      </c>
    </row>
    <row r="281" spans="1:13" ht="12.75">
      <c r="A281" t="s">
        <v>45</v>
      </c>
      <c r="C281" s="31" t="s">
        <v>708</v>
      </c>
      <c r="E281" s="33" t="s">
        <v>709</v>
      </c>
      <c r="J281" s="32">
        <f>0</f>
      </c>
      <c s="32">
        <f>0</f>
      </c>
      <c s="32">
        <f>0+L282+L286</f>
      </c>
      <c s="32">
        <f>0+M282+M286</f>
      </c>
    </row>
    <row r="282" spans="1:16" ht="12.75">
      <c r="A282" t="s">
        <v>48</v>
      </c>
      <c s="34" t="s">
        <v>343</v>
      </c>
      <c s="34" t="s">
        <v>4410</v>
      </c>
      <c s="35" t="s">
        <v>5</v>
      </c>
      <c s="6" t="s">
        <v>4411</v>
      </c>
      <c s="36" t="s">
        <v>122</v>
      </c>
      <c s="37">
        <v>1</v>
      </c>
      <c s="36">
        <v>0</v>
      </c>
      <c s="36">
        <f>ROUND(G282*H282,6)</f>
      </c>
      <c r="L282" s="38">
        <v>0</v>
      </c>
      <c s="32">
        <f>ROUND(ROUND(L282,2)*ROUND(G282,3),2)</f>
      </c>
      <c s="36" t="s">
        <v>160</v>
      </c>
      <c>
        <f>(M282*21)/100</f>
      </c>
      <c t="s">
        <v>26</v>
      </c>
    </row>
    <row r="283" spans="1:5" ht="12.75">
      <c r="A283" s="35" t="s">
        <v>54</v>
      </c>
      <c r="E283" s="39" t="s">
        <v>5</v>
      </c>
    </row>
    <row r="284" spans="1:5" ht="12.75">
      <c r="A284" s="35" t="s">
        <v>55</v>
      </c>
      <c r="E284" s="40" t="s">
        <v>5</v>
      </c>
    </row>
    <row r="285" spans="1:5" ht="12.75">
      <c r="A285" t="s">
        <v>57</v>
      </c>
      <c r="E285" s="39" t="s">
        <v>5</v>
      </c>
    </row>
    <row r="286" spans="1:16" ht="12.75">
      <c r="A286" t="s">
        <v>48</v>
      </c>
      <c s="34" t="s">
        <v>345</v>
      </c>
      <c s="34" t="s">
        <v>711</v>
      </c>
      <c s="35" t="s">
        <v>5</v>
      </c>
      <c s="6" t="s">
        <v>712</v>
      </c>
      <c s="36" t="s">
        <v>122</v>
      </c>
      <c s="37">
        <v>1</v>
      </c>
      <c s="36">
        <v>0</v>
      </c>
      <c s="36">
        <f>ROUND(G286*H286,6)</f>
      </c>
      <c r="L286" s="38">
        <v>0</v>
      </c>
      <c s="32">
        <f>ROUND(ROUND(L286,2)*ROUND(G286,3),2)</f>
      </c>
      <c s="36" t="s">
        <v>160</v>
      </c>
      <c>
        <f>(M286*21)/100</f>
      </c>
      <c t="s">
        <v>26</v>
      </c>
    </row>
    <row r="287" spans="1:5" ht="12.75">
      <c r="A287" s="35" t="s">
        <v>54</v>
      </c>
      <c r="E287" s="39" t="s">
        <v>5</v>
      </c>
    </row>
    <row r="288" spans="1:5" ht="12.75">
      <c r="A288" s="35" t="s">
        <v>55</v>
      </c>
      <c r="E288" s="40" t="s">
        <v>5</v>
      </c>
    </row>
    <row r="289" spans="1:5" ht="12.75">
      <c r="A289" t="s">
        <v>57</v>
      </c>
      <c r="E289" s="39" t="s">
        <v>713</v>
      </c>
    </row>
    <row r="290" spans="1:13" ht="12.75">
      <c r="A290" t="s">
        <v>45</v>
      </c>
      <c r="C290" s="31" t="s">
        <v>4412</v>
      </c>
      <c r="E290" s="33" t="s">
        <v>4413</v>
      </c>
      <c r="J290" s="32">
        <f>0</f>
      </c>
      <c s="32">
        <f>0</f>
      </c>
      <c s="32">
        <f>0+L291</f>
      </c>
      <c s="32">
        <f>0+M291</f>
      </c>
    </row>
    <row r="291" spans="1:16" ht="12.75">
      <c r="A291" t="s">
        <v>48</v>
      </c>
      <c s="34" t="s">
        <v>347</v>
      </c>
      <c s="34" t="s">
        <v>4414</v>
      </c>
      <c s="35" t="s">
        <v>5</v>
      </c>
      <c s="6" t="s">
        <v>4415</v>
      </c>
      <c s="36" t="s">
        <v>122</v>
      </c>
      <c s="37">
        <v>1</v>
      </c>
      <c s="36">
        <v>0</v>
      </c>
      <c s="36">
        <f>ROUND(G291*H291,6)</f>
      </c>
      <c r="L291" s="38">
        <v>0</v>
      </c>
      <c s="32">
        <f>ROUND(ROUND(L291,2)*ROUND(G291,3),2)</f>
      </c>
      <c s="36" t="s">
        <v>160</v>
      </c>
      <c>
        <f>(M291*21)/100</f>
      </c>
      <c t="s">
        <v>26</v>
      </c>
    </row>
    <row r="292" spans="1:5" ht="12.75">
      <c r="A292" s="35" t="s">
        <v>54</v>
      </c>
      <c r="E292" s="39" t="s">
        <v>5</v>
      </c>
    </row>
    <row r="293" spans="1:5" ht="12.75">
      <c r="A293" s="35" t="s">
        <v>55</v>
      </c>
      <c r="E293" s="40" t="s">
        <v>5</v>
      </c>
    </row>
    <row r="294" spans="1:5" ht="12.75">
      <c r="A294" t="s">
        <v>57</v>
      </c>
      <c r="E294" s="39" t="s">
        <v>4416</v>
      </c>
    </row>
    <row r="295" spans="1:13" ht="12.75">
      <c r="A295" t="s">
        <v>45</v>
      </c>
      <c r="C295" s="31" t="s">
        <v>4249</v>
      </c>
      <c r="E295" s="33" t="s">
        <v>4250</v>
      </c>
      <c r="J295" s="32">
        <f>0</f>
      </c>
      <c s="32">
        <f>0</f>
      </c>
      <c s="32">
        <f>0+L296+L300+L304+L308</f>
      </c>
      <c s="32">
        <f>0+M296+M300+M304+M308</f>
      </c>
    </row>
    <row r="296" spans="1:16" ht="12.75">
      <c r="A296" t="s">
        <v>48</v>
      </c>
      <c s="34" t="s">
        <v>349</v>
      </c>
      <c s="34" t="s">
        <v>4265</v>
      </c>
      <c s="35" t="s">
        <v>5</v>
      </c>
      <c s="6" t="s">
        <v>4266</v>
      </c>
      <c s="36" t="s">
        <v>122</v>
      </c>
      <c s="37">
        <v>1</v>
      </c>
      <c s="36">
        <v>0</v>
      </c>
      <c s="36">
        <f>ROUND(G296*H296,6)</f>
      </c>
      <c r="L296" s="38">
        <v>0</v>
      </c>
      <c s="32">
        <f>ROUND(ROUND(L296,2)*ROUND(G296,3),2)</f>
      </c>
      <c s="36" t="s">
        <v>160</v>
      </c>
      <c>
        <f>(M296*21)/100</f>
      </c>
      <c t="s">
        <v>26</v>
      </c>
    </row>
    <row r="297" spans="1:5" ht="12.75">
      <c r="A297" s="35" t="s">
        <v>54</v>
      </c>
      <c r="E297" s="39" t="s">
        <v>5</v>
      </c>
    </row>
    <row r="298" spans="1:5" ht="12.75">
      <c r="A298" s="35" t="s">
        <v>55</v>
      </c>
      <c r="E298" s="40" t="s">
        <v>5</v>
      </c>
    </row>
    <row r="299" spans="1:5" ht="12.75">
      <c r="A299" t="s">
        <v>57</v>
      </c>
      <c r="E299" s="39" t="s">
        <v>4417</v>
      </c>
    </row>
    <row r="300" spans="1:16" ht="12.75">
      <c r="A300" t="s">
        <v>48</v>
      </c>
      <c s="34" t="s">
        <v>350</v>
      </c>
      <c s="34" t="s">
        <v>4418</v>
      </c>
      <c s="35" t="s">
        <v>5</v>
      </c>
      <c s="6" t="s">
        <v>4419</v>
      </c>
      <c s="36" t="s">
        <v>122</v>
      </c>
      <c s="37">
        <v>1</v>
      </c>
      <c s="36">
        <v>0</v>
      </c>
      <c s="36">
        <f>ROUND(G300*H300,6)</f>
      </c>
      <c r="L300" s="38">
        <v>0</v>
      </c>
      <c s="32">
        <f>ROUND(ROUND(L300,2)*ROUND(G300,3),2)</f>
      </c>
      <c s="36" t="s">
        <v>53</v>
      </c>
      <c>
        <f>(M300*21)/100</f>
      </c>
      <c t="s">
        <v>26</v>
      </c>
    </row>
    <row r="301" spans="1:5" ht="12.75">
      <c r="A301" s="35" t="s">
        <v>54</v>
      </c>
      <c r="E301" s="39" t="s">
        <v>5</v>
      </c>
    </row>
    <row r="302" spans="1:5" ht="12.75">
      <c r="A302" s="35" t="s">
        <v>55</v>
      </c>
      <c r="E302" s="40" t="s">
        <v>5</v>
      </c>
    </row>
    <row r="303" spans="1:5" ht="12.75">
      <c r="A303" t="s">
        <v>57</v>
      </c>
      <c r="E303" s="39" t="s">
        <v>5</v>
      </c>
    </row>
    <row r="304" spans="1:16" ht="12.75">
      <c r="A304" t="s">
        <v>48</v>
      </c>
      <c s="34" t="s">
        <v>352</v>
      </c>
      <c s="34" t="s">
        <v>4420</v>
      </c>
      <c s="35" t="s">
        <v>5</v>
      </c>
      <c s="6" t="s">
        <v>4421</v>
      </c>
      <c s="36" t="s">
        <v>122</v>
      </c>
      <c s="37">
        <v>1</v>
      </c>
      <c s="36">
        <v>0</v>
      </c>
      <c s="36">
        <f>ROUND(G304*H304,6)</f>
      </c>
      <c r="L304" s="38">
        <v>0</v>
      </c>
      <c s="32">
        <f>ROUND(ROUND(L304,2)*ROUND(G304,3),2)</f>
      </c>
      <c s="36" t="s">
        <v>53</v>
      </c>
      <c>
        <f>(M304*21)/100</f>
      </c>
      <c t="s">
        <v>26</v>
      </c>
    </row>
    <row r="305" spans="1:5" ht="12.75">
      <c r="A305" s="35" t="s">
        <v>54</v>
      </c>
      <c r="E305" s="39" t="s">
        <v>5</v>
      </c>
    </row>
    <row r="306" spans="1:5" ht="12.75">
      <c r="A306" s="35" t="s">
        <v>55</v>
      </c>
      <c r="E306" s="40" t="s">
        <v>5</v>
      </c>
    </row>
    <row r="307" spans="1:5" ht="12.75">
      <c r="A307" t="s">
        <v>57</v>
      </c>
      <c r="E307" s="39" t="s">
        <v>5</v>
      </c>
    </row>
    <row r="308" spans="1:16" ht="12.75">
      <c r="A308" t="s">
        <v>48</v>
      </c>
      <c s="34" t="s">
        <v>353</v>
      </c>
      <c s="34" t="s">
        <v>4422</v>
      </c>
      <c s="35" t="s">
        <v>5</v>
      </c>
      <c s="6" t="s">
        <v>4423</v>
      </c>
      <c s="36" t="s">
        <v>122</v>
      </c>
      <c s="37">
        <v>1</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12.75">
      <c r="A311" t="s">
        <v>57</v>
      </c>
      <c r="E3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COUNTIFS(L8:L66,"=0",A8:A66,"P")+COUNTIFS(L8:L66,"",A8:A66,"P")+SUM(Q8:Q66)</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0+L10+L14+L18+L22+L26+L30+L34+L38+L42+L46+L50+L54+L58+L62+L66</f>
      </c>
      <c s="32">
        <f>0+M10+M14+M18+M22+M26+M30+M34+M38+M42+M46+M50+M54+M58+M62+M66</f>
      </c>
    </row>
    <row r="10" spans="1:16" ht="25.5">
      <c r="A10" t="s">
        <v>48</v>
      </c>
      <c s="34" t="s">
        <v>49</v>
      </c>
      <c s="34" t="s">
        <v>50</v>
      </c>
      <c s="35" t="s">
        <v>5</v>
      </c>
      <c s="6" t="s">
        <v>51</v>
      </c>
      <c s="36" t="s">
        <v>52</v>
      </c>
      <c s="37">
        <v>0.8</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14.75">
      <c r="A13" t="s">
        <v>57</v>
      </c>
      <c r="E13" s="39" t="s">
        <v>58</v>
      </c>
    </row>
    <row r="14" spans="1:16" ht="25.5">
      <c r="A14" t="s">
        <v>48</v>
      </c>
      <c s="34" t="s">
        <v>26</v>
      </c>
      <c s="34" t="s">
        <v>59</v>
      </c>
      <c s="35" t="s">
        <v>5</v>
      </c>
      <c s="6" t="s">
        <v>60</v>
      </c>
      <c s="36" t="s">
        <v>52</v>
      </c>
      <c s="37">
        <v>270.729</v>
      </c>
      <c s="36">
        <v>0</v>
      </c>
      <c s="36">
        <f>ROUND(G14*H14,6)</f>
      </c>
      <c r="L14" s="38">
        <v>0</v>
      </c>
      <c s="32">
        <f>ROUND(ROUND(L14,2)*ROUND(G14,3),2)</f>
      </c>
      <c s="36" t="s">
        <v>53</v>
      </c>
      <c>
        <f>(M14*21)/100</f>
      </c>
      <c t="s">
        <v>26</v>
      </c>
    </row>
    <row r="15" spans="1:5" ht="12.75">
      <c r="A15" s="35" t="s">
        <v>54</v>
      </c>
      <c r="E15" s="39" t="s">
        <v>5</v>
      </c>
    </row>
    <row r="16" spans="1:5" ht="63.75">
      <c r="A16" s="35" t="s">
        <v>55</v>
      </c>
      <c r="E16" s="40" t="s">
        <v>61</v>
      </c>
    </row>
    <row r="17" spans="1:5" ht="114.75">
      <c r="A17" t="s">
        <v>57</v>
      </c>
      <c r="E17" s="39" t="s">
        <v>58</v>
      </c>
    </row>
    <row r="18" spans="1:16" ht="25.5">
      <c r="A18" t="s">
        <v>48</v>
      </c>
      <c s="34" t="s">
        <v>25</v>
      </c>
      <c s="34" t="s">
        <v>62</v>
      </c>
      <c s="35" t="s">
        <v>5</v>
      </c>
      <c s="6" t="s">
        <v>63</v>
      </c>
      <c s="36" t="s">
        <v>52</v>
      </c>
      <c s="37">
        <v>318.299</v>
      </c>
      <c s="36">
        <v>0</v>
      </c>
      <c s="36">
        <f>ROUND(G18*H18,6)</f>
      </c>
      <c r="L18" s="38">
        <v>0</v>
      </c>
      <c s="32">
        <f>ROUND(ROUND(L18,2)*ROUND(G18,3),2)</f>
      </c>
      <c s="36" t="s">
        <v>53</v>
      </c>
      <c>
        <f>(M18*21)/100</f>
      </c>
      <c t="s">
        <v>26</v>
      </c>
    </row>
    <row r="19" spans="1:5" ht="12.75">
      <c r="A19" s="35" t="s">
        <v>54</v>
      </c>
      <c r="E19" s="39" t="s">
        <v>5</v>
      </c>
    </row>
    <row r="20" spans="1:5" ht="76.5">
      <c r="A20" s="35" t="s">
        <v>55</v>
      </c>
      <c r="E20" s="40" t="s">
        <v>64</v>
      </c>
    </row>
    <row r="21" spans="1:5" ht="114.75">
      <c r="A21" t="s">
        <v>57</v>
      </c>
      <c r="E21" s="39" t="s">
        <v>58</v>
      </c>
    </row>
    <row r="22" spans="1:16" ht="12.75">
      <c r="A22" t="s">
        <v>48</v>
      </c>
      <c s="34" t="s">
        <v>65</v>
      </c>
      <c s="34" t="s">
        <v>66</v>
      </c>
      <c s="35" t="s">
        <v>5</v>
      </c>
      <c s="6" t="s">
        <v>67</v>
      </c>
      <c s="36" t="s">
        <v>52</v>
      </c>
      <c s="37">
        <v>6.56</v>
      </c>
      <c s="36">
        <v>0</v>
      </c>
      <c s="36">
        <f>ROUND(G22*H22,6)</f>
      </c>
      <c r="L22" s="38">
        <v>0</v>
      </c>
      <c s="32">
        <f>ROUND(ROUND(L22,2)*ROUND(G22,3),2)</f>
      </c>
      <c s="36" t="s">
        <v>53</v>
      </c>
      <c>
        <f>(M22*21)/100</f>
      </c>
      <c t="s">
        <v>26</v>
      </c>
    </row>
    <row r="23" spans="1:5" ht="12.75">
      <c r="A23" s="35" t="s">
        <v>54</v>
      </c>
      <c r="E23" s="39" t="s">
        <v>5</v>
      </c>
    </row>
    <row r="24" spans="1:5" ht="76.5">
      <c r="A24" s="35" t="s">
        <v>55</v>
      </c>
      <c r="E24" s="40" t="s">
        <v>68</v>
      </c>
    </row>
    <row r="25" spans="1:5" ht="114.75">
      <c r="A25" t="s">
        <v>57</v>
      </c>
      <c r="E25" s="39" t="s">
        <v>58</v>
      </c>
    </row>
    <row r="26" spans="1:16" ht="12.75">
      <c r="A26" t="s">
        <v>48</v>
      </c>
      <c s="34" t="s">
        <v>69</v>
      </c>
      <c s="34" t="s">
        <v>70</v>
      </c>
      <c s="35" t="s">
        <v>5</v>
      </c>
      <c s="6" t="s">
        <v>71</v>
      </c>
      <c s="36" t="s">
        <v>52</v>
      </c>
      <c s="37">
        <v>0.901</v>
      </c>
      <c s="36">
        <v>0</v>
      </c>
      <c s="36">
        <f>ROUND(G26*H26,6)</f>
      </c>
      <c r="L26" s="38">
        <v>0</v>
      </c>
      <c s="32">
        <f>ROUND(ROUND(L26,2)*ROUND(G26,3),2)</f>
      </c>
      <c s="36" t="s">
        <v>53</v>
      </c>
      <c>
        <f>(M26*21)/100</f>
      </c>
      <c t="s">
        <v>26</v>
      </c>
    </row>
    <row r="27" spans="1:5" ht="12.75">
      <c r="A27" s="35" t="s">
        <v>54</v>
      </c>
      <c r="E27" s="39" t="s">
        <v>5</v>
      </c>
    </row>
    <row r="28" spans="1:5" ht="51">
      <c r="A28" s="35" t="s">
        <v>55</v>
      </c>
      <c r="E28" s="40" t="s">
        <v>72</v>
      </c>
    </row>
    <row r="29" spans="1:5" ht="140.25">
      <c r="A29" t="s">
        <v>57</v>
      </c>
      <c r="E29" s="39" t="s">
        <v>73</v>
      </c>
    </row>
    <row r="30" spans="1:16" ht="12.75">
      <c r="A30" t="s">
        <v>48</v>
      </c>
      <c s="34" t="s">
        <v>74</v>
      </c>
      <c s="34" t="s">
        <v>75</v>
      </c>
      <c s="35" t="s">
        <v>5</v>
      </c>
      <c s="6" t="s">
        <v>76</v>
      </c>
      <c s="36" t="s">
        <v>52</v>
      </c>
      <c s="37">
        <v>0.593</v>
      </c>
      <c s="36">
        <v>0</v>
      </c>
      <c s="36">
        <f>ROUND(G30*H30,6)</f>
      </c>
      <c r="L30" s="38">
        <v>0</v>
      </c>
      <c s="32">
        <f>ROUND(ROUND(L30,2)*ROUND(G30,3),2)</f>
      </c>
      <c s="36" t="s">
        <v>53</v>
      </c>
      <c>
        <f>(M30*21)/100</f>
      </c>
      <c t="s">
        <v>26</v>
      </c>
    </row>
    <row r="31" spans="1:5" ht="12.75">
      <c r="A31" s="35" t="s">
        <v>54</v>
      </c>
      <c r="E31" s="39" t="s">
        <v>5</v>
      </c>
    </row>
    <row r="32" spans="1:5" ht="38.25">
      <c r="A32" s="35" t="s">
        <v>55</v>
      </c>
      <c r="E32" s="40" t="s">
        <v>77</v>
      </c>
    </row>
    <row r="33" spans="1:5" ht="140.25">
      <c r="A33" t="s">
        <v>57</v>
      </c>
      <c r="E33" s="39" t="s">
        <v>73</v>
      </c>
    </row>
    <row r="34" spans="1:16" ht="25.5">
      <c r="A34" t="s">
        <v>48</v>
      </c>
      <c s="34" t="s">
        <v>78</v>
      </c>
      <c s="34" t="s">
        <v>79</v>
      </c>
      <c s="35" t="s">
        <v>5</v>
      </c>
      <c s="6" t="s">
        <v>80</v>
      </c>
      <c s="36" t="s">
        <v>52</v>
      </c>
      <c s="37">
        <v>10.34</v>
      </c>
      <c s="36">
        <v>0</v>
      </c>
      <c s="36">
        <f>ROUND(G34*H34,6)</f>
      </c>
      <c r="L34" s="38">
        <v>0</v>
      </c>
      <c s="32">
        <f>ROUND(ROUND(L34,2)*ROUND(G34,3),2)</f>
      </c>
      <c s="36" t="s">
        <v>53</v>
      </c>
      <c>
        <f>(M34*21)/100</f>
      </c>
      <c t="s">
        <v>26</v>
      </c>
    </row>
    <row r="35" spans="1:5" ht="12.75">
      <c r="A35" s="35" t="s">
        <v>54</v>
      </c>
      <c r="E35" s="39" t="s">
        <v>5</v>
      </c>
    </row>
    <row r="36" spans="1:5" ht="12.75">
      <c r="A36" s="35" t="s">
        <v>55</v>
      </c>
      <c r="E36" s="40" t="s">
        <v>81</v>
      </c>
    </row>
    <row r="37" spans="1:5" ht="114.75">
      <c r="A37" t="s">
        <v>57</v>
      </c>
      <c r="E37" s="39" t="s">
        <v>58</v>
      </c>
    </row>
    <row r="38" spans="1:16" ht="25.5">
      <c r="A38" t="s">
        <v>48</v>
      </c>
      <c s="34" t="s">
        <v>82</v>
      </c>
      <c s="34" t="s">
        <v>83</v>
      </c>
      <c s="35" t="s">
        <v>5</v>
      </c>
      <c s="6" t="s">
        <v>84</v>
      </c>
      <c s="36" t="s">
        <v>52</v>
      </c>
      <c s="37">
        <v>105.653</v>
      </c>
      <c s="36">
        <v>0</v>
      </c>
      <c s="36">
        <f>ROUND(G38*H38,6)</f>
      </c>
      <c r="L38" s="38">
        <v>0</v>
      </c>
      <c s="32">
        <f>ROUND(ROUND(L38,2)*ROUND(G38,3),2)</f>
      </c>
      <c s="36" t="s">
        <v>53</v>
      </c>
      <c>
        <f>(M38*21)/100</f>
      </c>
      <c t="s">
        <v>26</v>
      </c>
    </row>
    <row r="39" spans="1:5" ht="12.75">
      <c r="A39" s="35" t="s">
        <v>54</v>
      </c>
      <c r="E39" s="39" t="s">
        <v>5</v>
      </c>
    </row>
    <row r="40" spans="1:5" ht="51">
      <c r="A40" s="35" t="s">
        <v>55</v>
      </c>
      <c r="E40" s="40" t="s">
        <v>85</v>
      </c>
    </row>
    <row r="41" spans="1:5" ht="114.75">
      <c r="A41" t="s">
        <v>57</v>
      </c>
      <c r="E41" s="39" t="s">
        <v>58</v>
      </c>
    </row>
    <row r="42" spans="1:16" ht="25.5">
      <c r="A42" t="s">
        <v>48</v>
      </c>
      <c s="34" t="s">
        <v>86</v>
      </c>
      <c s="34" t="s">
        <v>87</v>
      </c>
      <c s="35" t="s">
        <v>5</v>
      </c>
      <c s="6" t="s">
        <v>88</v>
      </c>
      <c s="36" t="s">
        <v>52</v>
      </c>
      <c s="37">
        <v>0.522</v>
      </c>
      <c s="36">
        <v>0</v>
      </c>
      <c s="36">
        <f>ROUND(G42*H42,6)</f>
      </c>
      <c r="L42" s="38">
        <v>0</v>
      </c>
      <c s="32">
        <f>ROUND(ROUND(L42,2)*ROUND(G42,3),2)</f>
      </c>
      <c s="36" t="s">
        <v>53</v>
      </c>
      <c>
        <f>(M42*21)/100</f>
      </c>
      <c t="s">
        <v>26</v>
      </c>
    </row>
    <row r="43" spans="1:5" ht="12.75">
      <c r="A43" s="35" t="s">
        <v>54</v>
      </c>
      <c r="E43" s="39" t="s">
        <v>5</v>
      </c>
    </row>
    <row r="44" spans="1:5" ht="12.75">
      <c r="A44" s="35" t="s">
        <v>55</v>
      </c>
      <c r="E44" s="40" t="s">
        <v>89</v>
      </c>
    </row>
    <row r="45" spans="1:5" ht="114.75">
      <c r="A45" t="s">
        <v>57</v>
      </c>
      <c r="E45" s="39" t="s">
        <v>58</v>
      </c>
    </row>
    <row r="46" spans="1:16" ht="25.5">
      <c r="A46" t="s">
        <v>48</v>
      </c>
      <c s="34" t="s">
        <v>90</v>
      </c>
      <c s="34" t="s">
        <v>91</v>
      </c>
      <c s="35" t="s">
        <v>5</v>
      </c>
      <c s="6" t="s">
        <v>92</v>
      </c>
      <c s="36" t="s">
        <v>52</v>
      </c>
      <c s="37">
        <v>41.737</v>
      </c>
      <c s="36">
        <v>0</v>
      </c>
      <c s="36">
        <f>ROUND(G46*H46,6)</f>
      </c>
      <c r="L46" s="38">
        <v>0</v>
      </c>
      <c s="32">
        <f>ROUND(ROUND(L46,2)*ROUND(G46,3),2)</f>
      </c>
      <c s="36" t="s">
        <v>53</v>
      </c>
      <c>
        <f>(M46*21)/100</f>
      </c>
      <c t="s">
        <v>26</v>
      </c>
    </row>
    <row r="47" spans="1:5" ht="12.75">
      <c r="A47" s="35" t="s">
        <v>54</v>
      </c>
      <c r="E47" s="39" t="s">
        <v>5</v>
      </c>
    </row>
    <row r="48" spans="1:5" ht="38.25">
      <c r="A48" s="35" t="s">
        <v>55</v>
      </c>
      <c r="E48" s="40" t="s">
        <v>93</v>
      </c>
    </row>
    <row r="49" spans="1:5" ht="114.75">
      <c r="A49" t="s">
        <v>57</v>
      </c>
      <c r="E49" s="39" t="s">
        <v>94</v>
      </c>
    </row>
    <row r="50" spans="1:16" ht="25.5">
      <c r="A50" t="s">
        <v>48</v>
      </c>
      <c s="34" t="s">
        <v>95</v>
      </c>
      <c s="34" t="s">
        <v>96</v>
      </c>
      <c s="35" t="s">
        <v>5</v>
      </c>
      <c s="6" t="s">
        <v>97</v>
      </c>
      <c s="36" t="s">
        <v>52</v>
      </c>
      <c s="37">
        <v>1.48</v>
      </c>
      <c s="36">
        <v>0</v>
      </c>
      <c s="36">
        <f>ROUND(G50*H50,6)</f>
      </c>
      <c r="L50" s="38">
        <v>0</v>
      </c>
      <c s="32">
        <f>ROUND(ROUND(L50,2)*ROUND(G50,3),2)</f>
      </c>
      <c s="36" t="s">
        <v>53</v>
      </c>
      <c>
        <f>(M50*21)/100</f>
      </c>
      <c t="s">
        <v>26</v>
      </c>
    </row>
    <row r="51" spans="1:5" ht="12.75">
      <c r="A51" s="35" t="s">
        <v>54</v>
      </c>
      <c r="E51" s="39" t="s">
        <v>5</v>
      </c>
    </row>
    <row r="52" spans="1:5" ht="38.25">
      <c r="A52" s="35" t="s">
        <v>55</v>
      </c>
      <c r="E52" s="40" t="s">
        <v>98</v>
      </c>
    </row>
    <row r="53" spans="1:5" ht="114.75">
      <c r="A53" t="s">
        <v>57</v>
      </c>
      <c r="E53" s="39" t="s">
        <v>94</v>
      </c>
    </row>
    <row r="54" spans="1:16" ht="25.5">
      <c r="A54" t="s">
        <v>48</v>
      </c>
      <c s="34" t="s">
        <v>99</v>
      </c>
      <c s="34" t="s">
        <v>100</v>
      </c>
      <c s="35" t="s">
        <v>5</v>
      </c>
      <c s="6" t="s">
        <v>101</v>
      </c>
      <c s="36" t="s">
        <v>52</v>
      </c>
      <c s="37">
        <v>13.37</v>
      </c>
      <c s="36">
        <v>0</v>
      </c>
      <c s="36">
        <f>ROUND(G54*H54,6)</f>
      </c>
      <c r="L54" s="38">
        <v>0</v>
      </c>
      <c s="32">
        <f>ROUND(ROUND(L54,2)*ROUND(G54,3),2)</f>
      </c>
      <c s="36" t="s">
        <v>53</v>
      </c>
      <c>
        <f>(M54*21)/100</f>
      </c>
      <c t="s">
        <v>26</v>
      </c>
    </row>
    <row r="55" spans="1:5" ht="12.75">
      <c r="A55" s="35" t="s">
        <v>54</v>
      </c>
      <c r="E55" s="39" t="s">
        <v>5</v>
      </c>
    </row>
    <row r="56" spans="1:5" ht="38.25">
      <c r="A56" s="35" t="s">
        <v>55</v>
      </c>
      <c r="E56" s="40" t="s">
        <v>102</v>
      </c>
    </row>
    <row r="57" spans="1:5" ht="114.75">
      <c r="A57" t="s">
        <v>57</v>
      </c>
      <c r="E57" s="39" t="s">
        <v>94</v>
      </c>
    </row>
    <row r="58" spans="1:16" ht="25.5">
      <c r="A58" t="s">
        <v>48</v>
      </c>
      <c s="34" t="s">
        <v>103</v>
      </c>
      <c s="34" t="s">
        <v>104</v>
      </c>
      <c s="35" t="s">
        <v>5</v>
      </c>
      <c s="6" t="s">
        <v>105</v>
      </c>
      <c s="36" t="s">
        <v>52</v>
      </c>
      <c s="37">
        <v>770.831</v>
      </c>
      <c s="36">
        <v>0</v>
      </c>
      <c s="36">
        <f>ROUND(G58*H58,6)</f>
      </c>
      <c r="L58" s="38">
        <v>0</v>
      </c>
      <c s="32">
        <f>ROUND(ROUND(L58,2)*ROUND(G58,3),2)</f>
      </c>
      <c s="36" t="s">
        <v>53</v>
      </c>
      <c>
        <f>(M58*21)/100</f>
      </c>
      <c t="s">
        <v>26</v>
      </c>
    </row>
    <row r="59" spans="1:5" ht="12.75">
      <c r="A59" s="35" t="s">
        <v>54</v>
      </c>
      <c r="E59" s="39" t="s">
        <v>5</v>
      </c>
    </row>
    <row r="60" spans="1:5" ht="89.25">
      <c r="A60" s="35" t="s">
        <v>55</v>
      </c>
      <c r="E60" s="40" t="s">
        <v>106</v>
      </c>
    </row>
    <row r="61" spans="1:5" ht="114.75">
      <c r="A61" t="s">
        <v>57</v>
      </c>
      <c r="E61" s="39" t="s">
        <v>58</v>
      </c>
    </row>
    <row r="62" spans="1:16" ht="25.5">
      <c r="A62" t="s">
        <v>48</v>
      </c>
      <c s="34" t="s">
        <v>107</v>
      </c>
      <c s="34" t="s">
        <v>108</v>
      </c>
      <c s="35" t="s">
        <v>5</v>
      </c>
      <c s="6" t="s">
        <v>109</v>
      </c>
      <c s="36" t="s">
        <v>52</v>
      </c>
      <c s="37">
        <v>8.906</v>
      </c>
      <c s="36">
        <v>0</v>
      </c>
      <c s="36">
        <f>ROUND(G62*H62,6)</f>
      </c>
      <c r="L62" s="38">
        <v>0</v>
      </c>
      <c s="32">
        <f>ROUND(ROUND(L62,2)*ROUND(G62,3),2)</f>
      </c>
      <c s="36" t="s">
        <v>53</v>
      </c>
      <c>
        <f>(M62*21)/100</f>
      </c>
      <c t="s">
        <v>26</v>
      </c>
    </row>
    <row r="63" spans="1:5" ht="12.75">
      <c r="A63" s="35" t="s">
        <v>54</v>
      </c>
      <c r="E63" s="39" t="s">
        <v>5</v>
      </c>
    </row>
    <row r="64" spans="1:5" ht="38.25">
      <c r="A64" s="35" t="s">
        <v>55</v>
      </c>
      <c r="E64" s="40" t="s">
        <v>110</v>
      </c>
    </row>
    <row r="65" spans="1:5" ht="114.75">
      <c r="A65" t="s">
        <v>57</v>
      </c>
      <c r="E65" s="39" t="s">
        <v>58</v>
      </c>
    </row>
    <row r="66" spans="1:16" ht="25.5">
      <c r="A66" t="s">
        <v>48</v>
      </c>
      <c s="34" t="s">
        <v>111</v>
      </c>
      <c s="34" t="s">
        <v>112</v>
      </c>
      <c s="35" t="s">
        <v>5</v>
      </c>
      <c s="6" t="s">
        <v>113</v>
      </c>
      <c s="36" t="s">
        <v>52</v>
      </c>
      <c s="37">
        <v>296.771</v>
      </c>
      <c s="36">
        <v>0</v>
      </c>
      <c s="36">
        <f>ROUND(G66*H66,6)</f>
      </c>
      <c r="L66" s="38">
        <v>0</v>
      </c>
      <c s="32">
        <f>ROUND(ROUND(L66,2)*ROUND(G66,3),2)</f>
      </c>
      <c s="36" t="s">
        <v>53</v>
      </c>
      <c>
        <f>(M66*21)/100</f>
      </c>
      <c t="s">
        <v>26</v>
      </c>
    </row>
    <row r="67" spans="1:5" ht="12.75">
      <c r="A67" s="35" t="s">
        <v>54</v>
      </c>
      <c r="E67" s="39" t="s">
        <v>5</v>
      </c>
    </row>
    <row r="68" spans="1:5" ht="63.75">
      <c r="A68" s="35" t="s">
        <v>55</v>
      </c>
      <c r="E68" s="40" t="s">
        <v>114</v>
      </c>
    </row>
    <row r="69" spans="1:5" ht="114.75">
      <c r="A69" t="s">
        <v>57</v>
      </c>
      <c r="E6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COUNTIFS(L8:L159,"=0",A8:A159,"P")+COUNTIFS(L8:L159,"",A8:A159,"P")+SUM(Q8:Q159)</f>
      </c>
    </row>
    <row r="8" spans="1:13" ht="12.75">
      <c r="A8" t="s">
        <v>43</v>
      </c>
      <c r="C8" s="28" t="s">
        <v>4426</v>
      </c>
      <c r="E8" s="30" t="s">
        <v>4425</v>
      </c>
      <c r="J8" s="29">
        <f>0+J9+J158</f>
      </c>
      <c s="29">
        <f>0+K9+K158</f>
      </c>
      <c s="29">
        <f>0+L9+L158</f>
      </c>
      <c s="29">
        <f>0+M9+M158</f>
      </c>
    </row>
    <row r="9" spans="1:13" ht="12.75">
      <c r="A9" t="s">
        <v>45</v>
      </c>
      <c r="C9" s="31" t="s">
        <v>2466</v>
      </c>
      <c r="E9" s="33" t="s">
        <v>4427</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48</v>
      </c>
      <c s="34" t="s">
        <v>49</v>
      </c>
      <c s="34" t="s">
        <v>4428</v>
      </c>
      <c s="35" t="s">
        <v>5</v>
      </c>
      <c s="6" t="s">
        <v>4429</v>
      </c>
      <c s="36" t="s">
        <v>159</v>
      </c>
      <c s="37">
        <v>1</v>
      </c>
      <c s="36">
        <v>0</v>
      </c>
      <c s="36">
        <f>ROUND(G10*H10,6)</f>
      </c>
      <c r="L10" s="38">
        <v>0</v>
      </c>
      <c s="32">
        <f>ROUND(ROUND(L10,2)*ROUND(G10,3),2)</f>
      </c>
      <c s="36" t="s">
        <v>53</v>
      </c>
      <c>
        <f>(M10*21)/100</f>
      </c>
      <c t="s">
        <v>26</v>
      </c>
    </row>
    <row r="11" spans="1:5" ht="12.75">
      <c r="A11" s="35" t="s">
        <v>54</v>
      </c>
      <c r="E11" s="39" t="s">
        <v>5</v>
      </c>
    </row>
    <row r="12" spans="1:5" ht="25.5">
      <c r="A12" s="35" t="s">
        <v>55</v>
      </c>
      <c r="E12" s="40" t="s">
        <v>4430</v>
      </c>
    </row>
    <row r="13" spans="1:5" ht="63.75">
      <c r="A13" t="s">
        <v>57</v>
      </c>
      <c r="E13" s="39" t="s">
        <v>4431</v>
      </c>
    </row>
    <row r="14" spans="1:16" ht="12.75">
      <c r="A14" t="s">
        <v>48</v>
      </c>
      <c s="34" t="s">
        <v>26</v>
      </c>
      <c s="34" t="s">
        <v>4432</v>
      </c>
      <c s="35" t="s">
        <v>5</v>
      </c>
      <c s="6" t="s">
        <v>4433</v>
      </c>
      <c s="36" t="s">
        <v>122</v>
      </c>
      <c s="37">
        <v>1</v>
      </c>
      <c s="36">
        <v>0</v>
      </c>
      <c s="36">
        <f>ROUND(G14*H14,6)</f>
      </c>
      <c r="L14" s="38">
        <v>0</v>
      </c>
      <c s="32">
        <f>ROUND(ROUND(L14,2)*ROUND(G14,3),2)</f>
      </c>
      <c s="36" t="s">
        <v>53</v>
      </c>
      <c>
        <f>(M14*21)/100</f>
      </c>
      <c t="s">
        <v>26</v>
      </c>
    </row>
    <row r="15" spans="1:5" ht="12.75">
      <c r="A15" s="35" t="s">
        <v>54</v>
      </c>
      <c r="E15" s="39" t="s">
        <v>5</v>
      </c>
    </row>
    <row r="16" spans="1:5" ht="25.5">
      <c r="A16" s="35" t="s">
        <v>55</v>
      </c>
      <c r="E16" s="40" t="s">
        <v>4434</v>
      </c>
    </row>
    <row r="17" spans="1:5" ht="63.75">
      <c r="A17" t="s">
        <v>57</v>
      </c>
      <c r="E17" s="39" t="s">
        <v>4435</v>
      </c>
    </row>
    <row r="18" spans="1:16" ht="12.75">
      <c r="A18" t="s">
        <v>48</v>
      </c>
      <c s="34" t="s">
        <v>25</v>
      </c>
      <c s="34" t="s">
        <v>4436</v>
      </c>
      <c s="35" t="s">
        <v>5</v>
      </c>
      <c s="6" t="s">
        <v>4437</v>
      </c>
      <c s="36" t="s">
        <v>159</v>
      </c>
      <c s="37">
        <v>1</v>
      </c>
      <c s="36">
        <v>0</v>
      </c>
      <c s="36">
        <f>ROUND(G18*H18,6)</f>
      </c>
      <c r="L18" s="38">
        <v>0</v>
      </c>
      <c s="32">
        <f>ROUND(ROUND(L18,2)*ROUND(G18,3),2)</f>
      </c>
      <c s="36" t="s">
        <v>53</v>
      </c>
      <c>
        <f>(M18*21)/100</f>
      </c>
      <c t="s">
        <v>26</v>
      </c>
    </row>
    <row r="19" spans="1:5" ht="12.75">
      <c r="A19" s="35" t="s">
        <v>54</v>
      </c>
      <c r="E19" s="39" t="s">
        <v>5</v>
      </c>
    </row>
    <row r="20" spans="1:5" ht="25.5">
      <c r="A20" s="35" t="s">
        <v>55</v>
      </c>
      <c r="E20" s="40" t="s">
        <v>4438</v>
      </c>
    </row>
    <row r="21" spans="1:5" ht="63.75">
      <c r="A21" t="s">
        <v>57</v>
      </c>
      <c r="E21" s="39" t="s">
        <v>4439</v>
      </c>
    </row>
    <row r="22" spans="1:16" ht="12.75">
      <c r="A22" t="s">
        <v>48</v>
      </c>
      <c s="34" t="s">
        <v>65</v>
      </c>
      <c s="34" t="s">
        <v>4440</v>
      </c>
      <c s="35" t="s">
        <v>5</v>
      </c>
      <c s="6" t="s">
        <v>4441</v>
      </c>
      <c s="36" t="s">
        <v>159</v>
      </c>
      <c s="37">
        <v>1</v>
      </c>
      <c s="36">
        <v>0</v>
      </c>
      <c s="36">
        <f>ROUND(G22*H22,6)</f>
      </c>
      <c r="L22" s="38">
        <v>0</v>
      </c>
      <c s="32">
        <f>ROUND(ROUND(L22,2)*ROUND(G22,3),2)</f>
      </c>
      <c s="36" t="s">
        <v>53</v>
      </c>
      <c>
        <f>(M22*21)/100</f>
      </c>
      <c t="s">
        <v>26</v>
      </c>
    </row>
    <row r="23" spans="1:5" ht="12.75">
      <c r="A23" s="35" t="s">
        <v>54</v>
      </c>
      <c r="E23" s="39" t="s">
        <v>5</v>
      </c>
    </row>
    <row r="24" spans="1:5" ht="25.5">
      <c r="A24" s="35" t="s">
        <v>55</v>
      </c>
      <c r="E24" s="40" t="s">
        <v>4438</v>
      </c>
    </row>
    <row r="25" spans="1:5" ht="63.75">
      <c r="A25" t="s">
        <v>57</v>
      </c>
      <c r="E25" s="39" t="s">
        <v>4442</v>
      </c>
    </row>
    <row r="26" spans="1:16" ht="12.75">
      <c r="A26" t="s">
        <v>48</v>
      </c>
      <c s="34" t="s">
        <v>69</v>
      </c>
      <c s="34" t="s">
        <v>4443</v>
      </c>
      <c s="35" t="s">
        <v>5</v>
      </c>
      <c s="6" t="s">
        <v>4444</v>
      </c>
      <c s="36" t="s">
        <v>159</v>
      </c>
      <c s="37">
        <v>1</v>
      </c>
      <c s="36">
        <v>0</v>
      </c>
      <c s="36">
        <f>ROUND(G26*H26,6)</f>
      </c>
      <c r="L26" s="38">
        <v>0</v>
      </c>
      <c s="32">
        <f>ROUND(ROUND(L26,2)*ROUND(G26,3),2)</f>
      </c>
      <c s="36" t="s">
        <v>53</v>
      </c>
      <c>
        <f>(M26*21)/100</f>
      </c>
      <c t="s">
        <v>26</v>
      </c>
    </row>
    <row r="27" spans="1:5" ht="12.75">
      <c r="A27" s="35" t="s">
        <v>54</v>
      </c>
      <c r="E27" s="39" t="s">
        <v>5</v>
      </c>
    </row>
    <row r="28" spans="1:5" ht="25.5">
      <c r="A28" s="35" t="s">
        <v>55</v>
      </c>
      <c r="E28" s="40" t="s">
        <v>922</v>
      </c>
    </row>
    <row r="29" spans="1:5" ht="63.75">
      <c r="A29" t="s">
        <v>57</v>
      </c>
      <c r="E29" s="39" t="s">
        <v>4445</v>
      </c>
    </row>
    <row r="30" spans="1:16" ht="12.75">
      <c r="A30" t="s">
        <v>48</v>
      </c>
      <c s="34" t="s">
        <v>74</v>
      </c>
      <c s="34" t="s">
        <v>4446</v>
      </c>
      <c s="35" t="s">
        <v>5</v>
      </c>
      <c s="6" t="s">
        <v>4447</v>
      </c>
      <c s="36" t="s">
        <v>159</v>
      </c>
      <c s="37">
        <v>1</v>
      </c>
      <c s="36">
        <v>0</v>
      </c>
      <c s="36">
        <f>ROUND(G30*H30,6)</f>
      </c>
      <c r="L30" s="38">
        <v>0</v>
      </c>
      <c s="32">
        <f>ROUND(ROUND(L30,2)*ROUND(G30,3),2)</f>
      </c>
      <c s="36" t="s">
        <v>53</v>
      </c>
      <c>
        <f>(M30*21)/100</f>
      </c>
      <c t="s">
        <v>26</v>
      </c>
    </row>
    <row r="31" spans="1:5" ht="12.75">
      <c r="A31" s="35" t="s">
        <v>54</v>
      </c>
      <c r="E31" s="39" t="s">
        <v>5</v>
      </c>
    </row>
    <row r="32" spans="1:5" ht="25.5">
      <c r="A32" s="35" t="s">
        <v>55</v>
      </c>
      <c r="E32" s="40" t="s">
        <v>922</v>
      </c>
    </row>
    <row r="33" spans="1:5" ht="63.75">
      <c r="A33" t="s">
        <v>57</v>
      </c>
      <c r="E33" s="39" t="s">
        <v>4448</v>
      </c>
    </row>
    <row r="34" spans="1:16" ht="12.75">
      <c r="A34" t="s">
        <v>48</v>
      </c>
      <c s="34" t="s">
        <v>78</v>
      </c>
      <c s="34" t="s">
        <v>4449</v>
      </c>
      <c s="35" t="s">
        <v>5</v>
      </c>
      <c s="6" t="s">
        <v>4450</v>
      </c>
      <c s="36" t="s">
        <v>159</v>
      </c>
      <c s="37">
        <v>1</v>
      </c>
      <c s="36">
        <v>0</v>
      </c>
      <c s="36">
        <f>ROUND(G34*H34,6)</f>
      </c>
      <c r="L34" s="38">
        <v>0</v>
      </c>
      <c s="32">
        <f>ROUND(ROUND(L34,2)*ROUND(G34,3),2)</f>
      </c>
      <c s="36" t="s">
        <v>53</v>
      </c>
      <c>
        <f>(M34*21)/100</f>
      </c>
      <c t="s">
        <v>26</v>
      </c>
    </row>
    <row r="35" spans="1:5" ht="12.75">
      <c r="A35" s="35" t="s">
        <v>54</v>
      </c>
      <c r="E35" s="39" t="s">
        <v>5</v>
      </c>
    </row>
    <row r="36" spans="1:5" ht="25.5">
      <c r="A36" s="35" t="s">
        <v>55</v>
      </c>
      <c r="E36" s="40" t="s">
        <v>922</v>
      </c>
    </row>
    <row r="37" spans="1:5" ht="63.75">
      <c r="A37" t="s">
        <v>57</v>
      </c>
      <c r="E37" s="39" t="s">
        <v>4451</v>
      </c>
    </row>
    <row r="38" spans="1:16" ht="12.75">
      <c r="A38" t="s">
        <v>48</v>
      </c>
      <c s="34" t="s">
        <v>82</v>
      </c>
      <c s="34" t="s">
        <v>4452</v>
      </c>
      <c s="35" t="s">
        <v>5</v>
      </c>
      <c s="6" t="s">
        <v>4453</v>
      </c>
      <c s="36" t="s">
        <v>122</v>
      </c>
      <c s="37">
        <v>1</v>
      </c>
      <c s="36">
        <v>0</v>
      </c>
      <c s="36">
        <f>ROUND(G38*H38,6)</f>
      </c>
      <c r="L38" s="38">
        <v>0</v>
      </c>
      <c s="32">
        <f>ROUND(ROUND(L38,2)*ROUND(G38,3),2)</f>
      </c>
      <c s="36" t="s">
        <v>53</v>
      </c>
      <c>
        <f>(M38*21)/100</f>
      </c>
      <c t="s">
        <v>26</v>
      </c>
    </row>
    <row r="39" spans="1:5" ht="12.75">
      <c r="A39" s="35" t="s">
        <v>54</v>
      </c>
      <c r="E39" s="39" t="s">
        <v>5</v>
      </c>
    </row>
    <row r="40" spans="1:5" ht="25.5">
      <c r="A40" s="35" t="s">
        <v>55</v>
      </c>
      <c r="E40" s="40" t="s">
        <v>4454</v>
      </c>
    </row>
    <row r="41" spans="1:5" ht="63.75">
      <c r="A41" t="s">
        <v>57</v>
      </c>
      <c r="E41" s="39" t="s">
        <v>4455</v>
      </c>
    </row>
    <row r="42" spans="1:16" ht="12.75">
      <c r="A42" t="s">
        <v>48</v>
      </c>
      <c s="34" t="s">
        <v>86</v>
      </c>
      <c s="34" t="s">
        <v>4456</v>
      </c>
      <c s="35" t="s">
        <v>5</v>
      </c>
      <c s="6" t="s">
        <v>4457</v>
      </c>
      <c s="36" t="s">
        <v>122</v>
      </c>
      <c s="37">
        <v>1</v>
      </c>
      <c s="36">
        <v>0</v>
      </c>
      <c s="36">
        <f>ROUND(G42*H42,6)</f>
      </c>
      <c r="L42" s="38">
        <v>0</v>
      </c>
      <c s="32">
        <f>ROUND(ROUND(L42,2)*ROUND(G42,3),2)</f>
      </c>
      <c s="36" t="s">
        <v>53</v>
      </c>
      <c>
        <f>(M42*21)/100</f>
      </c>
      <c t="s">
        <v>26</v>
      </c>
    </row>
    <row r="43" spans="1:5" ht="12.75">
      <c r="A43" s="35" t="s">
        <v>54</v>
      </c>
      <c r="E43" s="39" t="s">
        <v>5</v>
      </c>
    </row>
    <row r="44" spans="1:5" ht="25.5">
      <c r="A44" s="35" t="s">
        <v>55</v>
      </c>
      <c r="E44" s="40" t="s">
        <v>4458</v>
      </c>
    </row>
    <row r="45" spans="1:5" ht="63.75">
      <c r="A45" t="s">
        <v>57</v>
      </c>
      <c r="E45" s="39" t="s">
        <v>4459</v>
      </c>
    </row>
    <row r="46" spans="1:16" ht="12.75">
      <c r="A46" t="s">
        <v>48</v>
      </c>
      <c s="34" t="s">
        <v>90</v>
      </c>
      <c s="34" t="s">
        <v>4460</v>
      </c>
      <c s="35" t="s">
        <v>5</v>
      </c>
      <c s="6" t="s">
        <v>4461</v>
      </c>
      <c s="36" t="s">
        <v>122</v>
      </c>
      <c s="37">
        <v>1</v>
      </c>
      <c s="36">
        <v>0</v>
      </c>
      <c s="36">
        <f>ROUND(G46*H46,6)</f>
      </c>
      <c r="L46" s="38">
        <v>0</v>
      </c>
      <c s="32">
        <f>ROUND(ROUND(L46,2)*ROUND(G46,3),2)</f>
      </c>
      <c s="36" t="s">
        <v>53</v>
      </c>
      <c>
        <f>(M46*21)/100</f>
      </c>
      <c t="s">
        <v>26</v>
      </c>
    </row>
    <row r="47" spans="1:5" ht="12.75">
      <c r="A47" s="35" t="s">
        <v>54</v>
      </c>
      <c r="E47" s="39" t="s">
        <v>5</v>
      </c>
    </row>
    <row r="48" spans="1:5" ht="25.5">
      <c r="A48" s="35" t="s">
        <v>55</v>
      </c>
      <c r="E48" s="40" t="s">
        <v>4462</v>
      </c>
    </row>
    <row r="49" spans="1:5" ht="63.75">
      <c r="A49" t="s">
        <v>57</v>
      </c>
      <c r="E49" s="39" t="s">
        <v>4463</v>
      </c>
    </row>
    <row r="50" spans="1:16" ht="12.75">
      <c r="A50" t="s">
        <v>48</v>
      </c>
      <c s="34" t="s">
        <v>95</v>
      </c>
      <c s="34" t="s">
        <v>4464</v>
      </c>
      <c s="35" t="s">
        <v>5</v>
      </c>
      <c s="6" t="s">
        <v>4461</v>
      </c>
      <c s="36" t="s">
        <v>122</v>
      </c>
      <c s="37">
        <v>1</v>
      </c>
      <c s="36">
        <v>0</v>
      </c>
      <c s="36">
        <f>ROUND(G50*H50,6)</f>
      </c>
      <c r="L50" s="38">
        <v>0</v>
      </c>
      <c s="32">
        <f>ROUND(ROUND(L50,2)*ROUND(G50,3),2)</f>
      </c>
      <c s="36" t="s">
        <v>53</v>
      </c>
      <c>
        <f>(M50*21)/100</f>
      </c>
      <c t="s">
        <v>26</v>
      </c>
    </row>
    <row r="51" spans="1:5" ht="12.75">
      <c r="A51" s="35" t="s">
        <v>54</v>
      </c>
      <c r="E51" s="39" t="s">
        <v>5</v>
      </c>
    </row>
    <row r="52" spans="1:5" ht="25.5">
      <c r="A52" s="35" t="s">
        <v>55</v>
      </c>
      <c r="E52" s="40" t="s">
        <v>4462</v>
      </c>
    </row>
    <row r="53" spans="1:5" ht="63.75">
      <c r="A53" t="s">
        <v>57</v>
      </c>
      <c r="E53" s="39" t="s">
        <v>4465</v>
      </c>
    </row>
    <row r="54" spans="1:16" ht="12.75">
      <c r="A54" t="s">
        <v>48</v>
      </c>
      <c s="34" t="s">
        <v>99</v>
      </c>
      <c s="34" t="s">
        <v>4466</v>
      </c>
      <c s="35" t="s">
        <v>5</v>
      </c>
      <c s="6" t="s">
        <v>4461</v>
      </c>
      <c s="36" t="s">
        <v>122</v>
      </c>
      <c s="37">
        <v>1</v>
      </c>
      <c s="36">
        <v>0</v>
      </c>
      <c s="36">
        <f>ROUND(G54*H54,6)</f>
      </c>
      <c r="L54" s="38">
        <v>0</v>
      </c>
      <c s="32">
        <f>ROUND(ROUND(L54,2)*ROUND(G54,3),2)</f>
      </c>
      <c s="36" t="s">
        <v>53</v>
      </c>
      <c>
        <f>(M54*21)/100</f>
      </c>
      <c t="s">
        <v>26</v>
      </c>
    </row>
    <row r="55" spans="1:5" ht="12.75">
      <c r="A55" s="35" t="s">
        <v>54</v>
      </c>
      <c r="E55" s="39" t="s">
        <v>5</v>
      </c>
    </row>
    <row r="56" spans="1:5" ht="25.5">
      <c r="A56" s="35" t="s">
        <v>55</v>
      </c>
      <c r="E56" s="40" t="s">
        <v>4462</v>
      </c>
    </row>
    <row r="57" spans="1:5" ht="63.75">
      <c r="A57" t="s">
        <v>57</v>
      </c>
      <c r="E57" s="39" t="s">
        <v>4467</v>
      </c>
    </row>
    <row r="58" spans="1:16" ht="12.75">
      <c r="A58" t="s">
        <v>48</v>
      </c>
      <c s="34" t="s">
        <v>103</v>
      </c>
      <c s="34" t="s">
        <v>4468</v>
      </c>
      <c s="35" t="s">
        <v>5</v>
      </c>
      <c s="6" t="s">
        <v>4469</v>
      </c>
      <c s="36" t="s">
        <v>122</v>
      </c>
      <c s="37">
        <v>1</v>
      </c>
      <c s="36">
        <v>0</v>
      </c>
      <c s="36">
        <f>ROUND(G58*H58,6)</f>
      </c>
      <c r="L58" s="38">
        <v>0</v>
      </c>
      <c s="32">
        <f>ROUND(ROUND(L58,2)*ROUND(G58,3),2)</f>
      </c>
      <c s="36" t="s">
        <v>53</v>
      </c>
      <c>
        <f>(M58*21)/100</f>
      </c>
      <c t="s">
        <v>26</v>
      </c>
    </row>
    <row r="59" spans="1:5" ht="12.75">
      <c r="A59" s="35" t="s">
        <v>54</v>
      </c>
      <c r="E59" s="39" t="s">
        <v>5</v>
      </c>
    </row>
    <row r="60" spans="1:5" ht="25.5">
      <c r="A60" s="35" t="s">
        <v>55</v>
      </c>
      <c r="E60" s="40" t="s">
        <v>4470</v>
      </c>
    </row>
    <row r="61" spans="1:5" ht="63.75">
      <c r="A61" t="s">
        <v>57</v>
      </c>
      <c r="E61" s="39" t="s">
        <v>4471</v>
      </c>
    </row>
    <row r="62" spans="1:16" ht="12.75">
      <c r="A62" t="s">
        <v>48</v>
      </c>
      <c s="34" t="s">
        <v>107</v>
      </c>
      <c s="34" t="s">
        <v>4472</v>
      </c>
      <c s="35" t="s">
        <v>5</v>
      </c>
      <c s="6" t="s">
        <v>4473</v>
      </c>
      <c s="36" t="s">
        <v>159</v>
      </c>
      <c s="37">
        <v>1</v>
      </c>
      <c s="36">
        <v>0</v>
      </c>
      <c s="36">
        <f>ROUND(G62*H62,6)</f>
      </c>
      <c r="L62" s="38">
        <v>0</v>
      </c>
      <c s="32">
        <f>ROUND(ROUND(L62,2)*ROUND(G62,3),2)</f>
      </c>
      <c s="36" t="s">
        <v>53</v>
      </c>
      <c>
        <f>(M62*21)/100</f>
      </c>
      <c t="s">
        <v>26</v>
      </c>
    </row>
    <row r="63" spans="1:5" ht="12.75">
      <c r="A63" s="35" t="s">
        <v>54</v>
      </c>
      <c r="E63" s="39" t="s">
        <v>5</v>
      </c>
    </row>
    <row r="64" spans="1:5" ht="25.5">
      <c r="A64" s="35" t="s">
        <v>55</v>
      </c>
      <c r="E64" s="40" t="s">
        <v>4474</v>
      </c>
    </row>
    <row r="65" spans="1:5" ht="63.75">
      <c r="A65" t="s">
        <v>57</v>
      </c>
      <c r="E65" s="39" t="s">
        <v>4475</v>
      </c>
    </row>
    <row r="66" spans="1:16" ht="12.75">
      <c r="A66" t="s">
        <v>48</v>
      </c>
      <c s="34" t="s">
        <v>111</v>
      </c>
      <c s="34" t="s">
        <v>4476</v>
      </c>
      <c s="35" t="s">
        <v>5</v>
      </c>
      <c s="6" t="s">
        <v>4477</v>
      </c>
      <c s="36" t="s">
        <v>159</v>
      </c>
      <c s="37">
        <v>1</v>
      </c>
      <c s="36">
        <v>0</v>
      </c>
      <c s="36">
        <f>ROUND(G66*H66,6)</f>
      </c>
      <c r="L66" s="38">
        <v>0</v>
      </c>
      <c s="32">
        <f>ROUND(ROUND(L66,2)*ROUND(G66,3),2)</f>
      </c>
      <c s="36" t="s">
        <v>53</v>
      </c>
      <c>
        <f>(M66*21)/100</f>
      </c>
      <c t="s">
        <v>26</v>
      </c>
    </row>
    <row r="67" spans="1:5" ht="12.75">
      <c r="A67" s="35" t="s">
        <v>54</v>
      </c>
      <c r="E67" s="39" t="s">
        <v>5</v>
      </c>
    </row>
    <row r="68" spans="1:5" ht="25.5">
      <c r="A68" s="35" t="s">
        <v>55</v>
      </c>
      <c r="E68" s="40" t="s">
        <v>4478</v>
      </c>
    </row>
    <row r="69" spans="1:5" ht="63.75">
      <c r="A69" t="s">
        <v>57</v>
      </c>
      <c r="E69" s="39" t="s">
        <v>4479</v>
      </c>
    </row>
    <row r="70" spans="1:16" ht="12.75">
      <c r="A70" t="s">
        <v>48</v>
      </c>
      <c s="34" t="s">
        <v>189</v>
      </c>
      <c s="34" t="s">
        <v>4480</v>
      </c>
      <c s="35" t="s">
        <v>5</v>
      </c>
      <c s="6" t="s">
        <v>4481</v>
      </c>
      <c s="36" t="s">
        <v>159</v>
      </c>
      <c s="37">
        <v>1</v>
      </c>
      <c s="36">
        <v>0</v>
      </c>
      <c s="36">
        <f>ROUND(G70*H70,6)</f>
      </c>
      <c r="L70" s="38">
        <v>0</v>
      </c>
      <c s="32">
        <f>ROUND(ROUND(L70,2)*ROUND(G70,3),2)</f>
      </c>
      <c s="36" t="s">
        <v>53</v>
      </c>
      <c>
        <f>(M70*21)/100</f>
      </c>
      <c t="s">
        <v>26</v>
      </c>
    </row>
    <row r="71" spans="1:5" ht="12.75">
      <c r="A71" s="35" t="s">
        <v>54</v>
      </c>
      <c r="E71" s="39" t="s">
        <v>5</v>
      </c>
    </row>
    <row r="72" spans="1:5" ht="25.5">
      <c r="A72" s="35" t="s">
        <v>55</v>
      </c>
      <c r="E72" s="40" t="s">
        <v>4482</v>
      </c>
    </row>
    <row r="73" spans="1:5" ht="63.75">
      <c r="A73" t="s">
        <v>57</v>
      </c>
      <c r="E73" s="39" t="s">
        <v>4483</v>
      </c>
    </row>
    <row r="74" spans="1:16" ht="12.75">
      <c r="A74" t="s">
        <v>48</v>
      </c>
      <c s="34" t="s">
        <v>192</v>
      </c>
      <c s="34" t="s">
        <v>4484</v>
      </c>
      <c s="35" t="s">
        <v>5</v>
      </c>
      <c s="6" t="s">
        <v>4485</v>
      </c>
      <c s="36" t="s">
        <v>159</v>
      </c>
      <c s="37">
        <v>1</v>
      </c>
      <c s="36">
        <v>0</v>
      </c>
      <c s="36">
        <f>ROUND(G74*H74,6)</f>
      </c>
      <c r="L74" s="38">
        <v>0</v>
      </c>
      <c s="32">
        <f>ROUND(ROUND(L74,2)*ROUND(G74,3),2)</f>
      </c>
      <c s="36" t="s">
        <v>53</v>
      </c>
      <c>
        <f>(M74*21)/100</f>
      </c>
      <c t="s">
        <v>26</v>
      </c>
    </row>
    <row r="75" spans="1:5" ht="12.75">
      <c r="A75" s="35" t="s">
        <v>54</v>
      </c>
      <c r="E75" s="39" t="s">
        <v>5</v>
      </c>
    </row>
    <row r="76" spans="1:5" ht="25.5">
      <c r="A76" s="35" t="s">
        <v>55</v>
      </c>
      <c r="E76" s="40" t="s">
        <v>4486</v>
      </c>
    </row>
    <row r="77" spans="1:5" ht="63.75">
      <c r="A77" t="s">
        <v>57</v>
      </c>
      <c r="E77" s="39" t="s">
        <v>4487</v>
      </c>
    </row>
    <row r="78" spans="1:16" ht="12.75">
      <c r="A78" t="s">
        <v>48</v>
      </c>
      <c s="34" t="s">
        <v>195</v>
      </c>
      <c s="34" t="s">
        <v>4488</v>
      </c>
      <c s="35" t="s">
        <v>5</v>
      </c>
      <c s="6" t="s">
        <v>4489</v>
      </c>
      <c s="36" t="s">
        <v>159</v>
      </c>
      <c s="37">
        <v>1</v>
      </c>
      <c s="36">
        <v>0</v>
      </c>
      <c s="36">
        <f>ROUND(G78*H78,6)</f>
      </c>
      <c r="L78" s="38">
        <v>0</v>
      </c>
      <c s="32">
        <f>ROUND(ROUND(L78,2)*ROUND(G78,3),2)</f>
      </c>
      <c s="36" t="s">
        <v>53</v>
      </c>
      <c>
        <f>(M78*21)/100</f>
      </c>
      <c t="s">
        <v>26</v>
      </c>
    </row>
    <row r="79" spans="1:5" ht="12.75">
      <c r="A79" s="35" t="s">
        <v>54</v>
      </c>
      <c r="E79" s="39" t="s">
        <v>5</v>
      </c>
    </row>
    <row r="80" spans="1:5" ht="25.5">
      <c r="A80" s="35" t="s">
        <v>55</v>
      </c>
      <c r="E80" s="40" t="s">
        <v>4486</v>
      </c>
    </row>
    <row r="81" spans="1:5" ht="63.75">
      <c r="A81" t="s">
        <v>57</v>
      </c>
      <c r="E81" s="39" t="s">
        <v>4490</v>
      </c>
    </row>
    <row r="82" spans="1:16" ht="12.75">
      <c r="A82" t="s">
        <v>48</v>
      </c>
      <c s="34" t="s">
        <v>199</v>
      </c>
      <c s="34" t="s">
        <v>4491</v>
      </c>
      <c s="35" t="s">
        <v>5</v>
      </c>
      <c s="6" t="s">
        <v>4492</v>
      </c>
      <c s="36" t="s">
        <v>159</v>
      </c>
      <c s="37">
        <v>2</v>
      </c>
      <c s="36">
        <v>0</v>
      </c>
      <c s="36">
        <f>ROUND(G82*H82,6)</f>
      </c>
      <c r="L82" s="38">
        <v>0</v>
      </c>
      <c s="32">
        <f>ROUND(ROUND(L82,2)*ROUND(G82,3),2)</f>
      </c>
      <c s="36" t="s">
        <v>53</v>
      </c>
      <c>
        <f>(M82*21)/100</f>
      </c>
      <c t="s">
        <v>26</v>
      </c>
    </row>
    <row r="83" spans="1:5" ht="12.75">
      <c r="A83" s="35" t="s">
        <v>54</v>
      </c>
      <c r="E83" s="39" t="s">
        <v>5</v>
      </c>
    </row>
    <row r="84" spans="1:5" ht="25.5">
      <c r="A84" s="35" t="s">
        <v>55</v>
      </c>
      <c r="E84" s="40" t="s">
        <v>4493</v>
      </c>
    </row>
    <row r="85" spans="1:5" ht="63.75">
      <c r="A85" t="s">
        <v>57</v>
      </c>
      <c r="E85" s="39" t="s">
        <v>4494</v>
      </c>
    </row>
    <row r="86" spans="1:16" ht="12.75">
      <c r="A86" t="s">
        <v>48</v>
      </c>
      <c s="34" t="s">
        <v>202</v>
      </c>
      <c s="34" t="s">
        <v>4495</v>
      </c>
      <c s="35" t="s">
        <v>5</v>
      </c>
      <c s="6" t="s">
        <v>4496</v>
      </c>
      <c s="36" t="s">
        <v>159</v>
      </c>
      <c s="37">
        <v>1</v>
      </c>
      <c s="36">
        <v>0</v>
      </c>
      <c s="36">
        <f>ROUND(G86*H86,6)</f>
      </c>
      <c r="L86" s="38">
        <v>0</v>
      </c>
      <c s="32">
        <f>ROUND(ROUND(L86,2)*ROUND(G86,3),2)</f>
      </c>
      <c s="36" t="s">
        <v>53</v>
      </c>
      <c>
        <f>(M86*21)/100</f>
      </c>
      <c t="s">
        <v>26</v>
      </c>
    </row>
    <row r="87" spans="1:5" ht="12.75">
      <c r="A87" s="35" t="s">
        <v>54</v>
      </c>
      <c r="E87" s="39" t="s">
        <v>5</v>
      </c>
    </row>
    <row r="88" spans="1:5" ht="25.5">
      <c r="A88" s="35" t="s">
        <v>55</v>
      </c>
      <c r="E88" s="40" t="s">
        <v>4497</v>
      </c>
    </row>
    <row r="89" spans="1:5" ht="63.75">
      <c r="A89" t="s">
        <v>57</v>
      </c>
      <c r="E89" s="39" t="s">
        <v>4498</v>
      </c>
    </row>
    <row r="90" spans="1:16" ht="12.75">
      <c r="A90" t="s">
        <v>48</v>
      </c>
      <c s="34" t="s">
        <v>205</v>
      </c>
      <c s="34" t="s">
        <v>4499</v>
      </c>
      <c s="35" t="s">
        <v>5</v>
      </c>
      <c s="6" t="s">
        <v>4500</v>
      </c>
      <c s="36" t="s">
        <v>159</v>
      </c>
      <c s="37">
        <v>1</v>
      </c>
      <c s="36">
        <v>0</v>
      </c>
      <c s="36">
        <f>ROUND(G90*H90,6)</f>
      </c>
      <c r="L90" s="38">
        <v>0</v>
      </c>
      <c s="32">
        <f>ROUND(ROUND(L90,2)*ROUND(G90,3),2)</f>
      </c>
      <c s="36" t="s">
        <v>53</v>
      </c>
      <c>
        <f>(M90*21)/100</f>
      </c>
      <c t="s">
        <v>26</v>
      </c>
    </row>
    <row r="91" spans="1:5" ht="12.75">
      <c r="A91" s="35" t="s">
        <v>54</v>
      </c>
      <c r="E91" s="39" t="s">
        <v>5</v>
      </c>
    </row>
    <row r="92" spans="1:5" ht="25.5">
      <c r="A92" s="35" t="s">
        <v>55</v>
      </c>
      <c r="E92" s="40" t="s">
        <v>4501</v>
      </c>
    </row>
    <row r="93" spans="1:5" ht="63.75">
      <c r="A93" t="s">
        <v>57</v>
      </c>
      <c r="E93" s="39" t="s">
        <v>4502</v>
      </c>
    </row>
    <row r="94" spans="1:16" ht="12.75">
      <c r="A94" t="s">
        <v>48</v>
      </c>
      <c s="34" t="s">
        <v>208</v>
      </c>
      <c s="34" t="s">
        <v>4503</v>
      </c>
      <c s="35" t="s">
        <v>5</v>
      </c>
      <c s="6" t="s">
        <v>4504</v>
      </c>
      <c s="36" t="s">
        <v>159</v>
      </c>
      <c s="37">
        <v>1</v>
      </c>
      <c s="36">
        <v>0</v>
      </c>
      <c s="36">
        <f>ROUND(G94*H94,6)</f>
      </c>
      <c r="L94" s="38">
        <v>0</v>
      </c>
      <c s="32">
        <f>ROUND(ROUND(L94,2)*ROUND(G94,3),2)</f>
      </c>
      <c s="36" t="s">
        <v>53</v>
      </c>
      <c>
        <f>(M94*21)/100</f>
      </c>
      <c t="s">
        <v>26</v>
      </c>
    </row>
    <row r="95" spans="1:5" ht="12.75">
      <c r="A95" s="35" t="s">
        <v>54</v>
      </c>
      <c r="E95" s="39" t="s">
        <v>5</v>
      </c>
    </row>
    <row r="96" spans="1:5" ht="25.5">
      <c r="A96" s="35" t="s">
        <v>55</v>
      </c>
      <c r="E96" s="40" t="s">
        <v>4505</v>
      </c>
    </row>
    <row r="97" spans="1:5" ht="63.75">
      <c r="A97" t="s">
        <v>57</v>
      </c>
      <c r="E97" s="39" t="s">
        <v>4506</v>
      </c>
    </row>
    <row r="98" spans="1:16" ht="12.75">
      <c r="A98" t="s">
        <v>48</v>
      </c>
      <c s="34" t="s">
        <v>211</v>
      </c>
      <c s="34" t="s">
        <v>4507</v>
      </c>
      <c s="35" t="s">
        <v>5</v>
      </c>
      <c s="6" t="s">
        <v>4508</v>
      </c>
      <c s="36" t="s">
        <v>159</v>
      </c>
      <c s="37">
        <v>1</v>
      </c>
      <c s="36">
        <v>0</v>
      </c>
      <c s="36">
        <f>ROUND(G98*H98,6)</f>
      </c>
      <c r="L98" s="38">
        <v>0</v>
      </c>
      <c s="32">
        <f>ROUND(ROUND(L98,2)*ROUND(G98,3),2)</f>
      </c>
      <c s="36" t="s">
        <v>53</v>
      </c>
      <c>
        <f>(M98*21)/100</f>
      </c>
      <c t="s">
        <v>26</v>
      </c>
    </row>
    <row r="99" spans="1:5" ht="12.75">
      <c r="A99" s="35" t="s">
        <v>54</v>
      </c>
      <c r="E99" s="39" t="s">
        <v>5</v>
      </c>
    </row>
    <row r="100" spans="1:5" ht="25.5">
      <c r="A100" s="35" t="s">
        <v>55</v>
      </c>
      <c r="E100" s="40" t="s">
        <v>4501</v>
      </c>
    </row>
    <row r="101" spans="1:5" ht="63.75">
      <c r="A101" t="s">
        <v>57</v>
      </c>
      <c r="E101" s="39" t="s">
        <v>4509</v>
      </c>
    </row>
    <row r="102" spans="1:16" ht="12.75">
      <c r="A102" t="s">
        <v>48</v>
      </c>
      <c s="34" t="s">
        <v>214</v>
      </c>
      <c s="34" t="s">
        <v>4510</v>
      </c>
      <c s="35" t="s">
        <v>5</v>
      </c>
      <c s="6" t="s">
        <v>4511</v>
      </c>
      <c s="36" t="s">
        <v>159</v>
      </c>
      <c s="37">
        <v>1</v>
      </c>
      <c s="36">
        <v>0</v>
      </c>
      <c s="36">
        <f>ROUND(G102*H102,6)</f>
      </c>
      <c r="L102" s="38">
        <v>0</v>
      </c>
      <c s="32">
        <f>ROUND(ROUND(L102,2)*ROUND(G102,3),2)</f>
      </c>
      <c s="36" t="s">
        <v>53</v>
      </c>
      <c>
        <f>(M102*21)/100</f>
      </c>
      <c t="s">
        <v>26</v>
      </c>
    </row>
    <row r="103" spans="1:5" ht="12.75">
      <c r="A103" s="35" t="s">
        <v>54</v>
      </c>
      <c r="E103" s="39" t="s">
        <v>5</v>
      </c>
    </row>
    <row r="104" spans="1:5" ht="25.5">
      <c r="A104" s="35" t="s">
        <v>55</v>
      </c>
      <c r="E104" s="40" t="s">
        <v>4512</v>
      </c>
    </row>
    <row r="105" spans="1:5" ht="63.75">
      <c r="A105" t="s">
        <v>57</v>
      </c>
      <c r="E105" s="39" t="s">
        <v>4513</v>
      </c>
    </row>
    <row r="106" spans="1:16" ht="12.75">
      <c r="A106" t="s">
        <v>48</v>
      </c>
      <c s="34" t="s">
        <v>217</v>
      </c>
      <c s="34" t="s">
        <v>4514</v>
      </c>
      <c s="35" t="s">
        <v>5</v>
      </c>
      <c s="6" t="s">
        <v>4515</v>
      </c>
      <c s="36" t="s">
        <v>159</v>
      </c>
      <c s="37">
        <v>1</v>
      </c>
      <c s="36">
        <v>0</v>
      </c>
      <c s="36">
        <f>ROUND(G106*H106,6)</f>
      </c>
      <c r="L106" s="38">
        <v>0</v>
      </c>
      <c s="32">
        <f>ROUND(ROUND(L106,2)*ROUND(G106,3),2)</f>
      </c>
      <c s="36" t="s">
        <v>53</v>
      </c>
      <c>
        <f>(M106*21)/100</f>
      </c>
      <c t="s">
        <v>26</v>
      </c>
    </row>
    <row r="107" spans="1:5" ht="12.75">
      <c r="A107" s="35" t="s">
        <v>54</v>
      </c>
      <c r="E107" s="39" t="s">
        <v>5</v>
      </c>
    </row>
    <row r="108" spans="1:5" ht="25.5">
      <c r="A108" s="35" t="s">
        <v>55</v>
      </c>
      <c r="E108" s="40" t="s">
        <v>4474</v>
      </c>
    </row>
    <row r="109" spans="1:5" ht="63.75">
      <c r="A109" t="s">
        <v>57</v>
      </c>
      <c r="E109" s="39" t="s">
        <v>4516</v>
      </c>
    </row>
    <row r="110" spans="1:16" ht="12.75">
      <c r="A110" t="s">
        <v>48</v>
      </c>
      <c s="34" t="s">
        <v>220</v>
      </c>
      <c s="34" t="s">
        <v>4517</v>
      </c>
      <c s="35" t="s">
        <v>5</v>
      </c>
      <c s="6" t="s">
        <v>4518</v>
      </c>
      <c s="36" t="s">
        <v>159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4478</v>
      </c>
    </row>
    <row r="113" spans="1:5" ht="63.75">
      <c r="A113" t="s">
        <v>57</v>
      </c>
      <c r="E113" s="39" t="s">
        <v>4519</v>
      </c>
    </row>
    <row r="114" spans="1:16" ht="12.75">
      <c r="A114" t="s">
        <v>48</v>
      </c>
      <c s="34" t="s">
        <v>223</v>
      </c>
      <c s="34" t="s">
        <v>4520</v>
      </c>
      <c s="35" t="s">
        <v>5</v>
      </c>
      <c s="6" t="s">
        <v>4521</v>
      </c>
      <c s="36" t="s">
        <v>159</v>
      </c>
      <c s="37">
        <v>1</v>
      </c>
      <c s="36">
        <v>0</v>
      </c>
      <c s="36">
        <f>ROUND(G114*H114,6)</f>
      </c>
      <c r="L114" s="38">
        <v>0</v>
      </c>
      <c s="32">
        <f>ROUND(ROUND(L114,2)*ROUND(G114,3),2)</f>
      </c>
      <c s="36" t="s">
        <v>53</v>
      </c>
      <c>
        <f>(M114*21)/100</f>
      </c>
      <c t="s">
        <v>26</v>
      </c>
    </row>
    <row r="115" spans="1:5" ht="12.75">
      <c r="A115" s="35" t="s">
        <v>54</v>
      </c>
      <c r="E115" s="39" t="s">
        <v>5</v>
      </c>
    </row>
    <row r="116" spans="1:5" ht="25.5">
      <c r="A116" s="35" t="s">
        <v>55</v>
      </c>
      <c r="E116" s="40" t="s">
        <v>4482</v>
      </c>
    </row>
    <row r="117" spans="1:5" ht="63.75">
      <c r="A117" t="s">
        <v>57</v>
      </c>
      <c r="E117" s="39" t="s">
        <v>4522</v>
      </c>
    </row>
    <row r="118" spans="1:16" ht="12.75">
      <c r="A118" t="s">
        <v>48</v>
      </c>
      <c s="34" t="s">
        <v>227</v>
      </c>
      <c s="34" t="s">
        <v>4523</v>
      </c>
      <c s="35" t="s">
        <v>5</v>
      </c>
      <c s="6" t="s">
        <v>4524</v>
      </c>
      <c s="36" t="s">
        <v>159</v>
      </c>
      <c s="37">
        <v>1</v>
      </c>
      <c s="36">
        <v>0</v>
      </c>
      <c s="36">
        <f>ROUND(G118*H118,6)</f>
      </c>
      <c r="L118" s="38">
        <v>0</v>
      </c>
      <c s="32">
        <f>ROUND(ROUND(L118,2)*ROUND(G118,3),2)</f>
      </c>
      <c s="36" t="s">
        <v>53</v>
      </c>
      <c>
        <f>(M118*21)/100</f>
      </c>
      <c t="s">
        <v>26</v>
      </c>
    </row>
    <row r="119" spans="1:5" ht="12.75">
      <c r="A119" s="35" t="s">
        <v>54</v>
      </c>
      <c r="E119" s="39" t="s">
        <v>5</v>
      </c>
    </row>
    <row r="120" spans="1:5" ht="25.5">
      <c r="A120" s="35" t="s">
        <v>55</v>
      </c>
      <c r="E120" s="40" t="s">
        <v>4482</v>
      </c>
    </row>
    <row r="121" spans="1:5" ht="63.75">
      <c r="A121" t="s">
        <v>57</v>
      </c>
      <c r="E121" s="39" t="s">
        <v>4525</v>
      </c>
    </row>
    <row r="122" spans="1:16" ht="12.75">
      <c r="A122" t="s">
        <v>48</v>
      </c>
      <c s="34" t="s">
        <v>230</v>
      </c>
      <c s="34" t="s">
        <v>4526</v>
      </c>
      <c s="35" t="s">
        <v>5</v>
      </c>
      <c s="6" t="s">
        <v>4527</v>
      </c>
      <c s="36" t="s">
        <v>159</v>
      </c>
      <c s="37">
        <v>1</v>
      </c>
      <c s="36">
        <v>0</v>
      </c>
      <c s="36">
        <f>ROUND(G122*H122,6)</f>
      </c>
      <c r="L122" s="38">
        <v>0</v>
      </c>
      <c s="32">
        <f>ROUND(ROUND(L122,2)*ROUND(G122,3),2)</f>
      </c>
      <c s="36" t="s">
        <v>53</v>
      </c>
      <c>
        <f>(M122*21)/100</f>
      </c>
      <c t="s">
        <v>26</v>
      </c>
    </row>
    <row r="123" spans="1:5" ht="12.75">
      <c r="A123" s="35" t="s">
        <v>54</v>
      </c>
      <c r="E123" s="39" t="s">
        <v>5</v>
      </c>
    </row>
    <row r="124" spans="1:5" ht="25.5">
      <c r="A124" s="35" t="s">
        <v>55</v>
      </c>
      <c r="E124" s="40" t="s">
        <v>4528</v>
      </c>
    </row>
    <row r="125" spans="1:5" ht="63.75">
      <c r="A125" t="s">
        <v>57</v>
      </c>
      <c r="E125" s="39" t="s">
        <v>4529</v>
      </c>
    </row>
    <row r="126" spans="1:16" ht="12.75">
      <c r="A126" t="s">
        <v>48</v>
      </c>
      <c s="34" t="s">
        <v>233</v>
      </c>
      <c s="34" t="s">
        <v>4530</v>
      </c>
      <c s="35" t="s">
        <v>5</v>
      </c>
      <c s="6" t="s">
        <v>4531</v>
      </c>
      <c s="36" t="s">
        <v>159</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2238</v>
      </c>
    </row>
    <row r="129" spans="1:5" ht="63.75">
      <c r="A129" t="s">
        <v>57</v>
      </c>
      <c r="E129" s="39" t="s">
        <v>4532</v>
      </c>
    </row>
    <row r="130" spans="1:16" ht="12.75">
      <c r="A130" t="s">
        <v>48</v>
      </c>
      <c s="34" t="s">
        <v>237</v>
      </c>
      <c s="34" t="s">
        <v>4533</v>
      </c>
      <c s="35" t="s">
        <v>5</v>
      </c>
      <c s="6" t="s">
        <v>4534</v>
      </c>
      <c s="36" t="s">
        <v>159</v>
      </c>
      <c s="37">
        <v>1</v>
      </c>
      <c s="36">
        <v>0</v>
      </c>
      <c s="36">
        <f>ROUND(G130*H130,6)</f>
      </c>
      <c r="L130" s="38">
        <v>0</v>
      </c>
      <c s="32">
        <f>ROUND(ROUND(L130,2)*ROUND(G130,3),2)</f>
      </c>
      <c s="36" t="s">
        <v>53</v>
      </c>
      <c>
        <f>(M130*21)/100</f>
      </c>
      <c t="s">
        <v>26</v>
      </c>
    </row>
    <row r="131" spans="1:5" ht="12.75">
      <c r="A131" s="35" t="s">
        <v>54</v>
      </c>
      <c r="E131" s="39" t="s">
        <v>5</v>
      </c>
    </row>
    <row r="132" spans="1:5" ht="25.5">
      <c r="A132" s="35" t="s">
        <v>55</v>
      </c>
      <c r="E132" s="40" t="s">
        <v>4535</v>
      </c>
    </row>
    <row r="133" spans="1:5" ht="63.75">
      <c r="A133" t="s">
        <v>57</v>
      </c>
      <c r="E133" s="39" t="s">
        <v>4536</v>
      </c>
    </row>
    <row r="134" spans="1:16" ht="12.75">
      <c r="A134" t="s">
        <v>48</v>
      </c>
      <c s="34" t="s">
        <v>238</v>
      </c>
      <c s="34" t="s">
        <v>4537</v>
      </c>
      <c s="35" t="s">
        <v>5</v>
      </c>
      <c s="6" t="s">
        <v>4538</v>
      </c>
      <c s="36" t="s">
        <v>159</v>
      </c>
      <c s="37">
        <v>1</v>
      </c>
      <c s="36">
        <v>0</v>
      </c>
      <c s="36">
        <f>ROUND(G134*H134,6)</f>
      </c>
      <c r="L134" s="38">
        <v>0</v>
      </c>
      <c s="32">
        <f>ROUND(ROUND(L134,2)*ROUND(G134,3),2)</f>
      </c>
      <c s="36" t="s">
        <v>53</v>
      </c>
      <c>
        <f>(M134*21)/100</f>
      </c>
      <c t="s">
        <v>26</v>
      </c>
    </row>
    <row r="135" spans="1:5" ht="12.75">
      <c r="A135" s="35" t="s">
        <v>54</v>
      </c>
      <c r="E135" s="39" t="s">
        <v>5</v>
      </c>
    </row>
    <row r="136" spans="1:5" ht="25.5">
      <c r="A136" s="35" t="s">
        <v>55</v>
      </c>
      <c r="E136" s="40" t="s">
        <v>4539</v>
      </c>
    </row>
    <row r="137" spans="1:5" ht="63.75">
      <c r="A137" t="s">
        <v>57</v>
      </c>
      <c r="E137" s="39" t="s">
        <v>4540</v>
      </c>
    </row>
    <row r="138" spans="1:16" ht="12.75">
      <c r="A138" t="s">
        <v>48</v>
      </c>
      <c s="34" t="s">
        <v>242</v>
      </c>
      <c s="34" t="s">
        <v>4541</v>
      </c>
      <c s="35" t="s">
        <v>5</v>
      </c>
      <c s="6" t="s">
        <v>4542</v>
      </c>
      <c s="36" t="s">
        <v>159</v>
      </c>
      <c s="37">
        <v>4</v>
      </c>
      <c s="36">
        <v>0</v>
      </c>
      <c s="36">
        <f>ROUND(G138*H138,6)</f>
      </c>
      <c r="L138" s="38">
        <v>0</v>
      </c>
      <c s="32">
        <f>ROUND(ROUND(L138,2)*ROUND(G138,3),2)</f>
      </c>
      <c s="36" t="s">
        <v>53</v>
      </c>
      <c>
        <f>(M138*21)/100</f>
      </c>
      <c t="s">
        <v>26</v>
      </c>
    </row>
    <row r="139" spans="1:5" ht="12.75">
      <c r="A139" s="35" t="s">
        <v>54</v>
      </c>
      <c r="E139" s="39" t="s">
        <v>5</v>
      </c>
    </row>
    <row r="140" spans="1:5" ht="25.5">
      <c r="A140" s="35" t="s">
        <v>55</v>
      </c>
      <c r="E140" s="40" t="s">
        <v>4103</v>
      </c>
    </row>
    <row r="141" spans="1:5" ht="63.75">
      <c r="A141" t="s">
        <v>57</v>
      </c>
      <c r="E141" s="39" t="s">
        <v>4543</v>
      </c>
    </row>
    <row r="142" spans="1:16" ht="25.5">
      <c r="A142" t="s">
        <v>48</v>
      </c>
      <c s="34" t="s">
        <v>245</v>
      </c>
      <c s="34" t="s">
        <v>4544</v>
      </c>
      <c s="35" t="s">
        <v>5</v>
      </c>
      <c s="6" t="s">
        <v>4545</v>
      </c>
      <c s="36" t="s">
        <v>159</v>
      </c>
      <c s="37">
        <v>1</v>
      </c>
      <c s="36">
        <v>0</v>
      </c>
      <c s="36">
        <f>ROUND(G142*H142,6)</f>
      </c>
      <c r="L142" s="38">
        <v>0</v>
      </c>
      <c s="32">
        <f>ROUND(ROUND(L142,2)*ROUND(G142,3),2)</f>
      </c>
      <c s="36" t="s">
        <v>53</v>
      </c>
      <c>
        <f>(M142*21)/100</f>
      </c>
      <c t="s">
        <v>26</v>
      </c>
    </row>
    <row r="143" spans="1:5" ht="12.75">
      <c r="A143" s="35" t="s">
        <v>54</v>
      </c>
      <c r="E143" s="39" t="s">
        <v>5</v>
      </c>
    </row>
    <row r="144" spans="1:5" ht="25.5">
      <c r="A144" s="35" t="s">
        <v>55</v>
      </c>
      <c r="E144" s="40" t="s">
        <v>4546</v>
      </c>
    </row>
    <row r="145" spans="1:5" ht="63.75">
      <c r="A145" t="s">
        <v>57</v>
      </c>
      <c r="E145" s="39" t="s">
        <v>4547</v>
      </c>
    </row>
    <row r="146" spans="1:16" ht="25.5">
      <c r="A146" t="s">
        <v>48</v>
      </c>
      <c s="34" t="s">
        <v>248</v>
      </c>
      <c s="34" t="s">
        <v>4548</v>
      </c>
      <c s="35" t="s">
        <v>5</v>
      </c>
      <c s="6" t="s">
        <v>4545</v>
      </c>
      <c s="36" t="s">
        <v>159</v>
      </c>
      <c s="37">
        <v>1</v>
      </c>
      <c s="36">
        <v>0</v>
      </c>
      <c s="36">
        <f>ROUND(G146*H146,6)</f>
      </c>
      <c r="L146" s="38">
        <v>0</v>
      </c>
      <c s="32">
        <f>ROUND(ROUND(L146,2)*ROUND(G146,3),2)</f>
      </c>
      <c s="36" t="s">
        <v>53</v>
      </c>
      <c>
        <f>(M146*21)/100</f>
      </c>
      <c t="s">
        <v>26</v>
      </c>
    </row>
    <row r="147" spans="1:5" ht="12.75">
      <c r="A147" s="35" t="s">
        <v>54</v>
      </c>
      <c r="E147" s="39" t="s">
        <v>5</v>
      </c>
    </row>
    <row r="148" spans="1:5" ht="25.5">
      <c r="A148" s="35" t="s">
        <v>55</v>
      </c>
      <c r="E148" s="40" t="s">
        <v>4546</v>
      </c>
    </row>
    <row r="149" spans="1:5" ht="76.5">
      <c r="A149" t="s">
        <v>57</v>
      </c>
      <c r="E149" s="39" t="s">
        <v>4549</v>
      </c>
    </row>
    <row r="150" spans="1:16" ht="12.75">
      <c r="A150" t="s">
        <v>48</v>
      </c>
      <c s="34" t="s">
        <v>251</v>
      </c>
      <c s="34" t="s">
        <v>4550</v>
      </c>
      <c s="35" t="s">
        <v>5</v>
      </c>
      <c s="6" t="s">
        <v>4551</v>
      </c>
      <c s="36" t="s">
        <v>159</v>
      </c>
      <c s="37">
        <v>2</v>
      </c>
      <c s="36">
        <v>0</v>
      </c>
      <c s="36">
        <f>ROUND(G150*H150,6)</f>
      </c>
      <c r="L150" s="38">
        <v>0</v>
      </c>
      <c s="32">
        <f>ROUND(ROUND(L150,2)*ROUND(G150,3),2)</f>
      </c>
      <c s="36" t="s">
        <v>53</v>
      </c>
      <c>
        <f>(M150*21)/100</f>
      </c>
      <c t="s">
        <v>26</v>
      </c>
    </row>
    <row r="151" spans="1:5" ht="12.75">
      <c r="A151" s="35" t="s">
        <v>54</v>
      </c>
      <c r="E151" s="39" t="s">
        <v>5</v>
      </c>
    </row>
    <row r="152" spans="1:5" ht="25.5">
      <c r="A152" s="35" t="s">
        <v>55</v>
      </c>
      <c r="E152" s="40" t="s">
        <v>4552</v>
      </c>
    </row>
    <row r="153" spans="1:5" ht="76.5">
      <c r="A153" t="s">
        <v>57</v>
      </c>
      <c r="E153" s="39" t="s">
        <v>4549</v>
      </c>
    </row>
    <row r="154" spans="1:16" ht="12.75">
      <c r="A154" t="s">
        <v>48</v>
      </c>
      <c s="34" t="s">
        <v>254</v>
      </c>
      <c s="34" t="s">
        <v>4553</v>
      </c>
      <c s="35" t="s">
        <v>5</v>
      </c>
      <c s="6" t="s">
        <v>4554</v>
      </c>
      <c s="36" t="s">
        <v>52</v>
      </c>
      <c s="37">
        <v>0.8</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5</v>
      </c>
    </row>
    <row r="158" spans="1:13" ht="12.75">
      <c r="A158" t="s">
        <v>45</v>
      </c>
      <c r="C158" s="31" t="s">
        <v>708</v>
      </c>
      <c r="E158" s="33" t="s">
        <v>709</v>
      </c>
      <c r="J158" s="32">
        <f>0</f>
      </c>
      <c s="32">
        <f>0</f>
      </c>
      <c s="32">
        <f>0+L159</f>
      </c>
      <c s="32">
        <f>0+M159</f>
      </c>
    </row>
    <row r="159" spans="1:16" ht="12.75">
      <c r="A159" t="s">
        <v>48</v>
      </c>
      <c s="34" t="s">
        <v>257</v>
      </c>
      <c s="34" t="s">
        <v>711</v>
      </c>
      <c s="35" t="s">
        <v>5</v>
      </c>
      <c s="6" t="s">
        <v>712</v>
      </c>
      <c s="36" t="s">
        <v>122</v>
      </c>
      <c s="37">
        <v>1</v>
      </c>
      <c s="36">
        <v>0</v>
      </c>
      <c s="36">
        <f>ROUND(G159*H159,6)</f>
      </c>
      <c r="L159" s="38">
        <v>0</v>
      </c>
      <c s="32">
        <f>ROUND(ROUND(L159,2)*ROUND(G159,3),2)</f>
      </c>
      <c s="36" t="s">
        <v>160</v>
      </c>
      <c>
        <f>(M159*21)/100</f>
      </c>
      <c t="s">
        <v>26</v>
      </c>
    </row>
    <row r="160" spans="1:5" ht="12.75">
      <c r="A160" s="35" t="s">
        <v>54</v>
      </c>
      <c r="E160" s="39" t="s">
        <v>5</v>
      </c>
    </row>
    <row r="161" spans="1:5" ht="12.75">
      <c r="A161" s="35" t="s">
        <v>55</v>
      </c>
      <c r="E161" s="40" t="s">
        <v>5</v>
      </c>
    </row>
    <row r="162" spans="1:5" ht="12.75">
      <c r="A162" t="s">
        <v>57</v>
      </c>
      <c r="E162"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COUNTIFS(L8:L85,"=0",A8:A85,"P")+COUNTIFS(L8:L85,"",A8:A85,"P")+SUM(Q8:Q85)</f>
      </c>
    </row>
    <row r="8" spans="1:13" ht="12.75">
      <c r="A8" t="s">
        <v>43</v>
      </c>
      <c r="C8" s="28" t="s">
        <v>4557</v>
      </c>
      <c r="E8" s="30" t="s">
        <v>4556</v>
      </c>
      <c r="J8" s="29">
        <f>0+J9+J30+J39+J44</f>
      </c>
      <c s="29">
        <f>0+K9+K30+K39+K44</f>
      </c>
      <c s="29">
        <f>0+L9+L30+L39+L44</f>
      </c>
      <c s="29">
        <f>0+M9+M30+M39+M44</f>
      </c>
    </row>
    <row r="9" spans="1:13" ht="12.75">
      <c r="A9" t="s">
        <v>45</v>
      </c>
      <c r="C9" s="31" t="s">
        <v>49</v>
      </c>
      <c r="E9" s="33" t="s">
        <v>956</v>
      </c>
      <c r="J9" s="32">
        <f>0</f>
      </c>
      <c s="32">
        <f>0</f>
      </c>
      <c s="32">
        <f>0+L10+L14+L18+L22+L26</f>
      </c>
      <c s="32">
        <f>0+M10+M14+M18+M22+M26</f>
      </c>
    </row>
    <row r="10" spans="1:16" ht="25.5">
      <c r="A10" t="s">
        <v>48</v>
      </c>
      <c s="34" t="s">
        <v>49</v>
      </c>
      <c s="34" t="s">
        <v>1571</v>
      </c>
      <c s="35" t="s">
        <v>5</v>
      </c>
      <c s="6" t="s">
        <v>1572</v>
      </c>
      <c s="36" t="s">
        <v>959</v>
      </c>
      <c s="37">
        <v>118</v>
      </c>
      <c s="36">
        <v>0</v>
      </c>
      <c s="36">
        <f>ROUND(G10*H10,6)</f>
      </c>
      <c r="L10" s="38">
        <v>0</v>
      </c>
      <c s="32">
        <f>ROUND(ROUND(L10,2)*ROUND(G10,3),2)</f>
      </c>
      <c s="36" t="s">
        <v>160</v>
      </c>
      <c>
        <f>(M10*21)/100</f>
      </c>
      <c t="s">
        <v>26</v>
      </c>
    </row>
    <row r="11" spans="1:5" ht="12.75">
      <c r="A11" s="35" t="s">
        <v>54</v>
      </c>
      <c r="E11" s="39" t="s">
        <v>5</v>
      </c>
    </row>
    <row r="12" spans="1:5" ht="12.75">
      <c r="A12" s="35" t="s">
        <v>55</v>
      </c>
      <c r="E12" s="40" t="s">
        <v>4558</v>
      </c>
    </row>
    <row r="13" spans="1:5" ht="12.75">
      <c r="A13" t="s">
        <v>57</v>
      </c>
      <c r="E13" s="39" t="s">
        <v>5</v>
      </c>
    </row>
    <row r="14" spans="1:16" ht="38.25">
      <c r="A14" t="s">
        <v>48</v>
      </c>
      <c s="34" t="s">
        <v>26</v>
      </c>
      <c s="34" t="s">
        <v>1582</v>
      </c>
      <c s="35" t="s">
        <v>5</v>
      </c>
      <c s="6" t="s">
        <v>1040</v>
      </c>
      <c s="36" t="s">
        <v>959</v>
      </c>
      <c s="37">
        <v>236</v>
      </c>
      <c s="36">
        <v>0</v>
      </c>
      <c s="36">
        <f>ROUND(G14*H14,6)</f>
      </c>
      <c r="L14" s="38">
        <v>0</v>
      </c>
      <c s="32">
        <f>ROUND(ROUND(L14,2)*ROUND(G14,3),2)</f>
      </c>
      <c s="36" t="s">
        <v>160</v>
      </c>
      <c>
        <f>(M14*21)/100</f>
      </c>
      <c t="s">
        <v>26</v>
      </c>
    </row>
    <row r="15" spans="1:5" ht="12.75">
      <c r="A15" s="35" t="s">
        <v>54</v>
      </c>
      <c r="E15" s="39" t="s">
        <v>5</v>
      </c>
    </row>
    <row r="16" spans="1:5" ht="12.75">
      <c r="A16" s="35" t="s">
        <v>55</v>
      </c>
      <c r="E16" s="40" t="s">
        <v>4559</v>
      </c>
    </row>
    <row r="17" spans="1:5" ht="12.75">
      <c r="A17" t="s">
        <v>57</v>
      </c>
      <c r="E17" s="39" t="s">
        <v>5</v>
      </c>
    </row>
    <row r="18" spans="1:16" ht="25.5">
      <c r="A18" t="s">
        <v>48</v>
      </c>
      <c s="34" t="s">
        <v>25</v>
      </c>
      <c s="34" t="s">
        <v>1042</v>
      </c>
      <c s="35" t="s">
        <v>5</v>
      </c>
      <c s="6" t="s">
        <v>1043</v>
      </c>
      <c s="36" t="s">
        <v>959</v>
      </c>
      <c s="37">
        <v>236</v>
      </c>
      <c s="36">
        <v>0</v>
      </c>
      <c s="36">
        <f>ROUND(G18*H18,6)</f>
      </c>
      <c r="L18" s="38">
        <v>0</v>
      </c>
      <c s="32">
        <f>ROUND(ROUND(L18,2)*ROUND(G18,3),2)</f>
      </c>
      <c s="36" t="s">
        <v>160</v>
      </c>
      <c>
        <f>(M18*21)/100</f>
      </c>
      <c t="s">
        <v>26</v>
      </c>
    </row>
    <row r="19" spans="1:5" ht="12.75">
      <c r="A19" s="35" t="s">
        <v>54</v>
      </c>
      <c r="E19" s="39" t="s">
        <v>5</v>
      </c>
    </row>
    <row r="20" spans="1:5" ht="12.75">
      <c r="A20" s="35" t="s">
        <v>55</v>
      </c>
      <c r="E20" s="40" t="s">
        <v>4559</v>
      </c>
    </row>
    <row r="21" spans="1:5" ht="12.75">
      <c r="A21" t="s">
        <v>57</v>
      </c>
      <c r="E21" s="39" t="s">
        <v>5</v>
      </c>
    </row>
    <row r="22" spans="1:16" ht="25.5">
      <c r="A22" t="s">
        <v>48</v>
      </c>
      <c s="34" t="s">
        <v>65</v>
      </c>
      <c s="34" t="s">
        <v>1045</v>
      </c>
      <c s="35" t="s">
        <v>5</v>
      </c>
      <c s="6" t="s">
        <v>1046</v>
      </c>
      <c s="36" t="s">
        <v>959</v>
      </c>
      <c s="37">
        <v>118</v>
      </c>
      <c s="36">
        <v>0</v>
      </c>
      <c s="36">
        <f>ROUND(G22*H22,6)</f>
      </c>
      <c r="L22" s="38">
        <v>0</v>
      </c>
      <c s="32">
        <f>ROUND(ROUND(L22,2)*ROUND(G22,3),2)</f>
      </c>
      <c s="36" t="s">
        <v>160</v>
      </c>
      <c>
        <f>(M22*21)/100</f>
      </c>
      <c t="s">
        <v>26</v>
      </c>
    </row>
    <row r="23" spans="1:5" ht="12.75">
      <c r="A23" s="35" t="s">
        <v>54</v>
      </c>
      <c r="E23" s="39" t="s">
        <v>5</v>
      </c>
    </row>
    <row r="24" spans="1:5" ht="12.75">
      <c r="A24" s="35" t="s">
        <v>55</v>
      </c>
      <c r="E24" s="40" t="s">
        <v>4558</v>
      </c>
    </row>
    <row r="25" spans="1:5" ht="12.75">
      <c r="A25" t="s">
        <v>57</v>
      </c>
      <c r="E25" s="39" t="s">
        <v>5</v>
      </c>
    </row>
    <row r="26" spans="1:16" ht="25.5">
      <c r="A26" t="s">
        <v>48</v>
      </c>
      <c s="34" t="s">
        <v>69</v>
      </c>
      <c s="34" t="s">
        <v>973</v>
      </c>
      <c s="35" t="s">
        <v>5</v>
      </c>
      <c s="6" t="s">
        <v>974</v>
      </c>
      <c s="36" t="s">
        <v>959</v>
      </c>
      <c s="37">
        <v>140</v>
      </c>
      <c s="36">
        <v>0</v>
      </c>
      <c s="36">
        <f>ROUND(G26*H26,6)</f>
      </c>
      <c r="L26" s="38">
        <v>0</v>
      </c>
      <c s="32">
        <f>ROUND(ROUND(L26,2)*ROUND(G26,3),2)</f>
      </c>
      <c s="36" t="s">
        <v>160</v>
      </c>
      <c>
        <f>(M26*21)/100</f>
      </c>
      <c t="s">
        <v>26</v>
      </c>
    </row>
    <row r="27" spans="1:5" ht="12.75">
      <c r="A27" s="35" t="s">
        <v>54</v>
      </c>
      <c r="E27" s="39" t="s">
        <v>5</v>
      </c>
    </row>
    <row r="28" spans="1:5" ht="38.25">
      <c r="A28" s="35" t="s">
        <v>55</v>
      </c>
      <c r="E28" s="40" t="s">
        <v>4560</v>
      </c>
    </row>
    <row r="29" spans="1:5" ht="12.75">
      <c r="A29" t="s">
        <v>57</v>
      </c>
      <c r="E29" s="39" t="s">
        <v>5</v>
      </c>
    </row>
    <row r="30" spans="1:13" ht="12.75">
      <c r="A30" t="s">
        <v>45</v>
      </c>
      <c r="C30" s="31" t="s">
        <v>1402</v>
      </c>
      <c r="E30" s="33" t="s">
        <v>1403</v>
      </c>
      <c r="J30" s="32">
        <f>0</f>
      </c>
      <c s="32">
        <f>0</f>
      </c>
      <c s="32">
        <f>0+L31+L35</f>
      </c>
      <c s="32">
        <f>0+M31+M35</f>
      </c>
    </row>
    <row r="31" spans="1:16" ht="12.75">
      <c r="A31" t="s">
        <v>48</v>
      </c>
      <c s="34" t="s">
        <v>195</v>
      </c>
      <c s="34" t="s">
        <v>1404</v>
      </c>
      <c s="35" t="s">
        <v>5</v>
      </c>
      <c s="6" t="s">
        <v>1405</v>
      </c>
      <c s="36" t="s">
        <v>1089</v>
      </c>
      <c s="37">
        <v>68.36</v>
      </c>
      <c s="36">
        <v>0.0002</v>
      </c>
      <c s="36">
        <f>ROUND(G31*H31,6)</f>
      </c>
      <c r="L31" s="38">
        <v>0</v>
      </c>
      <c s="32">
        <f>ROUND(ROUND(L31,2)*ROUND(G31,3),2)</f>
      </c>
      <c s="36" t="s">
        <v>160</v>
      </c>
      <c>
        <f>(M31*21)/100</f>
      </c>
      <c t="s">
        <v>26</v>
      </c>
    </row>
    <row r="32" spans="1:5" ht="12.75">
      <c r="A32" s="35" t="s">
        <v>54</v>
      </c>
      <c r="E32" s="39" t="s">
        <v>5</v>
      </c>
    </row>
    <row r="33" spans="1:5" ht="12.75">
      <c r="A33" s="35" t="s">
        <v>55</v>
      </c>
      <c r="E33" s="40" t="s">
        <v>5</v>
      </c>
    </row>
    <row r="34" spans="1:5" ht="12.75">
      <c r="A34" t="s">
        <v>57</v>
      </c>
      <c r="E34" s="39" t="s">
        <v>5</v>
      </c>
    </row>
    <row r="35" spans="1:16" ht="25.5">
      <c r="A35" t="s">
        <v>48</v>
      </c>
      <c s="34" t="s">
        <v>199</v>
      </c>
      <c s="34" t="s">
        <v>4561</v>
      </c>
      <c s="35" t="s">
        <v>5</v>
      </c>
      <c s="6" t="s">
        <v>4562</v>
      </c>
      <c s="36" t="s">
        <v>52</v>
      </c>
      <c s="37">
        <v>0.014</v>
      </c>
      <c s="36">
        <v>0</v>
      </c>
      <c s="36">
        <f>ROUND(G35*H35,6)</f>
      </c>
      <c r="L35" s="38">
        <v>0</v>
      </c>
      <c s="32">
        <f>ROUND(ROUND(L35,2)*ROUND(G35,3),2)</f>
      </c>
      <c s="36" t="s">
        <v>160</v>
      </c>
      <c>
        <f>(M35*21)/100</f>
      </c>
      <c t="s">
        <v>26</v>
      </c>
    </row>
    <row r="36" spans="1:5" ht="12.75">
      <c r="A36" s="35" t="s">
        <v>54</v>
      </c>
      <c r="E36" s="39" t="s">
        <v>5</v>
      </c>
    </row>
    <row r="37" spans="1:5" ht="12.75">
      <c r="A37" s="35" t="s">
        <v>55</v>
      </c>
      <c r="E37" s="40" t="s">
        <v>5</v>
      </c>
    </row>
    <row r="38" spans="1:5" ht="12.75">
      <c r="A38" t="s">
        <v>57</v>
      </c>
      <c r="E38" s="39" t="s">
        <v>5</v>
      </c>
    </row>
    <row r="39" spans="1:13" ht="12.75">
      <c r="A39" t="s">
        <v>45</v>
      </c>
      <c r="C39" s="31" t="s">
        <v>86</v>
      </c>
      <c r="E39" s="33" t="s">
        <v>1136</v>
      </c>
      <c r="J39" s="32">
        <f>0</f>
      </c>
      <c s="32">
        <f>0</f>
      </c>
      <c s="32">
        <f>0+L40</f>
      </c>
      <c s="32">
        <f>0+M40</f>
      </c>
    </row>
    <row r="40" spans="1:16" ht="25.5">
      <c r="A40" t="s">
        <v>48</v>
      </c>
      <c s="34" t="s">
        <v>74</v>
      </c>
      <c s="34" t="s">
        <v>4563</v>
      </c>
      <c s="35" t="s">
        <v>5</v>
      </c>
      <c s="6" t="s">
        <v>4564</v>
      </c>
      <c s="36" t="s">
        <v>959</v>
      </c>
      <c s="37">
        <v>286.784</v>
      </c>
      <c s="36">
        <v>0</v>
      </c>
      <c s="36">
        <f>ROUND(G40*H40,6)</f>
      </c>
      <c r="L40" s="38">
        <v>0</v>
      </c>
      <c s="32">
        <f>ROUND(ROUND(L40,2)*ROUND(G40,3),2)</f>
      </c>
      <c s="36" t="s">
        <v>160</v>
      </c>
      <c>
        <f>(M40*21)/100</f>
      </c>
      <c t="s">
        <v>26</v>
      </c>
    </row>
    <row r="41" spans="1:5" ht="12.75">
      <c r="A41" s="35" t="s">
        <v>54</v>
      </c>
      <c r="E41" s="39" t="s">
        <v>5</v>
      </c>
    </row>
    <row r="42" spans="1:5" ht="25.5">
      <c r="A42" s="35" t="s">
        <v>55</v>
      </c>
      <c r="E42" s="40" t="s">
        <v>4565</v>
      </c>
    </row>
    <row r="43" spans="1:5" ht="12.75">
      <c r="A43" t="s">
        <v>57</v>
      </c>
      <c r="E43" s="39" t="s">
        <v>5</v>
      </c>
    </row>
    <row r="44" spans="1:13" ht="12.75">
      <c r="A44" t="s">
        <v>45</v>
      </c>
      <c r="C44" s="31" t="s">
        <v>46</v>
      </c>
      <c r="E44" s="33" t="s">
        <v>47</v>
      </c>
      <c r="J44" s="32">
        <f>0</f>
      </c>
      <c s="32">
        <f>0</f>
      </c>
      <c s="32">
        <f>0+L45+L49+L53+L57+L61+L65+L69+L73+L77+L81+L85</f>
      </c>
      <c s="32">
        <f>0+M45+M49+M53+M57+M61+M65+M69+M73+M77+M81+M85</f>
      </c>
    </row>
    <row r="45" spans="1:16" ht="12.75">
      <c r="A45" t="s">
        <v>48</v>
      </c>
      <c s="34" t="s">
        <v>78</v>
      </c>
      <c s="34" t="s">
        <v>4566</v>
      </c>
      <c s="35" t="s">
        <v>5</v>
      </c>
      <c s="6" t="s">
        <v>4567</v>
      </c>
      <c s="36" t="s">
        <v>52</v>
      </c>
      <c s="37">
        <v>164.682</v>
      </c>
      <c s="36">
        <v>0</v>
      </c>
      <c s="36">
        <f>ROUND(G45*H45,6)</f>
      </c>
      <c r="L45" s="38">
        <v>0</v>
      </c>
      <c s="32">
        <f>ROUND(ROUND(L45,2)*ROUND(G45,3),2)</f>
      </c>
      <c s="36" t="s">
        <v>160</v>
      </c>
      <c>
        <f>(M45*21)/100</f>
      </c>
      <c t="s">
        <v>26</v>
      </c>
    </row>
    <row r="46" spans="1:5" ht="12.75">
      <c r="A46" s="35" t="s">
        <v>54</v>
      </c>
      <c r="E46" s="39" t="s">
        <v>5</v>
      </c>
    </row>
    <row r="47" spans="1:5" ht="12.75">
      <c r="A47" s="35" t="s">
        <v>55</v>
      </c>
      <c r="E47" s="40" t="s">
        <v>5</v>
      </c>
    </row>
    <row r="48" spans="1:5" ht="12.75">
      <c r="A48" t="s">
        <v>57</v>
      </c>
      <c r="E48" s="39" t="s">
        <v>5</v>
      </c>
    </row>
    <row r="49" spans="1:16" ht="25.5">
      <c r="A49" t="s">
        <v>48</v>
      </c>
      <c s="34" t="s">
        <v>82</v>
      </c>
      <c s="34" t="s">
        <v>1545</v>
      </c>
      <c s="35" t="s">
        <v>5</v>
      </c>
      <c s="6" t="s">
        <v>1546</v>
      </c>
      <c s="36" t="s">
        <v>52</v>
      </c>
      <c s="37">
        <v>1.215</v>
      </c>
      <c s="36">
        <v>0.0055</v>
      </c>
      <c s="36">
        <f>ROUND(G49*H49,6)</f>
      </c>
      <c r="L49" s="38">
        <v>0</v>
      </c>
      <c s="32">
        <f>ROUND(ROUND(L49,2)*ROUND(G49,3),2)</f>
      </c>
      <c s="36" t="s">
        <v>160</v>
      </c>
      <c>
        <f>(M49*21)/100</f>
      </c>
      <c t="s">
        <v>26</v>
      </c>
    </row>
    <row r="50" spans="1:5" ht="12.75">
      <c r="A50" s="35" t="s">
        <v>54</v>
      </c>
      <c r="E50" s="39" t="s">
        <v>5</v>
      </c>
    </row>
    <row r="51" spans="1:5" ht="12.75">
      <c r="A51" s="35" t="s">
        <v>55</v>
      </c>
      <c r="E51" s="40" t="s">
        <v>4568</v>
      </c>
    </row>
    <row r="52" spans="1:5" ht="12.75">
      <c r="A52" t="s">
        <v>57</v>
      </c>
      <c r="E52" s="39" t="s">
        <v>5</v>
      </c>
    </row>
    <row r="53" spans="1:16" ht="25.5">
      <c r="A53" t="s">
        <v>48</v>
      </c>
      <c s="34" t="s">
        <v>86</v>
      </c>
      <c s="34" t="s">
        <v>4569</v>
      </c>
      <c s="35" t="s">
        <v>5</v>
      </c>
      <c s="6" t="s">
        <v>4570</v>
      </c>
      <c s="36" t="s">
        <v>52</v>
      </c>
      <c s="37">
        <v>85.167</v>
      </c>
      <c s="36">
        <v>0</v>
      </c>
      <c s="36">
        <f>ROUND(G53*H53,6)</f>
      </c>
      <c r="L53" s="38">
        <v>0</v>
      </c>
      <c s="32">
        <f>ROUND(ROUND(L53,2)*ROUND(G53,3),2)</f>
      </c>
      <c s="36" t="s">
        <v>160</v>
      </c>
      <c>
        <f>(M53*21)/100</f>
      </c>
      <c t="s">
        <v>26</v>
      </c>
    </row>
    <row r="54" spans="1:5" ht="12.75">
      <c r="A54" s="35" t="s">
        <v>54</v>
      </c>
      <c r="E54" s="39" t="s">
        <v>5</v>
      </c>
    </row>
    <row r="55" spans="1:5" ht="12.75">
      <c r="A55" s="35" t="s">
        <v>55</v>
      </c>
      <c r="E55" s="40" t="s">
        <v>5</v>
      </c>
    </row>
    <row r="56" spans="1:5" ht="12.75">
      <c r="A56" t="s">
        <v>57</v>
      </c>
      <c r="E56" s="39" t="s">
        <v>5</v>
      </c>
    </row>
    <row r="57" spans="1:16" ht="25.5">
      <c r="A57" t="s">
        <v>48</v>
      </c>
      <c s="34" t="s">
        <v>90</v>
      </c>
      <c s="34" t="s">
        <v>4571</v>
      </c>
      <c s="35" t="s">
        <v>5</v>
      </c>
      <c s="6" t="s">
        <v>4572</v>
      </c>
      <c s="36" t="s">
        <v>52</v>
      </c>
      <c s="37">
        <v>75.1</v>
      </c>
      <c s="36">
        <v>0</v>
      </c>
      <c s="36">
        <f>ROUND(G57*H57,6)</f>
      </c>
      <c r="L57" s="38">
        <v>0</v>
      </c>
      <c s="32">
        <f>ROUND(ROUND(L57,2)*ROUND(G57,3),2)</f>
      </c>
      <c s="36" t="s">
        <v>160</v>
      </c>
      <c>
        <f>(M57*21)/100</f>
      </c>
      <c t="s">
        <v>26</v>
      </c>
    </row>
    <row r="58" spans="1:5" ht="12.75">
      <c r="A58" s="35" t="s">
        <v>54</v>
      </c>
      <c r="E58" s="39" t="s">
        <v>5</v>
      </c>
    </row>
    <row r="59" spans="1:5" ht="12.75">
      <c r="A59" s="35" t="s">
        <v>55</v>
      </c>
      <c r="E59" s="40" t="s">
        <v>5</v>
      </c>
    </row>
    <row r="60" spans="1:5" ht="12.75">
      <c r="A60" t="s">
        <v>57</v>
      </c>
      <c r="E60" s="39" t="s">
        <v>5</v>
      </c>
    </row>
    <row r="61" spans="1:16" ht="25.5">
      <c r="A61" t="s">
        <v>48</v>
      </c>
      <c s="34" t="s">
        <v>95</v>
      </c>
      <c s="34" t="s">
        <v>59</v>
      </c>
      <c s="35" t="s">
        <v>5</v>
      </c>
      <c s="6" t="s">
        <v>60</v>
      </c>
      <c s="36" t="s">
        <v>52</v>
      </c>
      <c s="37">
        <v>43.767</v>
      </c>
      <c s="36">
        <v>0</v>
      </c>
      <c s="36">
        <f>ROUND(G61*H61,6)</f>
      </c>
      <c r="L61" s="38">
        <v>0</v>
      </c>
      <c s="32">
        <f>ROUND(ROUND(L61,2)*ROUND(G61,3),2)</f>
      </c>
      <c s="36" t="s">
        <v>53</v>
      </c>
      <c>
        <f>(M61*21)/100</f>
      </c>
      <c t="s">
        <v>26</v>
      </c>
    </row>
    <row r="62" spans="1:5" ht="12.75">
      <c r="A62" s="35" t="s">
        <v>54</v>
      </c>
      <c r="E62" s="39" t="s">
        <v>5</v>
      </c>
    </row>
    <row r="63" spans="1:5" ht="12.75">
      <c r="A63" s="35" t="s">
        <v>55</v>
      </c>
      <c r="E63" s="40" t="s">
        <v>4573</v>
      </c>
    </row>
    <row r="64" spans="1:5" ht="153">
      <c r="A64" t="s">
        <v>57</v>
      </c>
      <c r="E64" s="39" t="s">
        <v>1028</v>
      </c>
    </row>
    <row r="65" spans="1:16" ht="12.75">
      <c r="A65" t="s">
        <v>48</v>
      </c>
      <c s="34" t="s">
        <v>99</v>
      </c>
      <c s="34" t="s">
        <v>66</v>
      </c>
      <c s="35" t="s">
        <v>5</v>
      </c>
      <c s="6" t="s">
        <v>67</v>
      </c>
      <c s="36" t="s">
        <v>52</v>
      </c>
      <c s="37">
        <v>0.2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53">
      <c r="A68" t="s">
        <v>57</v>
      </c>
      <c r="E68" s="39" t="s">
        <v>1028</v>
      </c>
    </row>
    <row r="69" spans="1:16" ht="25.5">
      <c r="A69" t="s">
        <v>48</v>
      </c>
      <c s="34" t="s">
        <v>103</v>
      </c>
      <c s="34" t="s">
        <v>83</v>
      </c>
      <c s="35" t="s">
        <v>5</v>
      </c>
      <c s="6" t="s">
        <v>84</v>
      </c>
      <c s="36" t="s">
        <v>52</v>
      </c>
      <c s="37">
        <v>0.5</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53">
      <c r="A72" t="s">
        <v>57</v>
      </c>
      <c r="E72" s="39" t="s">
        <v>1028</v>
      </c>
    </row>
    <row r="73" spans="1:16" ht="25.5">
      <c r="A73" t="s">
        <v>48</v>
      </c>
      <c s="34" t="s">
        <v>107</v>
      </c>
      <c s="34" t="s">
        <v>91</v>
      </c>
      <c s="35" t="s">
        <v>5</v>
      </c>
      <c s="6" t="s">
        <v>92</v>
      </c>
      <c s="36" t="s">
        <v>52</v>
      </c>
      <c s="37">
        <v>1.5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53">
      <c r="A76" t="s">
        <v>57</v>
      </c>
      <c r="E76" s="39" t="s">
        <v>1554</v>
      </c>
    </row>
    <row r="77" spans="1:16" ht="25.5">
      <c r="A77" t="s">
        <v>48</v>
      </c>
      <c s="34" t="s">
        <v>111</v>
      </c>
      <c s="34" t="s">
        <v>96</v>
      </c>
      <c s="35" t="s">
        <v>5</v>
      </c>
      <c s="6" t="s">
        <v>97</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53">
      <c r="A80" t="s">
        <v>57</v>
      </c>
      <c r="E80" s="39" t="s">
        <v>1554</v>
      </c>
    </row>
    <row r="81" spans="1:16" ht="25.5">
      <c r="A81" t="s">
        <v>48</v>
      </c>
      <c s="34" t="s">
        <v>189</v>
      </c>
      <c s="34" t="s">
        <v>100</v>
      </c>
      <c s="35" t="s">
        <v>5</v>
      </c>
      <c s="6" t="s">
        <v>101</v>
      </c>
      <c s="36" t="s">
        <v>52</v>
      </c>
      <c s="37">
        <v>1.215</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1554</v>
      </c>
    </row>
    <row r="85" spans="1:16" ht="25.5">
      <c r="A85" t="s">
        <v>48</v>
      </c>
      <c s="34" t="s">
        <v>192</v>
      </c>
      <c s="34" t="s">
        <v>112</v>
      </c>
      <c s="35" t="s">
        <v>5</v>
      </c>
      <c s="6" t="s">
        <v>113</v>
      </c>
      <c s="36" t="s">
        <v>52</v>
      </c>
      <c s="37">
        <v>75.1</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53">
      <c r="A88" t="s">
        <v>57</v>
      </c>
      <c r="E88" s="39" t="s">
        <v>1028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COUNTIFS(L8:L185,"=0",A8:A185,"P")+COUNTIFS(L8:L185,"",A8:A185,"P")+SUM(Q8:Q185)</f>
      </c>
    </row>
    <row r="8" spans="1:13" ht="12.75">
      <c r="A8" t="s">
        <v>43</v>
      </c>
      <c r="C8" s="28" t="s">
        <v>4576</v>
      </c>
      <c r="E8" s="30" t="s">
        <v>4575</v>
      </c>
      <c r="J8" s="29">
        <f>0+J9+J38+J159+J164</f>
      </c>
      <c s="29">
        <f>0+K9+K38+K159+K164</f>
      </c>
      <c s="29">
        <f>0+L9+L38+L159+L164</f>
      </c>
      <c s="29">
        <f>0+M9+M38+M159+M164</f>
      </c>
    </row>
    <row r="9" spans="1:13" ht="12.75">
      <c r="A9" t="s">
        <v>45</v>
      </c>
      <c r="C9" s="31" t="s">
        <v>1260</v>
      </c>
      <c r="E9" s="33" t="s">
        <v>1261</v>
      </c>
      <c r="J9" s="32">
        <f>0</f>
      </c>
      <c s="32">
        <f>0</f>
      </c>
      <c s="32">
        <f>0+L10+L14+L18+L22+L26+L30+L34</f>
      </c>
      <c s="32">
        <f>0+M10+M14+M18+M22+M26+M30+M34</f>
      </c>
    </row>
    <row r="10" spans="1:16" ht="38.25">
      <c r="A10" t="s">
        <v>48</v>
      </c>
      <c s="34" t="s">
        <v>237</v>
      </c>
      <c s="34" t="s">
        <v>4577</v>
      </c>
      <c s="35" t="s">
        <v>5</v>
      </c>
      <c s="6" t="s">
        <v>4578</v>
      </c>
      <c s="36" t="s">
        <v>959</v>
      </c>
      <c s="37">
        <v>2</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238</v>
      </c>
      <c s="34" t="s">
        <v>4579</v>
      </c>
      <c s="35" t="s">
        <v>5</v>
      </c>
      <c s="6" t="s">
        <v>4580</v>
      </c>
      <c s="36" t="s">
        <v>226</v>
      </c>
      <c s="37">
        <v>120</v>
      </c>
      <c s="36">
        <v>0</v>
      </c>
      <c s="36">
        <f>ROUND(G14*H14,6)</f>
      </c>
      <c r="L14" s="38">
        <v>0</v>
      </c>
      <c s="32">
        <f>ROUND(ROUND(L14,2)*ROUND(G14,3),2)</f>
      </c>
      <c s="36" t="s">
        <v>160</v>
      </c>
      <c>
        <f>(M14*21)/100</f>
      </c>
      <c t="s">
        <v>26</v>
      </c>
    </row>
    <row r="15" spans="1:5" ht="12.75">
      <c r="A15" s="35" t="s">
        <v>54</v>
      </c>
      <c r="E15" s="39" t="s">
        <v>5</v>
      </c>
    </row>
    <row r="16" spans="1:5" ht="12.75">
      <c r="A16" s="35" t="s">
        <v>55</v>
      </c>
      <c r="E16" s="40" t="s">
        <v>5</v>
      </c>
    </row>
    <row r="17" spans="1:5" ht="12.75">
      <c r="A17" t="s">
        <v>57</v>
      </c>
      <c r="E17" s="39" t="s">
        <v>5</v>
      </c>
    </row>
    <row r="18" spans="1:16" ht="38.25">
      <c r="A18" t="s">
        <v>48</v>
      </c>
      <c s="34" t="s">
        <v>242</v>
      </c>
      <c s="34" t="s">
        <v>4581</v>
      </c>
      <c s="35" t="s">
        <v>5</v>
      </c>
      <c s="6" t="s">
        <v>4582</v>
      </c>
      <c s="36" t="s">
        <v>959</v>
      </c>
      <c s="37">
        <v>1</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38.25">
      <c r="A22" t="s">
        <v>48</v>
      </c>
      <c s="34" t="s">
        <v>245</v>
      </c>
      <c s="34" t="s">
        <v>4583</v>
      </c>
      <c s="35" t="s">
        <v>5</v>
      </c>
      <c s="6" t="s">
        <v>4584</v>
      </c>
      <c s="36" t="s">
        <v>226</v>
      </c>
      <c s="37">
        <v>120</v>
      </c>
      <c s="36">
        <v>0</v>
      </c>
      <c s="36">
        <f>ROUND(G22*H22,6)</f>
      </c>
      <c r="L22" s="38">
        <v>0</v>
      </c>
      <c s="32">
        <f>ROUND(ROUND(L22,2)*ROUND(G22,3),2)</f>
      </c>
      <c s="36" t="s">
        <v>160</v>
      </c>
      <c>
        <f>(M22*21)/100</f>
      </c>
      <c t="s">
        <v>26</v>
      </c>
    </row>
    <row r="23" spans="1:5" ht="12.75">
      <c r="A23" s="35" t="s">
        <v>54</v>
      </c>
      <c r="E23" s="39" t="s">
        <v>5</v>
      </c>
    </row>
    <row r="24" spans="1:5" ht="12.75">
      <c r="A24" s="35" t="s">
        <v>55</v>
      </c>
      <c r="E24" s="40" t="s">
        <v>5</v>
      </c>
    </row>
    <row r="25" spans="1:5" ht="12.75">
      <c r="A25" t="s">
        <v>57</v>
      </c>
      <c r="E25" s="39" t="s">
        <v>5</v>
      </c>
    </row>
    <row r="26" spans="1:16" ht="25.5">
      <c r="A26" t="s">
        <v>48</v>
      </c>
      <c s="34" t="s">
        <v>248</v>
      </c>
      <c s="34" t="s">
        <v>4585</v>
      </c>
      <c s="35" t="s">
        <v>5</v>
      </c>
      <c s="6" t="s">
        <v>4586</v>
      </c>
      <c s="36" t="s">
        <v>226</v>
      </c>
      <c s="37">
        <v>120</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25.5">
      <c r="A30" t="s">
        <v>48</v>
      </c>
      <c s="34" t="s">
        <v>251</v>
      </c>
      <c s="34" t="s">
        <v>1262</v>
      </c>
      <c s="35" t="s">
        <v>5</v>
      </c>
      <c s="6" t="s">
        <v>1263</v>
      </c>
      <c s="36" t="s">
        <v>226</v>
      </c>
      <c s="37">
        <v>150</v>
      </c>
      <c s="36">
        <v>0</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254</v>
      </c>
      <c s="34" t="s">
        <v>4587</v>
      </c>
      <c s="35" t="s">
        <v>5</v>
      </c>
      <c s="6" t="s">
        <v>4588</v>
      </c>
      <c s="36" t="s">
        <v>226</v>
      </c>
      <c s="37">
        <v>157.5</v>
      </c>
      <c s="36">
        <v>0.00035</v>
      </c>
      <c s="36">
        <f>ROUND(G34*H34,6)</f>
      </c>
      <c r="L34" s="38">
        <v>0</v>
      </c>
      <c s="32">
        <f>ROUND(ROUND(L34,2)*ROUND(G34,3),2)</f>
      </c>
      <c s="36" t="s">
        <v>160</v>
      </c>
      <c>
        <f>(M34*21)/100</f>
      </c>
      <c t="s">
        <v>26</v>
      </c>
    </row>
    <row r="35" spans="1:5" ht="12.75">
      <c r="A35" s="35" t="s">
        <v>54</v>
      </c>
      <c r="E35" s="39" t="s">
        <v>5</v>
      </c>
    </row>
    <row r="36" spans="1:5" ht="12.75">
      <c r="A36" s="35" t="s">
        <v>55</v>
      </c>
      <c r="E36" s="40" t="s">
        <v>4589</v>
      </c>
    </row>
    <row r="37" spans="1:5" ht="12.75">
      <c r="A37" t="s">
        <v>57</v>
      </c>
      <c r="E37" s="39" t="s">
        <v>5</v>
      </c>
    </row>
    <row r="38" spans="1:13" ht="12.75">
      <c r="A38" t="s">
        <v>45</v>
      </c>
      <c r="C38" s="31" t="s">
        <v>1286</v>
      </c>
      <c r="E38" s="33" t="s">
        <v>1287</v>
      </c>
      <c r="J38" s="32">
        <f>0</f>
      </c>
      <c s="32">
        <f>0</f>
      </c>
      <c s="32">
        <f>0+L39+L43+L47+L51+L55+L59+L63+L67+L71+L75+L79+L83+L87+L91+L95+L99+L103+L107+L111+L115+L119+L123+L127+L131+L135+L139+L143+L147+L151+L155</f>
      </c>
      <c s="32">
        <f>0+M39+M43+M47+M51+M55+M59+M63+M67+M71+M75+M79+M83+M87+M91+M95+M99+M103+M107+M111+M115+M119+M123+M127+M131+M135+M139+M143+M147+M151+M155</f>
      </c>
    </row>
    <row r="39" spans="1:16" ht="25.5">
      <c r="A39" t="s">
        <v>48</v>
      </c>
      <c s="34" t="s">
        <v>49</v>
      </c>
      <c s="34" t="s">
        <v>3973</v>
      </c>
      <c s="35" t="s">
        <v>5</v>
      </c>
      <c s="6" t="s">
        <v>3974</v>
      </c>
      <c s="36" t="s">
        <v>159</v>
      </c>
      <c s="37">
        <v>6</v>
      </c>
      <c s="36">
        <v>0</v>
      </c>
      <c s="36">
        <f>ROUND(G39*H39,6)</f>
      </c>
      <c r="L39" s="38">
        <v>0</v>
      </c>
      <c s="32">
        <f>ROUND(ROUND(L39,2)*ROUND(G39,3),2)</f>
      </c>
      <c s="36" t="s">
        <v>160</v>
      </c>
      <c>
        <f>(M39*21)/100</f>
      </c>
      <c t="s">
        <v>26</v>
      </c>
    </row>
    <row r="40" spans="1:5" ht="12.75">
      <c r="A40" s="35" t="s">
        <v>54</v>
      </c>
      <c r="E40" s="39" t="s">
        <v>5</v>
      </c>
    </row>
    <row r="41" spans="1:5" ht="12.75">
      <c r="A41" s="35" t="s">
        <v>55</v>
      </c>
      <c r="E41" s="40" t="s">
        <v>5</v>
      </c>
    </row>
    <row r="42" spans="1:5" ht="12.75">
      <c r="A42" t="s">
        <v>57</v>
      </c>
      <c r="E42" s="39" t="s">
        <v>5</v>
      </c>
    </row>
    <row r="43" spans="1:16" ht="25.5">
      <c r="A43" t="s">
        <v>48</v>
      </c>
      <c s="34" t="s">
        <v>26</v>
      </c>
      <c s="34" t="s">
        <v>3975</v>
      </c>
      <c s="35" t="s">
        <v>5</v>
      </c>
      <c s="6" t="s">
        <v>3976</v>
      </c>
      <c s="36" t="s">
        <v>159</v>
      </c>
      <c s="37">
        <v>10</v>
      </c>
      <c s="36">
        <v>0</v>
      </c>
      <c s="36">
        <f>ROUND(G43*H43,6)</f>
      </c>
      <c r="L43" s="38">
        <v>0</v>
      </c>
      <c s="32">
        <f>ROUND(ROUND(L43,2)*ROUND(G43,3),2)</f>
      </c>
      <c s="36" t="s">
        <v>160</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25</v>
      </c>
      <c s="34" t="s">
        <v>4590</v>
      </c>
      <c s="35" t="s">
        <v>5</v>
      </c>
      <c s="6" t="s">
        <v>4591</v>
      </c>
      <c s="36" t="s">
        <v>159</v>
      </c>
      <c s="37">
        <v>16</v>
      </c>
      <c s="36">
        <v>0</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65</v>
      </c>
      <c s="34" t="s">
        <v>4592</v>
      </c>
      <c s="35" t="s">
        <v>5</v>
      </c>
      <c s="6" t="s">
        <v>4593</v>
      </c>
      <c s="36" t="s">
        <v>159</v>
      </c>
      <c s="37">
        <v>2</v>
      </c>
      <c s="36">
        <v>0</v>
      </c>
      <c s="36">
        <f>ROUND(G51*H51,6)</f>
      </c>
      <c r="L51" s="38">
        <v>0</v>
      </c>
      <c s="32">
        <f>ROUND(ROUND(L51,2)*ROUND(G51,3),2)</f>
      </c>
      <c s="36" t="s">
        <v>160</v>
      </c>
      <c>
        <f>(M51*21)/100</f>
      </c>
      <c t="s">
        <v>26</v>
      </c>
    </row>
    <row r="52" spans="1:5" ht="12.75">
      <c r="A52" s="35" t="s">
        <v>54</v>
      </c>
      <c r="E52" s="39" t="s">
        <v>5</v>
      </c>
    </row>
    <row r="53" spans="1:5" ht="12.75">
      <c r="A53" s="35" t="s">
        <v>55</v>
      </c>
      <c r="E53" s="40" t="s">
        <v>5</v>
      </c>
    </row>
    <row r="54" spans="1:5" ht="12.75">
      <c r="A54" t="s">
        <v>57</v>
      </c>
      <c r="E54" s="39" t="s">
        <v>4594</v>
      </c>
    </row>
    <row r="55" spans="1:16" ht="12.75">
      <c r="A55" t="s">
        <v>48</v>
      </c>
      <c s="34" t="s">
        <v>69</v>
      </c>
      <c s="34" t="s">
        <v>4595</v>
      </c>
      <c s="35" t="s">
        <v>5</v>
      </c>
      <c s="6" t="s">
        <v>4596</v>
      </c>
      <c s="36" t="s">
        <v>159</v>
      </c>
      <c s="37">
        <v>2</v>
      </c>
      <c s="36">
        <v>0</v>
      </c>
      <c s="36">
        <f>ROUND(G55*H55,6)</f>
      </c>
      <c r="L55" s="38">
        <v>0</v>
      </c>
      <c s="32">
        <f>ROUND(ROUND(L55,2)*ROUND(G55,3),2)</f>
      </c>
      <c s="36" t="s">
        <v>160</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74</v>
      </c>
      <c s="34" t="s">
        <v>4597</v>
      </c>
      <c s="35" t="s">
        <v>5</v>
      </c>
      <c s="6" t="s">
        <v>4598</v>
      </c>
      <c s="36" t="s">
        <v>159</v>
      </c>
      <c s="37">
        <v>2</v>
      </c>
      <c s="36">
        <v>0</v>
      </c>
      <c s="36">
        <f>ROUND(G59*H59,6)</f>
      </c>
      <c r="L59" s="38">
        <v>0</v>
      </c>
      <c s="32">
        <f>ROUND(ROUND(L59,2)*ROUND(G59,3),2)</f>
      </c>
      <c s="36" t="s">
        <v>160</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78</v>
      </c>
      <c s="34" t="s">
        <v>4599</v>
      </c>
      <c s="35" t="s">
        <v>5</v>
      </c>
      <c s="6" t="s">
        <v>4600</v>
      </c>
      <c s="36" t="s">
        <v>159</v>
      </c>
      <c s="37">
        <v>2</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25.5">
      <c r="A67" t="s">
        <v>48</v>
      </c>
      <c s="34" t="s">
        <v>82</v>
      </c>
      <c s="34" t="s">
        <v>4601</v>
      </c>
      <c s="35" t="s">
        <v>5</v>
      </c>
      <c s="6" t="s">
        <v>4602</v>
      </c>
      <c s="36" t="s">
        <v>159</v>
      </c>
      <c s="37">
        <v>2</v>
      </c>
      <c s="36">
        <v>0</v>
      </c>
      <c s="36">
        <f>ROUND(G67*H67,6)</f>
      </c>
      <c r="L67" s="38">
        <v>0</v>
      </c>
      <c s="32">
        <f>ROUND(ROUND(L67,2)*ROUND(G67,3),2)</f>
      </c>
      <c s="36" t="s">
        <v>160</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86</v>
      </c>
      <c s="34" t="s">
        <v>4603</v>
      </c>
      <c s="35" t="s">
        <v>5</v>
      </c>
      <c s="6" t="s">
        <v>4604</v>
      </c>
      <c s="36" t="s">
        <v>159</v>
      </c>
      <c s="37">
        <v>2</v>
      </c>
      <c s="36">
        <v>0</v>
      </c>
      <c s="36">
        <f>ROUND(G71*H71,6)</f>
      </c>
      <c r="L71" s="38">
        <v>0</v>
      </c>
      <c s="32">
        <f>ROUND(ROUND(L71,2)*ROUND(G71,3),2)</f>
      </c>
      <c s="36" t="s">
        <v>53</v>
      </c>
      <c>
        <f>(M71*21)/100</f>
      </c>
      <c t="s">
        <v>26</v>
      </c>
    </row>
    <row r="72" spans="1:5" ht="12.75">
      <c r="A72" s="35" t="s">
        <v>54</v>
      </c>
      <c r="E72" s="39" t="s">
        <v>5</v>
      </c>
    </row>
    <row r="73" spans="1:5" ht="12.75">
      <c r="A73" s="35" t="s">
        <v>55</v>
      </c>
      <c r="E73" s="40" t="s">
        <v>5</v>
      </c>
    </row>
    <row r="74" spans="1:5" ht="12.75">
      <c r="A74" t="s">
        <v>57</v>
      </c>
      <c r="E74" s="39" t="s">
        <v>5</v>
      </c>
    </row>
    <row r="75" spans="1:16" ht="12.75">
      <c r="A75" t="s">
        <v>48</v>
      </c>
      <c s="34" t="s">
        <v>90</v>
      </c>
      <c s="34" t="s">
        <v>4605</v>
      </c>
      <c s="35" t="s">
        <v>5</v>
      </c>
      <c s="6" t="s">
        <v>4606</v>
      </c>
      <c s="36" t="s">
        <v>159</v>
      </c>
      <c s="37">
        <v>2</v>
      </c>
      <c s="36">
        <v>0.052</v>
      </c>
      <c s="36">
        <f>ROUND(G75*H75,6)</f>
      </c>
      <c r="L75" s="38">
        <v>0</v>
      </c>
      <c s="32">
        <f>ROUND(ROUND(L75,2)*ROUND(G75,3),2)</f>
      </c>
      <c s="36" t="s">
        <v>160</v>
      </c>
      <c>
        <f>(M75*21)/100</f>
      </c>
      <c t="s">
        <v>26</v>
      </c>
    </row>
    <row r="76" spans="1:5" ht="12.75">
      <c r="A76" s="35" t="s">
        <v>54</v>
      </c>
      <c r="E76" s="39" t="s">
        <v>5</v>
      </c>
    </row>
    <row r="77" spans="1:5" ht="12.75">
      <c r="A77" s="35" t="s">
        <v>55</v>
      </c>
      <c r="E77" s="40" t="s">
        <v>5</v>
      </c>
    </row>
    <row r="78" spans="1:5" ht="12.75">
      <c r="A78" t="s">
        <v>57</v>
      </c>
      <c r="E78" s="39" t="s">
        <v>4607</v>
      </c>
    </row>
    <row r="79" spans="1:16" ht="12.75">
      <c r="A79" t="s">
        <v>48</v>
      </c>
      <c s="34" t="s">
        <v>95</v>
      </c>
      <c s="34" t="s">
        <v>4608</v>
      </c>
      <c s="35" t="s">
        <v>5</v>
      </c>
      <c s="6" t="s">
        <v>4609</v>
      </c>
      <c s="36" t="s">
        <v>159</v>
      </c>
      <c s="37">
        <v>2</v>
      </c>
      <c s="36">
        <v>0.0021</v>
      </c>
      <c s="36">
        <f>ROUND(G79*H79,6)</f>
      </c>
      <c r="L79" s="38">
        <v>0</v>
      </c>
      <c s="32">
        <f>ROUND(ROUND(L79,2)*ROUND(G79,3),2)</f>
      </c>
      <c s="36" t="s">
        <v>160</v>
      </c>
      <c>
        <f>(M79*21)/100</f>
      </c>
      <c t="s">
        <v>26</v>
      </c>
    </row>
    <row r="80" spans="1:5" ht="12.75">
      <c r="A80" s="35" t="s">
        <v>54</v>
      </c>
      <c r="E80" s="39" t="s">
        <v>5</v>
      </c>
    </row>
    <row r="81" spans="1:5" ht="12.75">
      <c r="A81" s="35" t="s">
        <v>55</v>
      </c>
      <c r="E81" s="40" t="s">
        <v>5</v>
      </c>
    </row>
    <row r="82" spans="1:5" ht="12.75">
      <c r="A82" t="s">
        <v>57</v>
      </c>
      <c r="E82" s="39" t="s">
        <v>4607</v>
      </c>
    </row>
    <row r="83" spans="1:16" ht="12.75">
      <c r="A83" t="s">
        <v>48</v>
      </c>
      <c s="34" t="s">
        <v>99</v>
      </c>
      <c s="34" t="s">
        <v>4610</v>
      </c>
      <c s="35" t="s">
        <v>5</v>
      </c>
      <c s="6" t="s">
        <v>4156</v>
      </c>
      <c s="36" t="s">
        <v>159</v>
      </c>
      <c s="37">
        <v>2</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103</v>
      </c>
      <c s="34" t="s">
        <v>4611</v>
      </c>
      <c s="35" t="s">
        <v>5</v>
      </c>
      <c s="6" t="s">
        <v>4612</v>
      </c>
      <c s="36" t="s">
        <v>159</v>
      </c>
      <c s="37">
        <v>1</v>
      </c>
      <c s="36">
        <v>0</v>
      </c>
      <c s="36">
        <f>ROUND(G87*H87,6)</f>
      </c>
      <c r="L87" s="38">
        <v>0</v>
      </c>
      <c s="32">
        <f>ROUND(ROUND(L87,2)*ROUND(G87,3),2)</f>
      </c>
      <c s="36" t="s">
        <v>160</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107</v>
      </c>
      <c s="34" t="s">
        <v>4613</v>
      </c>
      <c s="35" t="s">
        <v>5</v>
      </c>
      <c s="6" t="s">
        <v>4614</v>
      </c>
      <c s="36" t="s">
        <v>226</v>
      </c>
      <c s="37">
        <v>140</v>
      </c>
      <c s="36">
        <v>0</v>
      </c>
      <c s="36">
        <f>ROUND(G91*H91,6)</f>
      </c>
      <c r="L91" s="38">
        <v>0</v>
      </c>
      <c s="32">
        <f>ROUND(ROUND(L91,2)*ROUND(G91,3),2)</f>
      </c>
      <c s="36" t="s">
        <v>160</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111</v>
      </c>
      <c s="34" t="s">
        <v>3949</v>
      </c>
      <c s="35" t="s">
        <v>5</v>
      </c>
      <c s="6" t="s">
        <v>3950</v>
      </c>
      <c s="36" t="s">
        <v>226</v>
      </c>
      <c s="37">
        <v>23</v>
      </c>
      <c s="36">
        <v>0.00012</v>
      </c>
      <c s="36">
        <f>ROUND(G95*H95,6)</f>
      </c>
      <c r="L95" s="38">
        <v>0</v>
      </c>
      <c s="32">
        <f>ROUND(ROUND(L95,2)*ROUND(G95,3),2)</f>
      </c>
      <c s="36" t="s">
        <v>160</v>
      </c>
      <c>
        <f>(M95*21)/100</f>
      </c>
      <c t="s">
        <v>26</v>
      </c>
    </row>
    <row r="96" spans="1:5" ht="12.75">
      <c r="A96" s="35" t="s">
        <v>54</v>
      </c>
      <c r="E96" s="39" t="s">
        <v>5</v>
      </c>
    </row>
    <row r="97" spans="1:5" ht="12.75">
      <c r="A97" s="35" t="s">
        <v>55</v>
      </c>
      <c r="E97" s="40" t="s">
        <v>1292</v>
      </c>
    </row>
    <row r="98" spans="1:5" ht="12.75">
      <c r="A98" t="s">
        <v>57</v>
      </c>
      <c r="E98" s="39" t="s">
        <v>5</v>
      </c>
    </row>
    <row r="99" spans="1:16" ht="12.75">
      <c r="A99" t="s">
        <v>48</v>
      </c>
      <c s="34" t="s">
        <v>189</v>
      </c>
      <c s="34" t="s">
        <v>3955</v>
      </c>
      <c s="35" t="s">
        <v>5</v>
      </c>
      <c s="6" t="s">
        <v>3956</v>
      </c>
      <c s="36" t="s">
        <v>226</v>
      </c>
      <c s="37">
        <v>80.5</v>
      </c>
      <c s="36">
        <v>0.00017</v>
      </c>
      <c s="36">
        <f>ROUND(G99*H99,6)</f>
      </c>
      <c r="L99" s="38">
        <v>0</v>
      </c>
      <c s="32">
        <f>ROUND(ROUND(L99,2)*ROUND(G99,3),2)</f>
      </c>
      <c s="36" t="s">
        <v>160</v>
      </c>
      <c>
        <f>(M99*21)/100</f>
      </c>
      <c t="s">
        <v>26</v>
      </c>
    </row>
    <row r="100" spans="1:5" ht="12.75">
      <c r="A100" s="35" t="s">
        <v>54</v>
      </c>
      <c r="E100" s="39" t="s">
        <v>5</v>
      </c>
    </row>
    <row r="101" spans="1:5" ht="12.75">
      <c r="A101" s="35" t="s">
        <v>55</v>
      </c>
      <c r="E101" s="40" t="s">
        <v>4615</v>
      </c>
    </row>
    <row r="102" spans="1:5" ht="12.75">
      <c r="A102" t="s">
        <v>57</v>
      </c>
      <c r="E102" s="39" t="s">
        <v>5</v>
      </c>
    </row>
    <row r="103" spans="1:16" ht="12.75">
      <c r="A103" t="s">
        <v>48</v>
      </c>
      <c s="34" t="s">
        <v>192</v>
      </c>
      <c s="34" t="s">
        <v>3958</v>
      </c>
      <c s="35" t="s">
        <v>5</v>
      </c>
      <c s="6" t="s">
        <v>3959</v>
      </c>
      <c s="36" t="s">
        <v>226</v>
      </c>
      <c s="37">
        <v>57.5</v>
      </c>
      <c s="36">
        <v>0.00034</v>
      </c>
      <c s="36">
        <f>ROUND(G103*H103,6)</f>
      </c>
      <c r="L103" s="38">
        <v>0</v>
      </c>
      <c s="32">
        <f>ROUND(ROUND(L103,2)*ROUND(G103,3),2)</f>
      </c>
      <c s="36" t="s">
        <v>160</v>
      </c>
      <c>
        <f>(M103*21)/100</f>
      </c>
      <c t="s">
        <v>26</v>
      </c>
    </row>
    <row r="104" spans="1:5" ht="12.75">
      <c r="A104" s="35" t="s">
        <v>54</v>
      </c>
      <c r="E104" s="39" t="s">
        <v>5</v>
      </c>
    </row>
    <row r="105" spans="1:5" ht="12.75">
      <c r="A105" s="35" t="s">
        <v>55</v>
      </c>
      <c r="E105" s="40" t="s">
        <v>4616</v>
      </c>
    </row>
    <row r="106" spans="1:5" ht="12.75">
      <c r="A106" t="s">
        <v>57</v>
      </c>
      <c r="E106" s="39" t="s">
        <v>5</v>
      </c>
    </row>
    <row r="107" spans="1:16" ht="25.5">
      <c r="A107" t="s">
        <v>48</v>
      </c>
      <c s="34" t="s">
        <v>195</v>
      </c>
      <c s="34" t="s">
        <v>4617</v>
      </c>
      <c s="35" t="s">
        <v>5</v>
      </c>
      <c s="6" t="s">
        <v>4618</v>
      </c>
      <c s="36" t="s">
        <v>226</v>
      </c>
      <c s="37">
        <v>240</v>
      </c>
      <c s="36">
        <v>0</v>
      </c>
      <c s="36">
        <f>ROUND(G107*H107,6)</f>
      </c>
      <c r="L107" s="38">
        <v>0</v>
      </c>
      <c s="32">
        <f>ROUND(ROUND(L107,2)*ROUND(G107,3),2)</f>
      </c>
      <c s="36" t="s">
        <v>160</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199</v>
      </c>
      <c s="34" t="s">
        <v>4619</v>
      </c>
      <c s="35" t="s">
        <v>5</v>
      </c>
      <c s="6" t="s">
        <v>4620</v>
      </c>
      <c s="36" t="s">
        <v>226</v>
      </c>
      <c s="37">
        <v>276</v>
      </c>
      <c s="36">
        <v>0.00223</v>
      </c>
      <c s="36">
        <f>ROUND(G111*H111,6)</f>
      </c>
      <c r="L111" s="38">
        <v>0</v>
      </c>
      <c s="32">
        <f>ROUND(ROUND(L111,2)*ROUND(G111,3),2)</f>
      </c>
      <c s="36" t="s">
        <v>160</v>
      </c>
      <c>
        <f>(M111*21)/100</f>
      </c>
      <c t="s">
        <v>26</v>
      </c>
    </row>
    <row r="112" spans="1:5" ht="12.75">
      <c r="A112" s="35" t="s">
        <v>54</v>
      </c>
      <c r="E112" s="39" t="s">
        <v>5</v>
      </c>
    </row>
    <row r="113" spans="1:5" ht="12.75">
      <c r="A113" s="35" t="s">
        <v>55</v>
      </c>
      <c r="E113" s="40" t="s">
        <v>4621</v>
      </c>
    </row>
    <row r="114" spans="1:5" ht="12.75">
      <c r="A114" t="s">
        <v>57</v>
      </c>
      <c r="E114" s="39" t="s">
        <v>5</v>
      </c>
    </row>
    <row r="115" spans="1:16" ht="12.75">
      <c r="A115" t="s">
        <v>48</v>
      </c>
      <c s="34" t="s">
        <v>202</v>
      </c>
      <c s="34" t="s">
        <v>4622</v>
      </c>
      <c s="35" t="s">
        <v>5</v>
      </c>
      <c s="6" t="s">
        <v>4623</v>
      </c>
      <c s="36" t="s">
        <v>159</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205</v>
      </c>
      <c s="34" t="s">
        <v>4624</v>
      </c>
      <c s="35" t="s">
        <v>5</v>
      </c>
      <c s="6" t="s">
        <v>4625</v>
      </c>
      <c s="36" t="s">
        <v>159</v>
      </c>
      <c s="37">
        <v>1</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25.5">
      <c r="A123" t="s">
        <v>48</v>
      </c>
      <c s="34" t="s">
        <v>208</v>
      </c>
      <c s="34" t="s">
        <v>4202</v>
      </c>
      <c s="35" t="s">
        <v>5</v>
      </c>
      <c s="6" t="s">
        <v>4203</v>
      </c>
      <c s="36" t="s">
        <v>226</v>
      </c>
      <c s="37">
        <v>40</v>
      </c>
      <c s="36">
        <v>0</v>
      </c>
      <c s="36">
        <f>ROUND(G123*H123,6)</f>
      </c>
      <c r="L123" s="38">
        <v>0</v>
      </c>
      <c s="32">
        <f>ROUND(ROUND(L123,2)*ROUND(G123,3),2)</f>
      </c>
      <c s="36" t="s">
        <v>160</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211</v>
      </c>
      <c s="34" t="s">
        <v>4626</v>
      </c>
      <c s="35" t="s">
        <v>5</v>
      </c>
      <c s="6" t="s">
        <v>4627</v>
      </c>
      <c s="36" t="s">
        <v>1097</v>
      </c>
      <c s="37">
        <v>30</v>
      </c>
      <c s="36">
        <v>0.001</v>
      </c>
      <c s="36">
        <f>ROUND(G127*H127,6)</f>
      </c>
      <c r="L127" s="38">
        <v>0</v>
      </c>
      <c s="32">
        <f>ROUND(ROUND(L127,2)*ROUND(G127,3),2)</f>
      </c>
      <c s="36" t="s">
        <v>160</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214</v>
      </c>
      <c s="34" t="s">
        <v>4628</v>
      </c>
      <c s="35" t="s">
        <v>5</v>
      </c>
      <c s="6" t="s">
        <v>4629</v>
      </c>
      <c s="36" t="s">
        <v>1097</v>
      </c>
      <c s="37">
        <v>6.2</v>
      </c>
      <c s="36">
        <v>0.001</v>
      </c>
      <c s="36">
        <f>ROUND(G131*H131,6)</f>
      </c>
      <c r="L131" s="38">
        <v>0</v>
      </c>
      <c s="32">
        <f>ROUND(ROUND(L131,2)*ROUND(G131,3),2)</f>
      </c>
      <c s="36" t="s">
        <v>160</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217</v>
      </c>
      <c s="34" t="s">
        <v>4208</v>
      </c>
      <c s="35" t="s">
        <v>5</v>
      </c>
      <c s="6" t="s">
        <v>4209</v>
      </c>
      <c s="36" t="s">
        <v>159</v>
      </c>
      <c s="37">
        <v>4</v>
      </c>
      <c s="36">
        <v>0</v>
      </c>
      <c s="36">
        <f>ROUND(G135*H135,6)</f>
      </c>
      <c r="L135" s="38">
        <v>0</v>
      </c>
      <c s="32">
        <f>ROUND(ROUND(L135,2)*ROUND(G135,3),2)</f>
      </c>
      <c s="36" t="s">
        <v>160</v>
      </c>
      <c>
        <f>(M135*21)/100</f>
      </c>
      <c t="s">
        <v>26</v>
      </c>
    </row>
    <row r="136" spans="1:5" ht="12.75">
      <c r="A136" s="35" t="s">
        <v>54</v>
      </c>
      <c r="E136" s="39" t="s">
        <v>5</v>
      </c>
    </row>
    <row r="137" spans="1:5" ht="12.75">
      <c r="A137" s="35" t="s">
        <v>55</v>
      </c>
      <c r="E137" s="40" t="s">
        <v>5</v>
      </c>
    </row>
    <row r="138" spans="1:5" ht="12.75">
      <c r="A138" t="s">
        <v>57</v>
      </c>
      <c r="E138" s="39" t="s">
        <v>5</v>
      </c>
    </row>
    <row r="139" spans="1:16" ht="12.75">
      <c r="A139" t="s">
        <v>48</v>
      </c>
      <c s="34" t="s">
        <v>220</v>
      </c>
      <c s="34" t="s">
        <v>4630</v>
      </c>
      <c s="35" t="s">
        <v>5</v>
      </c>
      <c s="6" t="s">
        <v>4631</v>
      </c>
      <c s="36" t="s">
        <v>159</v>
      </c>
      <c s="37">
        <v>2</v>
      </c>
      <c s="36">
        <v>0.00014</v>
      </c>
      <c s="36">
        <f>ROUND(G139*H139,6)</f>
      </c>
      <c r="L139" s="38">
        <v>0</v>
      </c>
      <c s="32">
        <f>ROUND(ROUND(L139,2)*ROUND(G139,3),2)</f>
      </c>
      <c s="36" t="s">
        <v>160</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223</v>
      </c>
      <c s="34" t="s">
        <v>4632</v>
      </c>
      <c s="35" t="s">
        <v>5</v>
      </c>
      <c s="6" t="s">
        <v>4633</v>
      </c>
      <c s="36" t="s">
        <v>159</v>
      </c>
      <c s="37">
        <v>2</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12.75">
      <c r="A147" t="s">
        <v>48</v>
      </c>
      <c s="34" t="s">
        <v>227</v>
      </c>
      <c s="34" t="s">
        <v>4634</v>
      </c>
      <c s="35" t="s">
        <v>5</v>
      </c>
      <c s="6" t="s">
        <v>3879</v>
      </c>
      <c s="36" t="s">
        <v>159</v>
      </c>
      <c s="37">
        <v>2</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12.75">
      <c r="A151" t="s">
        <v>48</v>
      </c>
      <c s="34" t="s">
        <v>230</v>
      </c>
      <c s="34" t="s">
        <v>4635</v>
      </c>
      <c s="35" t="s">
        <v>5</v>
      </c>
      <c s="6" t="s">
        <v>3873</v>
      </c>
      <c s="36" t="s">
        <v>159</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25.5">
      <c r="A155" t="s">
        <v>48</v>
      </c>
      <c s="34" t="s">
        <v>233</v>
      </c>
      <c s="34" t="s">
        <v>4245</v>
      </c>
      <c s="35" t="s">
        <v>5</v>
      </c>
      <c s="6" t="s">
        <v>4246</v>
      </c>
      <c s="36" t="s">
        <v>52</v>
      </c>
      <c s="37">
        <v>0.851</v>
      </c>
      <c s="36">
        <v>0</v>
      </c>
      <c s="36">
        <f>ROUND(G155*H155,6)</f>
      </c>
      <c r="L155" s="38">
        <v>0</v>
      </c>
      <c s="32">
        <f>ROUND(ROUND(L155,2)*ROUND(G155,3),2)</f>
      </c>
      <c s="36" t="s">
        <v>160</v>
      </c>
      <c>
        <f>(M155*21)/100</f>
      </c>
      <c t="s">
        <v>26</v>
      </c>
    </row>
    <row r="156" spans="1:5" ht="12.75">
      <c r="A156" s="35" t="s">
        <v>54</v>
      </c>
      <c r="E156" s="39" t="s">
        <v>5</v>
      </c>
    </row>
    <row r="157" spans="1:5" ht="12.75">
      <c r="A157" s="35" t="s">
        <v>55</v>
      </c>
      <c r="E157" s="40" t="s">
        <v>5</v>
      </c>
    </row>
    <row r="158" spans="1:5" ht="12.75">
      <c r="A158" t="s">
        <v>57</v>
      </c>
      <c r="E158" s="39" t="s">
        <v>5</v>
      </c>
    </row>
    <row r="159" spans="1:13" ht="12.75">
      <c r="A159" t="s">
        <v>45</v>
      </c>
      <c r="C159" s="31" t="s">
        <v>708</v>
      </c>
      <c r="E159" s="33" t="s">
        <v>709</v>
      </c>
      <c r="J159" s="32">
        <f>0</f>
      </c>
      <c s="32">
        <f>0</f>
      </c>
      <c s="32">
        <f>0+L160</f>
      </c>
      <c s="32">
        <f>0+M160</f>
      </c>
    </row>
    <row r="160" spans="1:16" ht="12.75">
      <c r="A160" t="s">
        <v>48</v>
      </c>
      <c s="34" t="s">
        <v>257</v>
      </c>
      <c s="34" t="s">
        <v>711</v>
      </c>
      <c s="35" t="s">
        <v>5</v>
      </c>
      <c s="6" t="s">
        <v>712</v>
      </c>
      <c s="36" t="s">
        <v>122</v>
      </c>
      <c s="37">
        <v>1</v>
      </c>
      <c s="36">
        <v>0</v>
      </c>
      <c s="36">
        <f>ROUND(G160*H160,6)</f>
      </c>
      <c r="L160" s="38">
        <v>0</v>
      </c>
      <c s="32">
        <f>ROUND(ROUND(L160,2)*ROUND(G160,3),2)</f>
      </c>
      <c s="36" t="s">
        <v>160</v>
      </c>
      <c>
        <f>(M160*21)/100</f>
      </c>
      <c t="s">
        <v>26</v>
      </c>
    </row>
    <row r="161" spans="1:5" ht="12.75">
      <c r="A161" s="35" t="s">
        <v>54</v>
      </c>
      <c r="E161" s="39" t="s">
        <v>5</v>
      </c>
    </row>
    <row r="162" spans="1:5" ht="12.75">
      <c r="A162" s="35" t="s">
        <v>55</v>
      </c>
      <c r="E162" s="40" t="s">
        <v>5</v>
      </c>
    </row>
    <row r="163" spans="1:5" ht="12.75">
      <c r="A163" t="s">
        <v>57</v>
      </c>
      <c r="E163" s="39" t="s">
        <v>713</v>
      </c>
    </row>
    <row r="164" spans="1:13" ht="12.75">
      <c r="A164" t="s">
        <v>45</v>
      </c>
      <c r="C164" s="31" t="s">
        <v>4249</v>
      </c>
      <c r="E164" s="33" t="s">
        <v>4250</v>
      </c>
      <c r="J164" s="32">
        <f>0</f>
      </c>
      <c s="32">
        <f>0</f>
      </c>
      <c s="32">
        <f>0+L165+L169+L173+L177+L181+L185</f>
      </c>
      <c s="32">
        <f>0+M165+M169+M173+M177+M181+M185</f>
      </c>
    </row>
    <row r="165" spans="1:16" ht="38.25">
      <c r="A165" t="s">
        <v>48</v>
      </c>
      <c s="34" t="s">
        <v>261</v>
      </c>
      <c s="34" t="s">
        <v>4636</v>
      </c>
      <c s="35" t="s">
        <v>5</v>
      </c>
      <c s="6" t="s">
        <v>4637</v>
      </c>
      <c s="36" t="s">
        <v>122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264</v>
      </c>
      <c s="34" t="s">
        <v>4638</v>
      </c>
      <c s="35" t="s">
        <v>5</v>
      </c>
      <c s="6" t="s">
        <v>4256</v>
      </c>
      <c s="36" t="s">
        <v>122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269</v>
      </c>
      <c s="34" t="s">
        <v>4265</v>
      </c>
      <c s="35" t="s">
        <v>5</v>
      </c>
      <c s="6" t="s">
        <v>4266</v>
      </c>
      <c s="36" t="s">
        <v>122</v>
      </c>
      <c s="37">
        <v>1</v>
      </c>
      <c s="36">
        <v>0</v>
      </c>
      <c s="36">
        <f>ROUND(G173*H173,6)</f>
      </c>
      <c r="L173" s="38">
        <v>0</v>
      </c>
      <c s="32">
        <f>ROUND(ROUND(L173,2)*ROUND(G173,3),2)</f>
      </c>
      <c s="36" t="s">
        <v>160</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272</v>
      </c>
      <c s="34" t="s">
        <v>4639</v>
      </c>
      <c s="35" t="s">
        <v>5</v>
      </c>
      <c s="6" t="s">
        <v>4264</v>
      </c>
      <c s="36" t="s">
        <v>3849</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25.5">
      <c r="A181" t="s">
        <v>48</v>
      </c>
      <c s="34" t="s">
        <v>275</v>
      </c>
      <c s="34" t="s">
        <v>4640</v>
      </c>
      <c s="35" t="s">
        <v>5</v>
      </c>
      <c s="6" t="s">
        <v>4641</v>
      </c>
      <c s="36" t="s">
        <v>159</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280</v>
      </c>
      <c s="34" t="s">
        <v>4642</v>
      </c>
      <c s="35" t="s">
        <v>5</v>
      </c>
      <c s="6" t="s">
        <v>4643</v>
      </c>
      <c s="36" t="s">
        <v>159</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1251</v>
      </c>
      <c s="41">
        <f>Rekapitulace!C23</f>
      </c>
      <c s="20" t="s">
        <v>0</v>
      </c>
      <c t="s">
        <v>22</v>
      </c>
      <c t="s">
        <v>26</v>
      </c>
    </row>
    <row r="4" spans="1:16" ht="32" customHeight="1">
      <c r="A4" s="24" t="s">
        <v>19</v>
      </c>
      <c s="25" t="s">
        <v>27</v>
      </c>
      <c s="27" t="s">
        <v>1251</v>
      </c>
      <c r="E4" s="26" t="s">
        <v>1252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COUNTIFS(L8:L98,"=0",A8:A98,"P")+COUNTIFS(L8:L98,"",A8:A98,"P")+SUM(Q8:Q98)</f>
      </c>
    </row>
    <row r="8" spans="1:13" ht="12.75">
      <c r="A8" t="s">
        <v>43</v>
      </c>
      <c r="C8" s="28" t="s">
        <v>4646</v>
      </c>
      <c r="E8" s="30" t="s">
        <v>4645</v>
      </c>
      <c r="J8" s="29">
        <f>0+J9</f>
      </c>
      <c s="29">
        <f>0+K9</f>
      </c>
      <c s="29">
        <f>0+L9</f>
      </c>
      <c s="29">
        <f>0+M9</f>
      </c>
    </row>
    <row r="9" spans="1:13" ht="12.75">
      <c r="A9" t="s">
        <v>45</v>
      </c>
      <c r="C9" s="31" t="s">
        <v>4647</v>
      </c>
      <c r="E9" s="33" t="s">
        <v>4648</v>
      </c>
      <c r="J9" s="32">
        <f>0</f>
      </c>
      <c s="32">
        <f>0</f>
      </c>
      <c s="32">
        <f>0+L10+L14+L18+L22+L26+L30+L34+L38+L42+L46+L50+L54+L58+L62+L66+L70+L74+L78+L82+L86+L90+L94+L98</f>
      </c>
      <c s="32">
        <f>0+M10+M14+M18+M22+M26+M30+M34+M38+M42+M46+M50+M54+M58+M62+M66+M70+M74+M78+M82+M86+M90+M94+M98</f>
      </c>
    </row>
    <row r="10" spans="1:16" ht="12.75">
      <c r="A10" t="s">
        <v>48</v>
      </c>
      <c s="34" t="s">
        <v>49</v>
      </c>
      <c s="34" t="s">
        <v>4649</v>
      </c>
      <c s="35" t="s">
        <v>5</v>
      </c>
      <c s="6" t="s">
        <v>4650</v>
      </c>
      <c s="36" t="s">
        <v>159</v>
      </c>
      <c s="37">
        <v>3</v>
      </c>
      <c s="36">
        <v>0</v>
      </c>
      <c s="36">
        <f>ROUND(G10*H10,6)</f>
      </c>
      <c r="L10" s="38">
        <v>0</v>
      </c>
      <c s="32">
        <f>ROUND(ROUND(L10,2)*ROUND(G10,3),2)</f>
      </c>
      <c s="36" t="s">
        <v>53</v>
      </c>
      <c>
        <f>(M10*21)/100</f>
      </c>
      <c t="s">
        <v>26</v>
      </c>
    </row>
    <row r="11" spans="1:5" ht="12.75">
      <c r="A11" s="35" t="s">
        <v>54</v>
      </c>
      <c r="E11" s="39" t="s">
        <v>5</v>
      </c>
    </row>
    <row r="12" spans="1:5" ht="51">
      <c r="A12" s="35" t="s">
        <v>55</v>
      </c>
      <c r="E12" s="40" t="s">
        <v>4651</v>
      </c>
    </row>
    <row r="13" spans="1:5" ht="12.75">
      <c r="A13" t="s">
        <v>57</v>
      </c>
      <c r="E13" s="39" t="s">
        <v>5</v>
      </c>
    </row>
    <row r="14" spans="1:16" ht="12.75">
      <c r="A14" t="s">
        <v>48</v>
      </c>
      <c s="34" t="s">
        <v>26</v>
      </c>
      <c s="34" t="s">
        <v>4652</v>
      </c>
      <c s="35" t="s">
        <v>5</v>
      </c>
      <c s="6" t="s">
        <v>4653</v>
      </c>
      <c s="36" t="s">
        <v>159</v>
      </c>
      <c s="37">
        <v>3</v>
      </c>
      <c s="36">
        <v>0.0018</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25.5">
      <c r="A17" t="s">
        <v>57</v>
      </c>
      <c r="E17" s="39" t="s">
        <v>4654</v>
      </c>
    </row>
    <row r="18" spans="1:16" ht="12.75">
      <c r="A18" t="s">
        <v>48</v>
      </c>
      <c s="34" t="s">
        <v>25</v>
      </c>
      <c s="34" t="s">
        <v>4655</v>
      </c>
      <c s="35" t="s">
        <v>5</v>
      </c>
      <c s="6" t="s">
        <v>4656</v>
      </c>
      <c s="36" t="s">
        <v>159</v>
      </c>
      <c s="37">
        <v>5</v>
      </c>
      <c s="36">
        <v>0</v>
      </c>
      <c s="36">
        <f>ROUND(G18*H18,6)</f>
      </c>
      <c r="L18" s="38">
        <v>0</v>
      </c>
      <c s="32">
        <f>ROUND(ROUND(L18,2)*ROUND(G18,3),2)</f>
      </c>
      <c s="36" t="s">
        <v>53</v>
      </c>
      <c>
        <f>(M18*21)/100</f>
      </c>
      <c t="s">
        <v>26</v>
      </c>
    </row>
    <row r="19" spans="1:5" ht="12.75">
      <c r="A19" s="35" t="s">
        <v>54</v>
      </c>
      <c r="E19" s="39" t="s">
        <v>5</v>
      </c>
    </row>
    <row r="20" spans="1:5" ht="51">
      <c r="A20" s="35" t="s">
        <v>55</v>
      </c>
      <c r="E20" s="40" t="s">
        <v>4657</v>
      </c>
    </row>
    <row r="21" spans="1:5" ht="12.75">
      <c r="A21" t="s">
        <v>57</v>
      </c>
      <c r="E21" s="39" t="s">
        <v>5</v>
      </c>
    </row>
    <row r="22" spans="1:16" ht="12.75">
      <c r="A22" t="s">
        <v>48</v>
      </c>
      <c s="34" t="s">
        <v>65</v>
      </c>
      <c s="34" t="s">
        <v>4658</v>
      </c>
      <c s="35" t="s">
        <v>5</v>
      </c>
      <c s="6" t="s">
        <v>4659</v>
      </c>
      <c s="36" t="s">
        <v>159</v>
      </c>
      <c s="37">
        <v>5</v>
      </c>
      <c s="36">
        <v>0.0018</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4660</v>
      </c>
    </row>
    <row r="26" spans="1:16" ht="12.75">
      <c r="A26" t="s">
        <v>48</v>
      </c>
      <c s="34" t="s">
        <v>69</v>
      </c>
      <c s="34" t="s">
        <v>4661</v>
      </c>
      <c s="35" t="s">
        <v>5</v>
      </c>
      <c s="6" t="s">
        <v>4662</v>
      </c>
      <c s="36" t="s">
        <v>159</v>
      </c>
      <c s="37">
        <v>5</v>
      </c>
      <c s="36">
        <v>0</v>
      </c>
      <c s="36">
        <f>ROUND(G26*H26,6)</f>
      </c>
      <c r="L26" s="38">
        <v>0</v>
      </c>
      <c s="32">
        <f>ROUND(ROUND(L26,2)*ROUND(G26,3),2)</f>
      </c>
      <c s="36" t="s">
        <v>53</v>
      </c>
      <c>
        <f>(M26*21)/100</f>
      </c>
      <c t="s">
        <v>26</v>
      </c>
    </row>
    <row r="27" spans="1:5" ht="12.75">
      <c r="A27" s="35" t="s">
        <v>54</v>
      </c>
      <c r="E27" s="39" t="s">
        <v>5</v>
      </c>
    </row>
    <row r="28" spans="1:5" ht="51">
      <c r="A28" s="35" t="s">
        <v>55</v>
      </c>
      <c r="E28" s="40" t="s">
        <v>4663</v>
      </c>
    </row>
    <row r="29" spans="1:5" ht="12.75">
      <c r="A29" t="s">
        <v>57</v>
      </c>
      <c r="E29" s="39" t="s">
        <v>5</v>
      </c>
    </row>
    <row r="30" spans="1:16" ht="12.75">
      <c r="A30" t="s">
        <v>48</v>
      </c>
      <c s="34" t="s">
        <v>74</v>
      </c>
      <c s="34" t="s">
        <v>4664</v>
      </c>
      <c s="35" t="s">
        <v>5</v>
      </c>
      <c s="6" t="s">
        <v>4665</v>
      </c>
      <c s="36" t="s">
        <v>159</v>
      </c>
      <c s="37">
        <v>5</v>
      </c>
      <c s="36">
        <v>0.00164</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25.5">
      <c r="A33" t="s">
        <v>57</v>
      </c>
      <c r="E33" s="39" t="s">
        <v>4666</v>
      </c>
    </row>
    <row r="34" spans="1:16" ht="12.75">
      <c r="A34" t="s">
        <v>48</v>
      </c>
      <c s="34" t="s">
        <v>78</v>
      </c>
      <c s="34" t="s">
        <v>4667</v>
      </c>
      <c s="35" t="s">
        <v>5</v>
      </c>
      <c s="6" t="s">
        <v>4668</v>
      </c>
      <c s="36" t="s">
        <v>159</v>
      </c>
      <c s="37">
        <v>3</v>
      </c>
      <c s="36">
        <v>0</v>
      </c>
      <c s="36">
        <f>ROUND(G34*H34,6)</f>
      </c>
      <c r="L34" s="38">
        <v>0</v>
      </c>
      <c s="32">
        <f>ROUND(ROUND(L34,2)*ROUND(G34,3),2)</f>
      </c>
      <c s="36" t="s">
        <v>53</v>
      </c>
      <c>
        <f>(M34*21)/100</f>
      </c>
      <c t="s">
        <v>26</v>
      </c>
    </row>
    <row r="35" spans="1:5" ht="12.75">
      <c r="A35" s="35" t="s">
        <v>54</v>
      </c>
      <c r="E35" s="39" t="s">
        <v>5</v>
      </c>
    </row>
    <row r="36" spans="1:5" ht="51">
      <c r="A36" s="35" t="s">
        <v>55</v>
      </c>
      <c r="E36" s="40" t="s">
        <v>4669</v>
      </c>
    </row>
    <row r="37" spans="1:5" ht="12.75">
      <c r="A37" t="s">
        <v>57</v>
      </c>
      <c r="E37" s="39" t="s">
        <v>5</v>
      </c>
    </row>
    <row r="38" spans="1:16" ht="12.75">
      <c r="A38" t="s">
        <v>48</v>
      </c>
      <c s="34" t="s">
        <v>82</v>
      </c>
      <c s="34" t="s">
        <v>4670</v>
      </c>
      <c s="35" t="s">
        <v>5</v>
      </c>
      <c s="6" t="s">
        <v>4671</v>
      </c>
      <c s="36" t="s">
        <v>159</v>
      </c>
      <c s="37">
        <v>3</v>
      </c>
      <c s="36">
        <v>0.001</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25.5">
      <c r="A41" t="s">
        <v>57</v>
      </c>
      <c r="E41" s="39" t="s">
        <v>4672</v>
      </c>
    </row>
    <row r="42" spans="1:16" ht="12.75">
      <c r="A42" t="s">
        <v>48</v>
      </c>
      <c s="34" t="s">
        <v>86</v>
      </c>
      <c s="34" t="s">
        <v>4673</v>
      </c>
      <c s="35" t="s">
        <v>5</v>
      </c>
      <c s="6" t="s">
        <v>4674</v>
      </c>
      <c s="36" t="s">
        <v>159</v>
      </c>
      <c s="37">
        <v>3</v>
      </c>
      <c s="36">
        <v>0</v>
      </c>
      <c s="36">
        <f>ROUND(G42*H42,6)</f>
      </c>
      <c r="L42" s="38">
        <v>0</v>
      </c>
      <c s="32">
        <f>ROUND(ROUND(L42,2)*ROUND(G42,3),2)</f>
      </c>
      <c s="36" t="s">
        <v>53</v>
      </c>
      <c>
        <f>(M42*21)/100</f>
      </c>
      <c t="s">
        <v>26</v>
      </c>
    </row>
    <row r="43" spans="1:5" ht="12.75">
      <c r="A43" s="35" t="s">
        <v>54</v>
      </c>
      <c r="E43" s="39" t="s">
        <v>5</v>
      </c>
    </row>
    <row r="44" spans="1:5" ht="51">
      <c r="A44" s="35" t="s">
        <v>55</v>
      </c>
      <c r="E44" s="40" t="s">
        <v>4675</v>
      </c>
    </row>
    <row r="45" spans="1:5" ht="12.75">
      <c r="A45" t="s">
        <v>57</v>
      </c>
      <c r="E45" s="39" t="s">
        <v>5</v>
      </c>
    </row>
    <row r="46" spans="1:16" ht="12.75">
      <c r="A46" t="s">
        <v>48</v>
      </c>
      <c s="34" t="s">
        <v>90</v>
      </c>
      <c s="34" t="s">
        <v>4676</v>
      </c>
      <c s="35" t="s">
        <v>5</v>
      </c>
      <c s="6" t="s">
        <v>4677</v>
      </c>
      <c s="36" t="s">
        <v>159</v>
      </c>
      <c s="37">
        <v>3</v>
      </c>
      <c s="36">
        <v>0.0004</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25.5">
      <c r="A49" t="s">
        <v>57</v>
      </c>
      <c r="E49" s="39" t="s">
        <v>4678</v>
      </c>
    </row>
    <row r="50" spans="1:16" ht="12.75">
      <c r="A50" t="s">
        <v>48</v>
      </c>
      <c s="34" t="s">
        <v>95</v>
      </c>
      <c s="34" t="s">
        <v>4679</v>
      </c>
      <c s="35" t="s">
        <v>5</v>
      </c>
      <c s="6" t="s">
        <v>4680</v>
      </c>
      <c s="36" t="s">
        <v>159</v>
      </c>
      <c s="37">
        <v>5</v>
      </c>
      <c s="36">
        <v>0</v>
      </c>
      <c s="36">
        <f>ROUND(G50*H50,6)</f>
      </c>
      <c r="L50" s="38">
        <v>0</v>
      </c>
      <c s="32">
        <f>ROUND(ROUND(L50,2)*ROUND(G50,3),2)</f>
      </c>
      <c s="36" t="s">
        <v>53</v>
      </c>
      <c>
        <f>(M50*21)/100</f>
      </c>
      <c t="s">
        <v>26</v>
      </c>
    </row>
    <row r="51" spans="1:5" ht="12.75">
      <c r="A51" s="35" t="s">
        <v>54</v>
      </c>
      <c r="E51" s="39" t="s">
        <v>5</v>
      </c>
    </row>
    <row r="52" spans="1:5" ht="51">
      <c r="A52" s="35" t="s">
        <v>55</v>
      </c>
      <c r="E52" s="40" t="s">
        <v>4681</v>
      </c>
    </row>
    <row r="53" spans="1:5" ht="12.75">
      <c r="A53" t="s">
        <v>57</v>
      </c>
      <c r="E53" s="39" t="s">
        <v>5</v>
      </c>
    </row>
    <row r="54" spans="1:16" ht="12.75">
      <c r="A54" t="s">
        <v>48</v>
      </c>
      <c s="34" t="s">
        <v>99</v>
      </c>
      <c s="34" t="s">
        <v>4682</v>
      </c>
      <c s="35" t="s">
        <v>5</v>
      </c>
      <c s="6" t="s">
        <v>4683</v>
      </c>
      <c s="36" t="s">
        <v>159</v>
      </c>
      <c s="37">
        <v>5</v>
      </c>
      <c s="36">
        <v>0.001</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25.5">
      <c r="A57" t="s">
        <v>57</v>
      </c>
      <c r="E57" s="39" t="s">
        <v>4684</v>
      </c>
    </row>
    <row r="58" spans="1:16" ht="12.75">
      <c r="A58" t="s">
        <v>48</v>
      </c>
      <c s="34" t="s">
        <v>103</v>
      </c>
      <c s="34" t="s">
        <v>4685</v>
      </c>
      <c s="35" t="s">
        <v>5</v>
      </c>
      <c s="6" t="s">
        <v>4686</v>
      </c>
      <c s="36" t="s">
        <v>159</v>
      </c>
      <c s="37">
        <v>1</v>
      </c>
      <c s="36">
        <v>0</v>
      </c>
      <c s="36">
        <f>ROUND(G58*H58,6)</f>
      </c>
      <c r="L58" s="38">
        <v>0</v>
      </c>
      <c s="32">
        <f>ROUND(ROUND(L58,2)*ROUND(G58,3),2)</f>
      </c>
      <c s="36" t="s">
        <v>53</v>
      </c>
      <c>
        <f>(M58*21)/100</f>
      </c>
      <c t="s">
        <v>26</v>
      </c>
    </row>
    <row r="59" spans="1:5" ht="12.75">
      <c r="A59" s="35" t="s">
        <v>54</v>
      </c>
      <c r="E59" s="39" t="s">
        <v>5</v>
      </c>
    </row>
    <row r="60" spans="1:5" ht="51">
      <c r="A60" s="35" t="s">
        <v>55</v>
      </c>
      <c r="E60" s="40" t="s">
        <v>4687</v>
      </c>
    </row>
    <row r="61" spans="1:5" ht="12.75">
      <c r="A61" t="s">
        <v>57</v>
      </c>
      <c r="E61" s="39" t="s">
        <v>5</v>
      </c>
    </row>
    <row r="62" spans="1:16" ht="12.75">
      <c r="A62" t="s">
        <v>48</v>
      </c>
      <c s="34" t="s">
        <v>107</v>
      </c>
      <c s="34" t="s">
        <v>4688</v>
      </c>
      <c s="35" t="s">
        <v>5</v>
      </c>
      <c s="6" t="s">
        <v>4689</v>
      </c>
      <c s="36" t="s">
        <v>159</v>
      </c>
      <c s="37">
        <v>1</v>
      </c>
      <c s="36">
        <v>0.001</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25.5">
      <c r="A65" t="s">
        <v>57</v>
      </c>
      <c r="E65" s="39" t="s">
        <v>4690</v>
      </c>
    </row>
    <row r="66" spans="1:16" ht="12.75">
      <c r="A66" t="s">
        <v>48</v>
      </c>
      <c s="34" t="s">
        <v>111</v>
      </c>
      <c s="34" t="s">
        <v>4691</v>
      </c>
      <c s="35" t="s">
        <v>5</v>
      </c>
      <c s="6" t="s">
        <v>4692</v>
      </c>
      <c s="36" t="s">
        <v>159</v>
      </c>
      <c s="37">
        <v>1</v>
      </c>
      <c s="36">
        <v>0</v>
      </c>
      <c s="36">
        <f>ROUND(G66*H66,6)</f>
      </c>
      <c r="L66" s="38">
        <v>0</v>
      </c>
      <c s="32">
        <f>ROUND(ROUND(L66,2)*ROUND(G66,3),2)</f>
      </c>
      <c s="36" t="s">
        <v>53</v>
      </c>
      <c>
        <f>(M66*21)/100</f>
      </c>
      <c t="s">
        <v>26</v>
      </c>
    </row>
    <row r="67" spans="1:5" ht="12.75">
      <c r="A67" s="35" t="s">
        <v>54</v>
      </c>
      <c r="E67" s="39" t="s">
        <v>5</v>
      </c>
    </row>
    <row r="68" spans="1:5" ht="51">
      <c r="A68" s="35" t="s">
        <v>55</v>
      </c>
      <c r="E68" s="40" t="s">
        <v>4693</v>
      </c>
    </row>
    <row r="69" spans="1:5" ht="12.75">
      <c r="A69" t="s">
        <v>57</v>
      </c>
      <c r="E69" s="39" t="s">
        <v>5</v>
      </c>
    </row>
    <row r="70" spans="1:16" ht="12.75">
      <c r="A70" t="s">
        <v>48</v>
      </c>
      <c s="34" t="s">
        <v>189</v>
      </c>
      <c s="34" t="s">
        <v>4694</v>
      </c>
      <c s="35" t="s">
        <v>5</v>
      </c>
      <c s="6" t="s">
        <v>4695</v>
      </c>
      <c s="36" t="s">
        <v>159</v>
      </c>
      <c s="37">
        <v>1</v>
      </c>
      <c s="36">
        <v>0.003</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25.5">
      <c r="A73" t="s">
        <v>57</v>
      </c>
      <c r="E73" s="39" t="s">
        <v>4696</v>
      </c>
    </row>
    <row r="74" spans="1:16" ht="12.75">
      <c r="A74" t="s">
        <v>48</v>
      </c>
      <c s="34" t="s">
        <v>192</v>
      </c>
      <c s="34" t="s">
        <v>4697</v>
      </c>
      <c s="35" t="s">
        <v>5</v>
      </c>
      <c s="6" t="s">
        <v>4698</v>
      </c>
      <c s="36" t="s">
        <v>159</v>
      </c>
      <c s="37">
        <v>3</v>
      </c>
      <c s="36">
        <v>0</v>
      </c>
      <c s="36">
        <f>ROUND(G74*H74,6)</f>
      </c>
      <c r="L74" s="38">
        <v>0</v>
      </c>
      <c s="32">
        <f>ROUND(ROUND(L74,2)*ROUND(G74,3),2)</f>
      </c>
      <c s="36" t="s">
        <v>53</v>
      </c>
      <c>
        <f>(M74*21)/100</f>
      </c>
      <c t="s">
        <v>26</v>
      </c>
    </row>
    <row r="75" spans="1:5" ht="12.75">
      <c r="A75" s="35" t="s">
        <v>54</v>
      </c>
      <c r="E75" s="39" t="s">
        <v>5</v>
      </c>
    </row>
    <row r="76" spans="1:5" ht="51">
      <c r="A76" s="35" t="s">
        <v>55</v>
      </c>
      <c r="E76" s="40" t="s">
        <v>4699</v>
      </c>
    </row>
    <row r="77" spans="1:5" ht="12.75">
      <c r="A77" t="s">
        <v>57</v>
      </c>
      <c r="E77" s="39" t="s">
        <v>5</v>
      </c>
    </row>
    <row r="78" spans="1:16" ht="12.75">
      <c r="A78" t="s">
        <v>48</v>
      </c>
      <c s="34" t="s">
        <v>195</v>
      </c>
      <c s="34" t="s">
        <v>4700</v>
      </c>
      <c s="35" t="s">
        <v>5</v>
      </c>
      <c s="6" t="s">
        <v>4701</v>
      </c>
      <c s="36" t="s">
        <v>159</v>
      </c>
      <c s="37">
        <v>3</v>
      </c>
      <c s="36">
        <v>0.00187</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25.5">
      <c r="A81" t="s">
        <v>57</v>
      </c>
      <c r="E81" s="39" t="s">
        <v>4702</v>
      </c>
    </row>
    <row r="82" spans="1:16" ht="12.75">
      <c r="A82" t="s">
        <v>48</v>
      </c>
      <c s="34" t="s">
        <v>199</v>
      </c>
      <c s="34" t="s">
        <v>4703</v>
      </c>
      <c s="35" t="s">
        <v>5</v>
      </c>
      <c s="6" t="s">
        <v>4704</v>
      </c>
      <c s="36" t="s">
        <v>159</v>
      </c>
      <c s="37">
        <v>1</v>
      </c>
      <c s="36">
        <v>0</v>
      </c>
      <c s="36">
        <f>ROUND(G82*H82,6)</f>
      </c>
      <c r="L82" s="38">
        <v>0</v>
      </c>
      <c s="32">
        <f>ROUND(ROUND(L82,2)*ROUND(G82,3),2)</f>
      </c>
      <c s="36" t="s">
        <v>53</v>
      </c>
      <c>
        <f>(M82*21)/100</f>
      </c>
      <c t="s">
        <v>26</v>
      </c>
    </row>
    <row r="83" spans="1:5" ht="12.75">
      <c r="A83" s="35" t="s">
        <v>54</v>
      </c>
      <c r="E83" s="39" t="s">
        <v>5</v>
      </c>
    </row>
    <row r="84" spans="1:5" ht="51">
      <c r="A84" s="35" t="s">
        <v>55</v>
      </c>
      <c r="E84" s="40" t="s">
        <v>4705</v>
      </c>
    </row>
    <row r="85" spans="1:5" ht="12.75">
      <c r="A85" t="s">
        <v>57</v>
      </c>
      <c r="E85" s="39" t="s">
        <v>5</v>
      </c>
    </row>
    <row r="86" spans="1:16" ht="12.75">
      <c r="A86" t="s">
        <v>48</v>
      </c>
      <c s="34" t="s">
        <v>202</v>
      </c>
      <c s="34" t="s">
        <v>4706</v>
      </c>
      <c s="35" t="s">
        <v>5</v>
      </c>
      <c s="6" t="s">
        <v>4707</v>
      </c>
      <c s="36" t="s">
        <v>159</v>
      </c>
      <c s="37">
        <v>1</v>
      </c>
      <c s="36">
        <v>0.001</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25.5">
      <c r="A89" t="s">
        <v>57</v>
      </c>
      <c r="E89" s="39" t="s">
        <v>4708</v>
      </c>
    </row>
    <row r="90" spans="1:16" ht="12.75">
      <c r="A90" t="s">
        <v>48</v>
      </c>
      <c s="34" t="s">
        <v>205</v>
      </c>
      <c s="34" t="s">
        <v>4709</v>
      </c>
      <c s="35" t="s">
        <v>5</v>
      </c>
      <c s="6" t="s">
        <v>4710</v>
      </c>
      <c s="36" t="s">
        <v>159</v>
      </c>
      <c s="37">
        <v>6</v>
      </c>
      <c s="36">
        <v>0</v>
      </c>
      <c s="36">
        <f>ROUND(G90*H90,6)</f>
      </c>
      <c r="L90" s="38">
        <v>0</v>
      </c>
      <c s="32">
        <f>ROUND(ROUND(L90,2)*ROUND(G90,3),2)</f>
      </c>
      <c s="36" t="s">
        <v>53</v>
      </c>
      <c>
        <f>(M90*21)/100</f>
      </c>
      <c t="s">
        <v>26</v>
      </c>
    </row>
    <row r="91" spans="1:5" ht="12.75">
      <c r="A91" s="35" t="s">
        <v>54</v>
      </c>
      <c r="E91" s="39" t="s">
        <v>5</v>
      </c>
    </row>
    <row r="92" spans="1:5" ht="51">
      <c r="A92" s="35" t="s">
        <v>55</v>
      </c>
      <c r="E92" s="40" t="s">
        <v>4711</v>
      </c>
    </row>
    <row r="93" spans="1:5" ht="12.75">
      <c r="A93" t="s">
        <v>57</v>
      </c>
      <c r="E93" s="39" t="s">
        <v>5</v>
      </c>
    </row>
    <row r="94" spans="1:16" ht="12.75">
      <c r="A94" t="s">
        <v>48</v>
      </c>
      <c s="34" t="s">
        <v>208</v>
      </c>
      <c s="34" t="s">
        <v>4712</v>
      </c>
      <c s="35" t="s">
        <v>5</v>
      </c>
      <c s="6" t="s">
        <v>4713</v>
      </c>
      <c s="36" t="s">
        <v>159</v>
      </c>
      <c s="37">
        <v>6</v>
      </c>
      <c s="36">
        <v>0.0005</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4714</v>
      </c>
    </row>
    <row r="98" spans="1:16" ht="12.75">
      <c r="A98" t="s">
        <v>48</v>
      </c>
      <c s="34" t="s">
        <v>211</v>
      </c>
      <c s="34" t="s">
        <v>4715</v>
      </c>
      <c s="35" t="s">
        <v>5</v>
      </c>
      <c s="6" t="s">
        <v>4716</v>
      </c>
      <c s="36" t="s">
        <v>52</v>
      </c>
      <c s="37">
        <v>0.045</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115</v>
      </c>
      <c s="41">
        <f>Rekapitulace!C12</f>
      </c>
      <c s="20" t="s">
        <v>0</v>
      </c>
      <c t="s">
        <v>22</v>
      </c>
      <c t="s">
        <v>26</v>
      </c>
    </row>
    <row r="4" spans="1:16" ht="32" customHeight="1">
      <c r="A4" s="24" t="s">
        <v>19</v>
      </c>
      <c s="25" t="s">
        <v>27</v>
      </c>
      <c s="27" t="s">
        <v>115</v>
      </c>
      <c r="E4" s="26" t="s">
        <v>116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118</v>
      </c>
      <c r="E8" s="30" t="s">
        <v>116</v>
      </c>
      <c r="J8" s="29">
        <f>0+J9+J42</f>
      </c>
      <c s="29">
        <f>0+K9+K42</f>
      </c>
      <c s="29">
        <f>0+L9+L42</f>
      </c>
      <c s="29">
        <f>0+M9+M42</f>
      </c>
    </row>
    <row r="9" spans="1:13" ht="12.75">
      <c r="A9" t="s">
        <v>45</v>
      </c>
      <c r="C9" s="31" t="s">
        <v>119</v>
      </c>
      <c r="E9" s="33" t="s">
        <v>116</v>
      </c>
      <c r="J9" s="32">
        <f>0</f>
      </c>
      <c s="32">
        <f>0</f>
      </c>
      <c s="32">
        <f>0+L10+L14+L18+L22+L26+L30+L34+L38</f>
      </c>
      <c s="32">
        <f>0+M10+M14+M18+M22+M26+M30+M34+M38</f>
      </c>
    </row>
    <row r="10" spans="1:16" ht="12.75">
      <c r="A10" t="s">
        <v>48</v>
      </c>
      <c s="34" t="s">
        <v>49</v>
      </c>
      <c s="34" t="s">
        <v>120</v>
      </c>
      <c s="35" t="s">
        <v>5</v>
      </c>
      <c s="6" t="s">
        <v>121</v>
      </c>
      <c s="36" t="s">
        <v>122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40.25">
      <c r="A13" t="s">
        <v>57</v>
      </c>
      <c r="E13" s="39" t="s">
        <v>123</v>
      </c>
    </row>
    <row r="14" spans="1:16" ht="12.75">
      <c r="A14" t="s">
        <v>48</v>
      </c>
      <c s="34" t="s">
        <v>26</v>
      </c>
      <c s="34" t="s">
        <v>124</v>
      </c>
      <c s="35" t="s">
        <v>5</v>
      </c>
      <c s="6" t="s">
        <v>125</v>
      </c>
      <c s="36" t="s">
        <v>122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89.25">
      <c r="A17" t="s">
        <v>57</v>
      </c>
      <c r="E17" s="39" t="s">
        <v>126</v>
      </c>
    </row>
    <row r="18" spans="1:16" ht="12.75">
      <c r="A18" t="s">
        <v>48</v>
      </c>
      <c s="34" t="s">
        <v>25</v>
      </c>
      <c s="34" t="s">
        <v>127</v>
      </c>
      <c s="35" t="s">
        <v>5</v>
      </c>
      <c s="6" t="s">
        <v>128</v>
      </c>
      <c s="36" t="s">
        <v>122</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129</v>
      </c>
    </row>
    <row r="22" spans="1:16" ht="12.75">
      <c r="A22" t="s">
        <v>48</v>
      </c>
      <c s="34" t="s">
        <v>65</v>
      </c>
      <c s="34" t="s">
        <v>130</v>
      </c>
      <c s="35" t="s">
        <v>5</v>
      </c>
      <c s="6" t="s">
        <v>131</v>
      </c>
      <c s="36" t="s">
        <v>122</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02">
      <c r="A25" t="s">
        <v>57</v>
      </c>
      <c r="E25" s="39" t="s">
        <v>132</v>
      </c>
    </row>
    <row r="26" spans="1:16" ht="12.75">
      <c r="A26" t="s">
        <v>48</v>
      </c>
      <c s="34" t="s">
        <v>69</v>
      </c>
      <c s="34" t="s">
        <v>133</v>
      </c>
      <c s="35" t="s">
        <v>5</v>
      </c>
      <c s="6" t="s">
        <v>134</v>
      </c>
      <c s="36" t="s">
        <v>122</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89.25">
      <c r="A29" t="s">
        <v>57</v>
      </c>
      <c r="E29" s="39" t="s">
        <v>135</v>
      </c>
    </row>
    <row r="30" spans="1:16" ht="12.75">
      <c r="A30" t="s">
        <v>48</v>
      </c>
      <c s="34" t="s">
        <v>74</v>
      </c>
      <c s="34" t="s">
        <v>136</v>
      </c>
      <c s="35" t="s">
        <v>5</v>
      </c>
      <c s="6" t="s">
        <v>137</v>
      </c>
      <c s="36" t="s">
        <v>122</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138</v>
      </c>
    </row>
    <row r="34" spans="1:16" ht="12.75">
      <c r="A34" t="s">
        <v>48</v>
      </c>
      <c s="34" t="s">
        <v>78</v>
      </c>
      <c s="34" t="s">
        <v>139</v>
      </c>
      <c s="35" t="s">
        <v>5</v>
      </c>
      <c s="6" t="s">
        <v>140</v>
      </c>
      <c s="36" t="s">
        <v>122</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141</v>
      </c>
      <c s="35" t="s">
        <v>5</v>
      </c>
      <c s="6" t="s">
        <v>142</v>
      </c>
      <c s="36" t="s">
        <v>122</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143</v>
      </c>
    </row>
    <row r="42" spans="1:13" ht="12.75">
      <c r="A42" t="s">
        <v>45</v>
      </c>
      <c r="C42" s="31" t="s">
        <v>144</v>
      </c>
      <c r="E42" s="33" t="s">
        <v>145</v>
      </c>
      <c r="J42" s="32">
        <f>0</f>
      </c>
      <c s="32">
        <f>0</f>
      </c>
      <c s="32">
        <f>0+L43+L47</f>
      </c>
      <c s="32">
        <f>0+M43+M47</f>
      </c>
    </row>
    <row r="43" spans="1:16" ht="12.75">
      <c r="A43" t="s">
        <v>48</v>
      </c>
      <c s="34" t="s">
        <v>86</v>
      </c>
      <c s="34" t="s">
        <v>146</v>
      </c>
      <c s="35" t="s">
        <v>5</v>
      </c>
      <c s="6" t="s">
        <v>147</v>
      </c>
      <c s="36" t="s">
        <v>122</v>
      </c>
      <c s="37">
        <v>1</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12.75">
      <c r="A47" t="s">
        <v>48</v>
      </c>
      <c s="34" t="s">
        <v>90</v>
      </c>
      <c s="34" t="s">
        <v>148</v>
      </c>
      <c s="35" t="s">
        <v>5</v>
      </c>
      <c s="6" t="s">
        <v>149</v>
      </c>
      <c s="36" t="s">
        <v>122</v>
      </c>
      <c s="37">
        <v>1</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COUNTIFS(L8:L888,"=0",A8:A888,"P")+COUNTIFS(L8:L888,"",A8:A888,"P")+SUM(Q8:Q888)</f>
      </c>
    </row>
    <row r="8" spans="1:13" ht="12.75">
      <c r="A8" t="s">
        <v>43</v>
      </c>
      <c r="C8" s="28" t="s">
        <v>154</v>
      </c>
      <c r="E8" s="30" t="s">
        <v>153</v>
      </c>
      <c r="J8" s="29">
        <f>0+J9+J182+J323+J616+J629+J662+J887</f>
      </c>
      <c s="29">
        <f>0+K9+K182+K323+K616+K629+K662+K887</f>
      </c>
      <c s="29">
        <f>0+L9+L182+L323+L616+L629+L662+L887</f>
      </c>
      <c s="29">
        <f>0+M9+M182+M323+M616+M629+M662+M887</f>
      </c>
    </row>
    <row r="9" spans="1:13" ht="12.75">
      <c r="A9" t="s">
        <v>45</v>
      </c>
      <c r="C9" s="31" t="s">
        <v>155</v>
      </c>
      <c r="E9" s="33" t="s">
        <v>156</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49</v>
      </c>
      <c s="34" t="s">
        <v>157</v>
      </c>
      <c s="35" t="s">
        <v>5</v>
      </c>
      <c s="6" t="s">
        <v>158</v>
      </c>
      <c s="36" t="s">
        <v>159</v>
      </c>
      <c s="37">
        <v>1</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26</v>
      </c>
      <c s="34" t="s">
        <v>161</v>
      </c>
      <c s="35" t="s">
        <v>5</v>
      </c>
      <c s="6" t="s">
        <v>162</v>
      </c>
      <c s="36" t="s">
        <v>159</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163</v>
      </c>
      <c s="35" t="s">
        <v>5</v>
      </c>
      <c s="6" t="s">
        <v>164</v>
      </c>
      <c s="36" t="s">
        <v>159</v>
      </c>
      <c s="37">
        <v>2</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165</v>
      </c>
      <c s="35" t="s">
        <v>5</v>
      </c>
      <c s="6" t="s">
        <v>166</v>
      </c>
      <c s="36" t="s">
        <v>159</v>
      </c>
      <c s="37">
        <v>2</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69</v>
      </c>
      <c s="34" t="s">
        <v>167</v>
      </c>
      <c s="35" t="s">
        <v>5</v>
      </c>
      <c s="6" t="s">
        <v>168</v>
      </c>
      <c s="36" t="s">
        <v>159</v>
      </c>
      <c s="37">
        <v>1</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169</v>
      </c>
      <c s="35" t="s">
        <v>5</v>
      </c>
      <c s="6" t="s">
        <v>170</v>
      </c>
      <c s="36" t="s">
        <v>159</v>
      </c>
      <c s="37">
        <v>1</v>
      </c>
      <c s="36">
        <v>0.002</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78</v>
      </c>
      <c s="34" t="s">
        <v>171</v>
      </c>
      <c s="35" t="s">
        <v>5</v>
      </c>
      <c s="6" t="s">
        <v>172</v>
      </c>
      <c s="36" t="s">
        <v>159</v>
      </c>
      <c s="37">
        <v>2</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173</v>
      </c>
      <c s="35" t="s">
        <v>5</v>
      </c>
      <c s="6" t="s">
        <v>174</v>
      </c>
      <c s="36" t="s">
        <v>159</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12.75">
      <c r="A42" t="s">
        <v>48</v>
      </c>
      <c s="34" t="s">
        <v>86</v>
      </c>
      <c s="34" t="s">
        <v>175</v>
      </c>
      <c s="35" t="s">
        <v>5</v>
      </c>
      <c s="6" t="s">
        <v>176</v>
      </c>
      <c s="36" t="s">
        <v>159</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90</v>
      </c>
      <c s="34" t="s">
        <v>177</v>
      </c>
      <c s="35" t="s">
        <v>5</v>
      </c>
      <c s="6" t="s">
        <v>178</v>
      </c>
      <c s="36" t="s">
        <v>159</v>
      </c>
      <c s="37">
        <v>3</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v>
      </c>
    </row>
    <row r="50" spans="1:16" ht="12.75">
      <c r="A50" t="s">
        <v>48</v>
      </c>
      <c s="34" t="s">
        <v>95</v>
      </c>
      <c s="34" t="s">
        <v>179</v>
      </c>
      <c s="35" t="s">
        <v>5</v>
      </c>
      <c s="6" t="s">
        <v>180</v>
      </c>
      <c s="36" t="s">
        <v>159</v>
      </c>
      <c s="37">
        <v>3</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99</v>
      </c>
      <c s="34" t="s">
        <v>181</v>
      </c>
      <c s="35" t="s">
        <v>5</v>
      </c>
      <c s="6" t="s">
        <v>182</v>
      </c>
      <c s="36" t="s">
        <v>159</v>
      </c>
      <c s="37">
        <v>1</v>
      </c>
      <c s="36">
        <v>0</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5</v>
      </c>
    </row>
    <row r="58" spans="1:16" ht="38.25">
      <c r="A58" t="s">
        <v>48</v>
      </c>
      <c s="34" t="s">
        <v>103</v>
      </c>
      <c s="34" t="s">
        <v>183</v>
      </c>
      <c s="35" t="s">
        <v>5</v>
      </c>
      <c s="6" t="s">
        <v>184</v>
      </c>
      <c s="36" t="s">
        <v>159</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v>
      </c>
    </row>
    <row r="62" spans="1:16" ht="12.75">
      <c r="A62" t="s">
        <v>48</v>
      </c>
      <c s="34" t="s">
        <v>107</v>
      </c>
      <c s="34" t="s">
        <v>185</v>
      </c>
      <c s="35" t="s">
        <v>5</v>
      </c>
      <c s="6" t="s">
        <v>186</v>
      </c>
      <c s="36" t="s">
        <v>159</v>
      </c>
      <c s="37">
        <v>1</v>
      </c>
      <c s="36">
        <v>0</v>
      </c>
      <c s="36">
        <f>ROUND(G62*H62,6)</f>
      </c>
      <c r="L62" s="38">
        <v>0</v>
      </c>
      <c s="32">
        <f>ROUND(ROUND(L62,2)*ROUND(G62,3),2)</f>
      </c>
      <c s="36" t="s">
        <v>160</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187</v>
      </c>
      <c s="35" t="s">
        <v>5</v>
      </c>
      <c s="6" t="s">
        <v>188</v>
      </c>
      <c s="36" t="s">
        <v>159</v>
      </c>
      <c s="37">
        <v>10</v>
      </c>
      <c s="36">
        <v>0</v>
      </c>
      <c s="36">
        <f>ROUND(G66*H66,6)</f>
      </c>
      <c r="L66" s="38">
        <v>0</v>
      </c>
      <c s="32">
        <f>ROUND(ROUND(L66,2)*ROUND(G66,3),2)</f>
      </c>
      <c s="36" t="s">
        <v>160</v>
      </c>
      <c>
        <f>(M66*21)/100</f>
      </c>
      <c t="s">
        <v>26</v>
      </c>
    </row>
    <row r="67" spans="1:5" ht="12.75">
      <c r="A67" s="35" t="s">
        <v>54</v>
      </c>
      <c r="E67" s="39" t="s">
        <v>5</v>
      </c>
    </row>
    <row r="68" spans="1:5" ht="12.75">
      <c r="A68" s="35" t="s">
        <v>55</v>
      </c>
      <c r="E68" s="40" t="s">
        <v>5</v>
      </c>
    </row>
    <row r="69" spans="1:5" ht="12.75">
      <c r="A69" t="s">
        <v>57</v>
      </c>
      <c r="E69" s="39" t="s">
        <v>5</v>
      </c>
    </row>
    <row r="70" spans="1:16" ht="12.75">
      <c r="A70" t="s">
        <v>48</v>
      </c>
      <c s="34" t="s">
        <v>189</v>
      </c>
      <c s="34" t="s">
        <v>190</v>
      </c>
      <c s="35" t="s">
        <v>5</v>
      </c>
      <c s="6" t="s">
        <v>191</v>
      </c>
      <c s="36" t="s">
        <v>159</v>
      </c>
      <c s="37">
        <v>10</v>
      </c>
      <c s="36">
        <v>0.00013</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6" ht="25.5">
      <c r="A74" t="s">
        <v>48</v>
      </c>
      <c s="34" t="s">
        <v>192</v>
      </c>
      <c s="34" t="s">
        <v>193</v>
      </c>
      <c s="35" t="s">
        <v>5</v>
      </c>
      <c s="6" t="s">
        <v>194</v>
      </c>
      <c s="36" t="s">
        <v>159</v>
      </c>
      <c s="37">
        <v>1</v>
      </c>
      <c s="36">
        <v>0</v>
      </c>
      <c s="36">
        <f>ROUND(G74*H74,6)</f>
      </c>
      <c r="L74" s="38">
        <v>0</v>
      </c>
      <c s="32">
        <f>ROUND(ROUND(L74,2)*ROUND(G74,3),2)</f>
      </c>
      <c s="36" t="s">
        <v>160</v>
      </c>
      <c>
        <f>(M74*21)/100</f>
      </c>
      <c t="s">
        <v>26</v>
      </c>
    </row>
    <row r="75" spans="1:5" ht="12.75">
      <c r="A75" s="35" t="s">
        <v>54</v>
      </c>
      <c r="E75" s="39" t="s">
        <v>5</v>
      </c>
    </row>
    <row r="76" spans="1:5" ht="12.75">
      <c r="A76" s="35" t="s">
        <v>55</v>
      </c>
      <c r="E76" s="40" t="s">
        <v>5</v>
      </c>
    </row>
    <row r="77" spans="1:5" ht="12.75">
      <c r="A77" t="s">
        <v>57</v>
      </c>
      <c r="E77" s="39" t="s">
        <v>5</v>
      </c>
    </row>
    <row r="78" spans="1:16" ht="12.75">
      <c r="A78" t="s">
        <v>48</v>
      </c>
      <c s="34" t="s">
        <v>195</v>
      </c>
      <c s="34" t="s">
        <v>196</v>
      </c>
      <c s="35" t="s">
        <v>5</v>
      </c>
      <c s="6" t="s">
        <v>197</v>
      </c>
      <c s="36" t="s">
        <v>159</v>
      </c>
      <c s="37">
        <v>1</v>
      </c>
      <c s="36">
        <v>0.0001</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198</v>
      </c>
    </row>
    <row r="82" spans="1:16" ht="25.5">
      <c r="A82" t="s">
        <v>48</v>
      </c>
      <c s="34" t="s">
        <v>199</v>
      </c>
      <c s="34" t="s">
        <v>200</v>
      </c>
      <c s="35" t="s">
        <v>5</v>
      </c>
      <c s="6" t="s">
        <v>201</v>
      </c>
      <c s="36" t="s">
        <v>159</v>
      </c>
      <c s="37">
        <v>1</v>
      </c>
      <c s="36">
        <v>0</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5</v>
      </c>
    </row>
    <row r="86" spans="1:16" ht="12.75">
      <c r="A86" t="s">
        <v>48</v>
      </c>
      <c s="34" t="s">
        <v>202</v>
      </c>
      <c s="34" t="s">
        <v>203</v>
      </c>
      <c s="35" t="s">
        <v>5</v>
      </c>
      <c s="6" t="s">
        <v>204</v>
      </c>
      <c s="36" t="s">
        <v>159</v>
      </c>
      <c s="37">
        <v>1</v>
      </c>
      <c s="36">
        <v>9E-05</v>
      </c>
      <c s="36">
        <f>ROUND(G86*H86,6)</f>
      </c>
      <c r="L86" s="38">
        <v>0</v>
      </c>
      <c s="32">
        <f>ROUND(ROUND(L86,2)*ROUND(G86,3),2)</f>
      </c>
      <c s="36" t="s">
        <v>160</v>
      </c>
      <c>
        <f>(M86*21)/100</f>
      </c>
      <c t="s">
        <v>26</v>
      </c>
    </row>
    <row r="87" spans="1:5" ht="12.75">
      <c r="A87" s="35" t="s">
        <v>54</v>
      </c>
      <c r="E87" s="39" t="s">
        <v>5</v>
      </c>
    </row>
    <row r="88" spans="1:5" ht="12.75">
      <c r="A88" s="35" t="s">
        <v>55</v>
      </c>
      <c r="E88" s="40" t="s">
        <v>5</v>
      </c>
    </row>
    <row r="89" spans="1:5" ht="12.75">
      <c r="A89" t="s">
        <v>57</v>
      </c>
      <c r="E89" s="39" t="s">
        <v>198</v>
      </c>
    </row>
    <row r="90" spans="1:16" ht="12.75">
      <c r="A90" t="s">
        <v>48</v>
      </c>
      <c s="34" t="s">
        <v>205</v>
      </c>
      <c s="34" t="s">
        <v>206</v>
      </c>
      <c s="35" t="s">
        <v>5</v>
      </c>
      <c s="6" t="s">
        <v>207</v>
      </c>
      <c s="36" t="s">
        <v>159</v>
      </c>
      <c s="37">
        <v>1</v>
      </c>
      <c s="36">
        <v>0</v>
      </c>
      <c s="36">
        <f>ROUND(G90*H90,6)</f>
      </c>
      <c r="L90" s="38">
        <v>0</v>
      </c>
      <c s="32">
        <f>ROUND(ROUND(L90,2)*ROUND(G90,3),2)</f>
      </c>
      <c s="36" t="s">
        <v>160</v>
      </c>
      <c>
        <f>(M90*21)/100</f>
      </c>
      <c t="s">
        <v>26</v>
      </c>
    </row>
    <row r="91" spans="1:5" ht="12.75">
      <c r="A91" s="35" t="s">
        <v>54</v>
      </c>
      <c r="E91" s="39" t="s">
        <v>5</v>
      </c>
    </row>
    <row r="92" spans="1:5" ht="12.75">
      <c r="A92" s="35" t="s">
        <v>55</v>
      </c>
      <c r="E92" s="40" t="s">
        <v>5</v>
      </c>
    </row>
    <row r="93" spans="1:5" ht="12.75">
      <c r="A93" t="s">
        <v>57</v>
      </c>
      <c r="E93" s="39" t="s">
        <v>5</v>
      </c>
    </row>
    <row r="94" spans="1:16" ht="25.5">
      <c r="A94" t="s">
        <v>48</v>
      </c>
      <c s="34" t="s">
        <v>208</v>
      </c>
      <c s="34" t="s">
        <v>209</v>
      </c>
      <c s="35" t="s">
        <v>5</v>
      </c>
      <c s="6" t="s">
        <v>210</v>
      </c>
      <c s="36" t="s">
        <v>159</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5</v>
      </c>
    </row>
    <row r="98" spans="1:16" ht="12.75">
      <c r="A98" t="s">
        <v>48</v>
      </c>
      <c s="34" t="s">
        <v>211</v>
      </c>
      <c s="34" t="s">
        <v>212</v>
      </c>
      <c s="35" t="s">
        <v>5</v>
      </c>
      <c s="6" t="s">
        <v>213</v>
      </c>
      <c s="36" t="s">
        <v>159</v>
      </c>
      <c s="37">
        <v>5</v>
      </c>
      <c s="36">
        <v>0</v>
      </c>
      <c s="36">
        <f>ROUND(G98*H98,6)</f>
      </c>
      <c r="L98" s="38">
        <v>0</v>
      </c>
      <c s="32">
        <f>ROUND(ROUND(L98,2)*ROUND(G98,3),2)</f>
      </c>
      <c s="36" t="s">
        <v>160</v>
      </c>
      <c>
        <f>(M98*21)/100</f>
      </c>
      <c t="s">
        <v>26</v>
      </c>
    </row>
    <row r="99" spans="1:5" ht="12.75">
      <c r="A99" s="35" t="s">
        <v>54</v>
      </c>
      <c r="E99" s="39" t="s">
        <v>5</v>
      </c>
    </row>
    <row r="100" spans="1:5" ht="12.75">
      <c r="A100" s="35" t="s">
        <v>55</v>
      </c>
      <c r="E100" s="40" t="s">
        <v>5</v>
      </c>
    </row>
    <row r="101" spans="1:5" ht="12.75">
      <c r="A101" t="s">
        <v>57</v>
      </c>
      <c r="E101" s="39" t="s">
        <v>5</v>
      </c>
    </row>
    <row r="102" spans="1:16" ht="12.75">
      <c r="A102" t="s">
        <v>48</v>
      </c>
      <c s="34" t="s">
        <v>214</v>
      </c>
      <c s="34" t="s">
        <v>215</v>
      </c>
      <c s="35" t="s">
        <v>5</v>
      </c>
      <c s="6" t="s">
        <v>216</v>
      </c>
      <c s="36" t="s">
        <v>159</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5</v>
      </c>
    </row>
    <row r="106" spans="1:16" ht="12.75">
      <c r="A106" t="s">
        <v>48</v>
      </c>
      <c s="34" t="s">
        <v>217</v>
      </c>
      <c s="34" t="s">
        <v>218</v>
      </c>
      <c s="35" t="s">
        <v>5</v>
      </c>
      <c s="6" t="s">
        <v>219</v>
      </c>
      <c s="36" t="s">
        <v>159</v>
      </c>
      <c s="37">
        <v>1</v>
      </c>
      <c s="36">
        <v>0</v>
      </c>
      <c s="36">
        <f>ROUND(G106*H106,6)</f>
      </c>
      <c r="L106" s="38">
        <v>0</v>
      </c>
      <c s="32">
        <f>ROUND(ROUND(L106,2)*ROUND(G106,3),2)</f>
      </c>
      <c s="36" t="s">
        <v>160</v>
      </c>
      <c>
        <f>(M106*21)/100</f>
      </c>
      <c t="s">
        <v>26</v>
      </c>
    </row>
    <row r="107" spans="1:5" ht="12.75">
      <c r="A107" s="35" t="s">
        <v>54</v>
      </c>
      <c r="E107" s="39" t="s">
        <v>5</v>
      </c>
    </row>
    <row r="108" spans="1:5" ht="12.75">
      <c r="A108" s="35" t="s">
        <v>55</v>
      </c>
      <c r="E108" s="40" t="s">
        <v>5</v>
      </c>
    </row>
    <row r="109" spans="1:5" ht="12.75">
      <c r="A109" t="s">
        <v>57</v>
      </c>
      <c r="E109" s="39" t="s">
        <v>5</v>
      </c>
    </row>
    <row r="110" spans="1:16" ht="25.5">
      <c r="A110" t="s">
        <v>48</v>
      </c>
      <c s="34" t="s">
        <v>220</v>
      </c>
      <c s="34" t="s">
        <v>221</v>
      </c>
      <c s="35" t="s">
        <v>5</v>
      </c>
      <c s="6" t="s">
        <v>222</v>
      </c>
      <c s="36" t="s">
        <v>159</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5</v>
      </c>
    </row>
    <row r="114" spans="1:16" ht="12.75">
      <c r="A114" t="s">
        <v>48</v>
      </c>
      <c s="34" t="s">
        <v>223</v>
      </c>
      <c s="34" t="s">
        <v>224</v>
      </c>
      <c s="35" t="s">
        <v>5</v>
      </c>
      <c s="6" t="s">
        <v>225</v>
      </c>
      <c s="36" t="s">
        <v>226</v>
      </c>
      <c s="37">
        <v>230</v>
      </c>
      <c s="36">
        <v>0</v>
      </c>
      <c s="36">
        <f>ROUND(G114*H114,6)</f>
      </c>
      <c r="L114" s="38">
        <v>0</v>
      </c>
      <c s="32">
        <f>ROUND(ROUND(L114,2)*ROUND(G114,3),2)</f>
      </c>
      <c s="36" t="s">
        <v>160</v>
      </c>
      <c>
        <f>(M114*21)/100</f>
      </c>
      <c t="s">
        <v>26</v>
      </c>
    </row>
    <row r="115" spans="1:5" ht="12.75">
      <c r="A115" s="35" t="s">
        <v>54</v>
      </c>
      <c r="E115" s="39" t="s">
        <v>5</v>
      </c>
    </row>
    <row r="116" spans="1:5" ht="12.75">
      <c r="A116" s="35" t="s">
        <v>55</v>
      </c>
      <c r="E116" s="40" t="s">
        <v>5</v>
      </c>
    </row>
    <row r="117" spans="1:5" ht="12.75">
      <c r="A117" t="s">
        <v>57</v>
      </c>
      <c r="E117" s="39" t="s">
        <v>5</v>
      </c>
    </row>
    <row r="118" spans="1:16" ht="25.5">
      <c r="A118" t="s">
        <v>48</v>
      </c>
      <c s="34" t="s">
        <v>227</v>
      </c>
      <c s="34" t="s">
        <v>228</v>
      </c>
      <c s="35" t="s">
        <v>5</v>
      </c>
      <c s="6" t="s">
        <v>229</v>
      </c>
      <c s="36" t="s">
        <v>226</v>
      </c>
      <c s="37">
        <v>230</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5</v>
      </c>
    </row>
    <row r="122" spans="1:16" ht="12.75">
      <c r="A122" t="s">
        <v>48</v>
      </c>
      <c s="34" t="s">
        <v>230</v>
      </c>
      <c s="34" t="s">
        <v>231</v>
      </c>
      <c s="35" t="s">
        <v>49</v>
      </c>
      <c s="6" t="s">
        <v>232</v>
      </c>
      <c s="36" t="s">
        <v>226</v>
      </c>
      <c s="37">
        <v>30</v>
      </c>
      <c s="36">
        <v>0</v>
      </c>
      <c s="36">
        <f>ROUND(G122*H122,6)</f>
      </c>
      <c r="L122" s="38">
        <v>0</v>
      </c>
      <c s="32">
        <f>ROUND(ROUND(L122,2)*ROUND(G122,3),2)</f>
      </c>
      <c s="36" t="s">
        <v>160</v>
      </c>
      <c>
        <f>(M122*21)/100</f>
      </c>
      <c t="s">
        <v>26</v>
      </c>
    </row>
    <row r="123" spans="1:5" ht="12.75">
      <c r="A123" s="35" t="s">
        <v>54</v>
      </c>
      <c r="E123" s="39" t="s">
        <v>5</v>
      </c>
    </row>
    <row r="124" spans="1:5" ht="12.75">
      <c r="A124" s="35" t="s">
        <v>55</v>
      </c>
      <c r="E124" s="40" t="s">
        <v>5</v>
      </c>
    </row>
    <row r="125" spans="1:5" ht="12.75">
      <c r="A125" t="s">
        <v>57</v>
      </c>
      <c r="E125" s="39" t="s">
        <v>5</v>
      </c>
    </row>
    <row r="126" spans="1:16" ht="12.75">
      <c r="A126" t="s">
        <v>48</v>
      </c>
      <c s="34" t="s">
        <v>233</v>
      </c>
      <c s="34" t="s">
        <v>234</v>
      </c>
      <c s="35" t="s">
        <v>5</v>
      </c>
      <c s="6" t="s">
        <v>235</v>
      </c>
      <c s="36" t="s">
        <v>226</v>
      </c>
      <c s="37">
        <v>30</v>
      </c>
      <c s="36">
        <v>0.0001</v>
      </c>
      <c s="36">
        <f>ROUND(G126*H126,6)</f>
      </c>
      <c r="L126" s="38">
        <v>0</v>
      </c>
      <c s="32">
        <f>ROUND(ROUND(L126,2)*ROUND(G126,3),2)</f>
      </c>
      <c s="36" t="s">
        <v>160</v>
      </c>
      <c>
        <f>(M126*21)/100</f>
      </c>
      <c t="s">
        <v>26</v>
      </c>
    </row>
    <row r="127" spans="1:5" ht="12.75">
      <c r="A127" s="35" t="s">
        <v>54</v>
      </c>
      <c r="E127" s="39" t="s">
        <v>5</v>
      </c>
    </row>
    <row r="128" spans="1:5" ht="12.75">
      <c r="A128" s="35" t="s">
        <v>55</v>
      </c>
      <c r="E128" s="40" t="s">
        <v>5</v>
      </c>
    </row>
    <row r="129" spans="1:5" ht="12.75">
      <c r="A129" t="s">
        <v>57</v>
      </c>
      <c r="E129" s="39" t="s">
        <v>236</v>
      </c>
    </row>
    <row r="130" spans="1:16" ht="12.75">
      <c r="A130" t="s">
        <v>48</v>
      </c>
      <c s="34" t="s">
        <v>237</v>
      </c>
      <c s="34" t="s">
        <v>231</v>
      </c>
      <c s="35" t="s">
        <v>5</v>
      </c>
      <c s="6" t="s">
        <v>232</v>
      </c>
      <c s="36" t="s">
        <v>226</v>
      </c>
      <c s="37">
        <v>60</v>
      </c>
      <c s="36">
        <v>0</v>
      </c>
      <c s="36">
        <f>ROUND(G130*H130,6)</f>
      </c>
      <c r="L130" s="38">
        <v>0</v>
      </c>
      <c s="32">
        <f>ROUND(ROUND(L130,2)*ROUND(G130,3),2)</f>
      </c>
      <c s="36" t="s">
        <v>160</v>
      </c>
      <c>
        <f>(M130*21)/100</f>
      </c>
      <c t="s">
        <v>26</v>
      </c>
    </row>
    <row r="131" spans="1:5" ht="12.75">
      <c r="A131" s="35" t="s">
        <v>54</v>
      </c>
      <c r="E131" s="39" t="s">
        <v>5</v>
      </c>
    </row>
    <row r="132" spans="1:5" ht="12.75">
      <c r="A132" s="35" t="s">
        <v>55</v>
      </c>
      <c r="E132" s="40" t="s">
        <v>5</v>
      </c>
    </row>
    <row r="133" spans="1:5" ht="12.75">
      <c r="A133" t="s">
        <v>57</v>
      </c>
      <c r="E133" s="39" t="s">
        <v>5</v>
      </c>
    </row>
    <row r="134" spans="1:16" ht="12.75">
      <c r="A134" t="s">
        <v>48</v>
      </c>
      <c s="34" t="s">
        <v>238</v>
      </c>
      <c s="34" t="s">
        <v>239</v>
      </c>
      <c s="35" t="s">
        <v>5</v>
      </c>
      <c s="6" t="s">
        <v>240</v>
      </c>
      <c s="36" t="s">
        <v>226</v>
      </c>
      <c s="37">
        <v>30</v>
      </c>
      <c s="36">
        <v>7E-05</v>
      </c>
      <c s="36">
        <f>ROUND(G134*H134,6)</f>
      </c>
      <c r="L134" s="38">
        <v>0</v>
      </c>
      <c s="32">
        <f>ROUND(ROUND(L134,2)*ROUND(G134,3),2)</f>
      </c>
      <c s="36" t="s">
        <v>160</v>
      </c>
      <c>
        <f>(M134*21)/100</f>
      </c>
      <c t="s">
        <v>26</v>
      </c>
    </row>
    <row r="135" spans="1:5" ht="12.75">
      <c r="A135" s="35" t="s">
        <v>54</v>
      </c>
      <c r="E135" s="39" t="s">
        <v>5</v>
      </c>
    </row>
    <row r="136" spans="1:5" ht="12.75">
      <c r="A136" s="35" t="s">
        <v>55</v>
      </c>
      <c r="E136" s="40" t="s">
        <v>5</v>
      </c>
    </row>
    <row r="137" spans="1:5" ht="12.75">
      <c r="A137" t="s">
        <v>57</v>
      </c>
      <c r="E137" s="39" t="s">
        <v>241</v>
      </c>
    </row>
    <row r="138" spans="1:16" ht="12.75">
      <c r="A138" t="s">
        <v>48</v>
      </c>
      <c s="34" t="s">
        <v>242</v>
      </c>
      <c s="34" t="s">
        <v>243</v>
      </c>
      <c s="35" t="s">
        <v>5</v>
      </c>
      <c s="6" t="s">
        <v>244</v>
      </c>
      <c s="36" t="s">
        <v>226</v>
      </c>
      <c s="37">
        <v>90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5</v>
      </c>
    </row>
    <row r="142" spans="1:16" ht="12.75">
      <c r="A142" t="s">
        <v>48</v>
      </c>
      <c s="34" t="s">
        <v>245</v>
      </c>
      <c s="34" t="s">
        <v>246</v>
      </c>
      <c s="35" t="s">
        <v>5</v>
      </c>
      <c s="6" t="s">
        <v>247</v>
      </c>
      <c s="36" t="s">
        <v>226</v>
      </c>
      <c s="37">
        <v>90</v>
      </c>
      <c s="36">
        <v>2E-05</v>
      </c>
      <c s="36">
        <f>ROUND(G142*H142,6)</f>
      </c>
      <c r="L142" s="38">
        <v>0</v>
      </c>
      <c s="32">
        <f>ROUND(ROUND(L142,2)*ROUND(G142,3),2)</f>
      </c>
      <c s="36" t="s">
        <v>160</v>
      </c>
      <c>
        <f>(M142*21)/100</f>
      </c>
      <c t="s">
        <v>26</v>
      </c>
    </row>
    <row r="143" spans="1:5" ht="12.75">
      <c r="A143" s="35" t="s">
        <v>54</v>
      </c>
      <c r="E143" s="39" t="s">
        <v>5</v>
      </c>
    </row>
    <row r="144" spans="1:5" ht="12.75">
      <c r="A144" s="35" t="s">
        <v>55</v>
      </c>
      <c r="E144" s="40" t="s">
        <v>5</v>
      </c>
    </row>
    <row r="145" spans="1:5" ht="12.75">
      <c r="A145" t="s">
        <v>57</v>
      </c>
      <c r="E145" s="39" t="s">
        <v>5</v>
      </c>
    </row>
    <row r="146" spans="1:16" ht="25.5">
      <c r="A146" t="s">
        <v>48</v>
      </c>
      <c s="34" t="s">
        <v>248</v>
      </c>
      <c s="34" t="s">
        <v>249</v>
      </c>
      <c s="35" t="s">
        <v>5</v>
      </c>
      <c s="6" t="s">
        <v>250</v>
      </c>
      <c s="36" t="s">
        <v>159</v>
      </c>
      <c s="37">
        <v>20</v>
      </c>
      <c s="36">
        <v>0</v>
      </c>
      <c s="36">
        <f>ROUND(G146*H146,6)</f>
      </c>
      <c r="L146" s="38">
        <v>0</v>
      </c>
      <c s="32">
        <f>ROUND(ROUND(L146,2)*ROUND(G146,3),2)</f>
      </c>
      <c s="36" t="s">
        <v>160</v>
      </c>
      <c>
        <f>(M146*21)/100</f>
      </c>
      <c t="s">
        <v>26</v>
      </c>
    </row>
    <row r="147" spans="1:5" ht="12.75">
      <c r="A147" s="35" t="s">
        <v>54</v>
      </c>
      <c r="E147" s="39" t="s">
        <v>5</v>
      </c>
    </row>
    <row r="148" spans="1:5" ht="12.75">
      <c r="A148" s="35" t="s">
        <v>55</v>
      </c>
      <c r="E148" s="40" t="s">
        <v>5</v>
      </c>
    </row>
    <row r="149" spans="1:5" ht="12.75">
      <c r="A149" t="s">
        <v>57</v>
      </c>
      <c r="E149" s="39" t="s">
        <v>5</v>
      </c>
    </row>
    <row r="150" spans="1:16" ht="12.75">
      <c r="A150" t="s">
        <v>48</v>
      </c>
      <c s="34" t="s">
        <v>251</v>
      </c>
      <c s="34" t="s">
        <v>252</v>
      </c>
      <c s="35" t="s">
        <v>5</v>
      </c>
      <c s="6" t="s">
        <v>253</v>
      </c>
      <c s="36" t="s">
        <v>159</v>
      </c>
      <c s="37">
        <v>20</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5</v>
      </c>
    </row>
    <row r="154" spans="1:16" ht="25.5">
      <c r="A154" t="s">
        <v>48</v>
      </c>
      <c s="34" t="s">
        <v>254</v>
      </c>
      <c s="34" t="s">
        <v>255</v>
      </c>
      <c s="35" t="s">
        <v>5</v>
      </c>
      <c s="6" t="s">
        <v>256</v>
      </c>
      <c s="36" t="s">
        <v>159</v>
      </c>
      <c s="37">
        <v>11</v>
      </c>
      <c s="36">
        <v>0</v>
      </c>
      <c s="36">
        <f>ROUND(G154*H154,6)</f>
      </c>
      <c r="L154" s="38">
        <v>0</v>
      </c>
      <c s="32">
        <f>ROUND(ROUND(L154,2)*ROUND(G154,3),2)</f>
      </c>
      <c s="36" t="s">
        <v>160</v>
      </c>
      <c>
        <f>(M154*21)/100</f>
      </c>
      <c t="s">
        <v>26</v>
      </c>
    </row>
    <row r="155" spans="1:5" ht="12.75">
      <c r="A155" s="35" t="s">
        <v>54</v>
      </c>
      <c r="E155" s="39" t="s">
        <v>5</v>
      </c>
    </row>
    <row r="156" spans="1:5" ht="12.75">
      <c r="A156" s="35" t="s">
        <v>55</v>
      </c>
      <c r="E156" s="40" t="s">
        <v>5</v>
      </c>
    </row>
    <row r="157" spans="1:5" ht="12.75">
      <c r="A157" t="s">
        <v>57</v>
      </c>
      <c r="E157" s="39" t="s">
        <v>5</v>
      </c>
    </row>
    <row r="158" spans="1:16" ht="12.75">
      <c r="A158" t="s">
        <v>48</v>
      </c>
      <c s="34" t="s">
        <v>257</v>
      </c>
      <c s="34" t="s">
        <v>258</v>
      </c>
      <c s="35" t="s">
        <v>5</v>
      </c>
      <c s="6" t="s">
        <v>259</v>
      </c>
      <c s="36" t="s">
        <v>159</v>
      </c>
      <c s="37">
        <v>11</v>
      </c>
      <c s="36">
        <v>0.00023</v>
      </c>
      <c s="36">
        <f>ROUND(G158*H158,6)</f>
      </c>
      <c r="L158" s="38">
        <v>0</v>
      </c>
      <c s="32">
        <f>ROUND(ROUND(L158,2)*ROUND(G158,3),2)</f>
      </c>
      <c s="36" t="s">
        <v>160</v>
      </c>
      <c>
        <f>(M158*21)/100</f>
      </c>
      <c t="s">
        <v>26</v>
      </c>
    </row>
    <row r="159" spans="1:5" ht="12.75">
      <c r="A159" s="35" t="s">
        <v>54</v>
      </c>
      <c r="E159" s="39" t="s">
        <v>5</v>
      </c>
    </row>
    <row r="160" spans="1:5" ht="12.75">
      <c r="A160" s="35" t="s">
        <v>55</v>
      </c>
      <c r="E160" s="40" t="s">
        <v>5</v>
      </c>
    </row>
    <row r="161" spans="1:5" ht="12.75">
      <c r="A161" t="s">
        <v>57</v>
      </c>
      <c r="E161" s="39" t="s">
        <v>260</v>
      </c>
    </row>
    <row r="162" spans="1:16" ht="12.75">
      <c r="A162" t="s">
        <v>48</v>
      </c>
      <c s="34" t="s">
        <v>261</v>
      </c>
      <c s="34" t="s">
        <v>262</v>
      </c>
      <c s="35" t="s">
        <v>5</v>
      </c>
      <c s="6" t="s">
        <v>263</v>
      </c>
      <c s="36" t="s">
        <v>159</v>
      </c>
      <c s="37">
        <v>4</v>
      </c>
      <c s="36">
        <v>0</v>
      </c>
      <c s="36">
        <f>ROUND(G162*H162,6)</f>
      </c>
      <c r="L162" s="38">
        <v>0</v>
      </c>
      <c s="32">
        <f>ROUND(ROUND(L162,2)*ROUND(G162,3),2)</f>
      </c>
      <c s="36" t="s">
        <v>160</v>
      </c>
      <c>
        <f>(M162*21)/100</f>
      </c>
      <c t="s">
        <v>26</v>
      </c>
    </row>
    <row r="163" spans="1:5" ht="12.75">
      <c r="A163" s="35" t="s">
        <v>54</v>
      </c>
      <c r="E163" s="39" t="s">
        <v>5</v>
      </c>
    </row>
    <row r="164" spans="1:5" ht="12.75">
      <c r="A164" s="35" t="s">
        <v>55</v>
      </c>
      <c r="E164" s="40" t="s">
        <v>5</v>
      </c>
    </row>
    <row r="165" spans="1:5" ht="12.75">
      <c r="A165" t="s">
        <v>57</v>
      </c>
      <c r="E165" s="39" t="s">
        <v>5</v>
      </c>
    </row>
    <row r="166" spans="1:16" ht="12.75">
      <c r="A166" t="s">
        <v>48</v>
      </c>
      <c s="34" t="s">
        <v>264</v>
      </c>
      <c s="34" t="s">
        <v>265</v>
      </c>
      <c s="35" t="s">
        <v>5</v>
      </c>
      <c s="6" t="s">
        <v>266</v>
      </c>
      <c s="36" t="s">
        <v>267</v>
      </c>
      <c s="37">
        <v>2</v>
      </c>
      <c s="36">
        <v>0.00107</v>
      </c>
      <c s="36">
        <f>ROUND(G166*H166,6)</f>
      </c>
      <c r="L166" s="38">
        <v>0</v>
      </c>
      <c s="32">
        <f>ROUND(ROUND(L166,2)*ROUND(G166,3),2)</f>
      </c>
      <c s="36" t="s">
        <v>160</v>
      </c>
      <c>
        <f>(M166*21)/100</f>
      </c>
      <c t="s">
        <v>26</v>
      </c>
    </row>
    <row r="167" spans="1:5" ht="12.75">
      <c r="A167" s="35" t="s">
        <v>54</v>
      </c>
      <c r="E167" s="39" t="s">
        <v>5</v>
      </c>
    </row>
    <row r="168" spans="1:5" ht="12.75">
      <c r="A168" s="35" t="s">
        <v>55</v>
      </c>
      <c r="E168" s="40" t="s">
        <v>5</v>
      </c>
    </row>
    <row r="169" spans="1:5" ht="12.75">
      <c r="A169" t="s">
        <v>57</v>
      </c>
      <c r="E169" s="39" t="s">
        <v>268</v>
      </c>
    </row>
    <row r="170" spans="1:16" ht="38.25">
      <c r="A170" t="s">
        <v>48</v>
      </c>
      <c s="34" t="s">
        <v>269</v>
      </c>
      <c s="34" t="s">
        <v>270</v>
      </c>
      <c s="35" t="s">
        <v>5</v>
      </c>
      <c s="6" t="s">
        <v>271</v>
      </c>
      <c s="36" t="s">
        <v>159</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5</v>
      </c>
    </row>
    <row r="174" spans="1:16" ht="38.25">
      <c r="A174" t="s">
        <v>48</v>
      </c>
      <c s="34" t="s">
        <v>272</v>
      </c>
      <c s="34" t="s">
        <v>273</v>
      </c>
      <c s="35" t="s">
        <v>5</v>
      </c>
      <c s="6" t="s">
        <v>274</v>
      </c>
      <c s="36" t="s">
        <v>159</v>
      </c>
      <c s="37">
        <v>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5</v>
      </c>
    </row>
    <row r="178" spans="1:16" ht="12.75">
      <c r="A178" t="s">
        <v>48</v>
      </c>
      <c s="34" t="s">
        <v>275</v>
      </c>
      <c s="34" t="s">
        <v>276</v>
      </c>
      <c s="35" t="s">
        <v>5</v>
      </c>
      <c s="6" t="s">
        <v>277</v>
      </c>
      <c s="36" t="s">
        <v>52</v>
      </c>
      <c s="37">
        <v>2.26</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5</v>
      </c>
    </row>
    <row r="182" spans="1:13" ht="12.75">
      <c r="A182" t="s">
        <v>45</v>
      </c>
      <c r="C182" s="31" t="s">
        <v>278</v>
      </c>
      <c r="E182" s="33" t="s">
        <v>279</v>
      </c>
      <c r="J182" s="32">
        <f>0</f>
      </c>
      <c s="32">
        <f>0</f>
      </c>
      <c s="32">
        <f>0+L183+L187+L191+L195+L199+L203+L207+L211+L215+L219+L223+L227+L231+L235+L239+L243+L247+L251+L255+L259+L263+L267+L271+L275+L279+L283+L287+L291+L295+L299+L303+L307+L311+L315+L319</f>
      </c>
      <c s="32">
        <f>0+M183+M187+M191+M195+M199+M203+M207+M211+M215+M219+M223+M227+M231+M235+M239+M243+M247+M251+M255+M259+M263+M267+M271+M275+M279+M283+M287+M291+M295+M299+M303+M307+M311+M315+M319</f>
      </c>
    </row>
    <row r="183" spans="1:16" ht="12.75">
      <c r="A183" t="s">
        <v>48</v>
      </c>
      <c s="34" t="s">
        <v>280</v>
      </c>
      <c s="34" t="s">
        <v>281</v>
      </c>
      <c s="35" t="s">
        <v>5</v>
      </c>
      <c s="6" t="s">
        <v>282</v>
      </c>
      <c s="36" t="s">
        <v>159</v>
      </c>
      <c s="37">
        <v>1</v>
      </c>
      <c s="36">
        <v>0</v>
      </c>
      <c s="36">
        <f>ROUND(G183*H183,6)</f>
      </c>
      <c r="L183" s="38">
        <v>0</v>
      </c>
      <c s="32">
        <f>ROUND(ROUND(L183,2)*ROUND(G183,3),2)</f>
      </c>
      <c s="36" t="s">
        <v>160</v>
      </c>
      <c>
        <f>(M183*21)/100</f>
      </c>
      <c t="s">
        <v>26</v>
      </c>
    </row>
    <row r="184" spans="1:5" ht="12.75">
      <c r="A184" s="35" t="s">
        <v>54</v>
      </c>
      <c r="E184" s="39" t="s">
        <v>5</v>
      </c>
    </row>
    <row r="185" spans="1:5" ht="12.75">
      <c r="A185" s="35" t="s">
        <v>55</v>
      </c>
      <c r="E185" s="40" t="s">
        <v>5</v>
      </c>
    </row>
    <row r="186" spans="1:5" ht="12.75">
      <c r="A186" t="s">
        <v>57</v>
      </c>
      <c r="E186" s="39" t="s">
        <v>5</v>
      </c>
    </row>
    <row r="187" spans="1:16" ht="12.75">
      <c r="A187" t="s">
        <v>48</v>
      </c>
      <c s="34" t="s">
        <v>283</v>
      </c>
      <c s="34" t="s">
        <v>284</v>
      </c>
      <c s="35" t="s">
        <v>5</v>
      </c>
      <c s="6" t="s">
        <v>285</v>
      </c>
      <c s="36" t="s">
        <v>159</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2.75">
      <c r="A190" t="s">
        <v>57</v>
      </c>
      <c r="E190" s="39" t="s">
        <v>5</v>
      </c>
    </row>
    <row r="191" spans="1:16" ht="12.75">
      <c r="A191" t="s">
        <v>48</v>
      </c>
      <c s="34" t="s">
        <v>286</v>
      </c>
      <c s="34" t="s">
        <v>287</v>
      </c>
      <c s="35" t="s">
        <v>5</v>
      </c>
      <c s="6" t="s">
        <v>288</v>
      </c>
      <c s="36" t="s">
        <v>159</v>
      </c>
      <c s="37">
        <v>1</v>
      </c>
      <c s="36">
        <v>0</v>
      </c>
      <c s="36">
        <f>ROUND(G191*H191,6)</f>
      </c>
      <c r="L191" s="38">
        <v>0</v>
      </c>
      <c s="32">
        <f>ROUND(ROUND(L191,2)*ROUND(G191,3),2)</f>
      </c>
      <c s="36" t="s">
        <v>160</v>
      </c>
      <c>
        <f>(M191*21)/100</f>
      </c>
      <c t="s">
        <v>26</v>
      </c>
    </row>
    <row r="192" spans="1:5" ht="12.75">
      <c r="A192" s="35" t="s">
        <v>54</v>
      </c>
      <c r="E192" s="39" t="s">
        <v>5</v>
      </c>
    </row>
    <row r="193" spans="1:5" ht="12.75">
      <c r="A193" s="35" t="s">
        <v>55</v>
      </c>
      <c r="E193" s="40" t="s">
        <v>5</v>
      </c>
    </row>
    <row r="194" spans="1:5" ht="12.75">
      <c r="A194" t="s">
        <v>57</v>
      </c>
      <c r="E194" s="39" t="s">
        <v>5</v>
      </c>
    </row>
    <row r="195" spans="1:16" ht="38.25">
      <c r="A195" t="s">
        <v>48</v>
      </c>
      <c s="34" t="s">
        <v>289</v>
      </c>
      <c s="34" t="s">
        <v>290</v>
      </c>
      <c s="35" t="s">
        <v>5</v>
      </c>
      <c s="6" t="s">
        <v>291</v>
      </c>
      <c s="36" t="s">
        <v>159</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5</v>
      </c>
    </row>
    <row r="199" spans="1:16" ht="12.75">
      <c r="A199" t="s">
        <v>48</v>
      </c>
      <c s="34" t="s">
        <v>292</v>
      </c>
      <c s="34" t="s">
        <v>293</v>
      </c>
      <c s="35" t="s">
        <v>5</v>
      </c>
      <c s="6" t="s">
        <v>294</v>
      </c>
      <c s="36" t="s">
        <v>159</v>
      </c>
      <c s="37">
        <v>1</v>
      </c>
      <c s="36">
        <v>0</v>
      </c>
      <c s="36">
        <f>ROUND(G199*H199,6)</f>
      </c>
      <c r="L199" s="38">
        <v>0</v>
      </c>
      <c s="32">
        <f>ROUND(ROUND(L199,2)*ROUND(G199,3),2)</f>
      </c>
      <c s="36" t="s">
        <v>160</v>
      </c>
      <c>
        <f>(M199*21)/100</f>
      </c>
      <c t="s">
        <v>26</v>
      </c>
    </row>
    <row r="200" spans="1:5" ht="12.75">
      <c r="A200" s="35" t="s">
        <v>54</v>
      </c>
      <c r="E200" s="39" t="s">
        <v>5</v>
      </c>
    </row>
    <row r="201" spans="1:5" ht="12.75">
      <c r="A201" s="35" t="s">
        <v>55</v>
      </c>
      <c r="E201" s="40" t="s">
        <v>5</v>
      </c>
    </row>
    <row r="202" spans="1:5" ht="12.75">
      <c r="A202" t="s">
        <v>57</v>
      </c>
      <c r="E202" s="39" t="s">
        <v>5</v>
      </c>
    </row>
    <row r="203" spans="1:16" ht="12.75">
      <c r="A203" t="s">
        <v>48</v>
      </c>
      <c s="34" t="s">
        <v>295</v>
      </c>
      <c s="34" t="s">
        <v>296</v>
      </c>
      <c s="35" t="s">
        <v>5</v>
      </c>
      <c s="6" t="s">
        <v>297</v>
      </c>
      <c s="36" t="s">
        <v>159</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5</v>
      </c>
    </row>
    <row r="207" spans="1:16" ht="12.75">
      <c r="A207" t="s">
        <v>48</v>
      </c>
      <c s="34" t="s">
        <v>298</v>
      </c>
      <c s="34" t="s">
        <v>299</v>
      </c>
      <c s="35" t="s">
        <v>5</v>
      </c>
      <c s="6" t="s">
        <v>300</v>
      </c>
      <c s="36" t="s">
        <v>159</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2.75">
      <c r="A210" t="s">
        <v>57</v>
      </c>
      <c r="E210" s="39" t="s">
        <v>5</v>
      </c>
    </row>
    <row r="211" spans="1:16" ht="12.75">
      <c r="A211" t="s">
        <v>48</v>
      </c>
      <c s="34" t="s">
        <v>301</v>
      </c>
      <c s="34" t="s">
        <v>302</v>
      </c>
      <c s="35" t="s">
        <v>5</v>
      </c>
      <c s="6" t="s">
        <v>303</v>
      </c>
      <c s="36" t="s">
        <v>159</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2.75">
      <c r="A214" t="s">
        <v>57</v>
      </c>
      <c r="E214" s="39" t="s">
        <v>5</v>
      </c>
    </row>
    <row r="215" spans="1:16" ht="12.75">
      <c r="A215" t="s">
        <v>48</v>
      </c>
      <c s="34" t="s">
        <v>304</v>
      </c>
      <c s="34" t="s">
        <v>305</v>
      </c>
      <c s="35" t="s">
        <v>5</v>
      </c>
      <c s="6" t="s">
        <v>306</v>
      </c>
      <c s="36" t="s">
        <v>159</v>
      </c>
      <c s="37">
        <v>1</v>
      </c>
      <c s="36">
        <v>0</v>
      </c>
      <c s="36">
        <f>ROUND(G215*H215,6)</f>
      </c>
      <c r="L215" s="38">
        <v>0</v>
      </c>
      <c s="32">
        <f>ROUND(ROUND(L215,2)*ROUND(G215,3),2)</f>
      </c>
      <c s="36" t="s">
        <v>160</v>
      </c>
      <c>
        <f>(M215*21)/100</f>
      </c>
      <c t="s">
        <v>26</v>
      </c>
    </row>
    <row r="216" spans="1:5" ht="12.75">
      <c r="A216" s="35" t="s">
        <v>54</v>
      </c>
      <c r="E216" s="39" t="s">
        <v>5</v>
      </c>
    </row>
    <row r="217" spans="1:5" ht="12.75">
      <c r="A217" s="35" t="s">
        <v>55</v>
      </c>
      <c r="E217" s="40" t="s">
        <v>5</v>
      </c>
    </row>
    <row r="218" spans="1:5" ht="12.75">
      <c r="A218" t="s">
        <v>57</v>
      </c>
      <c r="E218" s="39" t="s">
        <v>5</v>
      </c>
    </row>
    <row r="219" spans="1:16" ht="38.25">
      <c r="A219" t="s">
        <v>48</v>
      </c>
      <c s="34" t="s">
        <v>307</v>
      </c>
      <c s="34" t="s">
        <v>308</v>
      </c>
      <c s="35" t="s">
        <v>5</v>
      </c>
      <c s="6" t="s">
        <v>309</v>
      </c>
      <c s="36" t="s">
        <v>159</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2.75">
      <c r="A222" t="s">
        <v>57</v>
      </c>
      <c r="E222" s="39" t="s">
        <v>5</v>
      </c>
    </row>
    <row r="223" spans="1:16" ht="12.75">
      <c r="A223" t="s">
        <v>48</v>
      </c>
      <c s="34" t="s">
        <v>310</v>
      </c>
      <c s="34" t="s">
        <v>311</v>
      </c>
      <c s="35" t="s">
        <v>5</v>
      </c>
      <c s="6" t="s">
        <v>312</v>
      </c>
      <c s="36" t="s">
        <v>159</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5</v>
      </c>
    </row>
    <row r="227" spans="1:16" ht="12.75">
      <c r="A227" t="s">
        <v>48</v>
      </c>
      <c s="34" t="s">
        <v>313</v>
      </c>
      <c s="34" t="s">
        <v>314</v>
      </c>
      <c s="35" t="s">
        <v>5</v>
      </c>
      <c s="6" t="s">
        <v>315</v>
      </c>
      <c s="36" t="s">
        <v>159</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2.75">
      <c r="A230" t="s">
        <v>57</v>
      </c>
      <c r="E230" s="39" t="s">
        <v>5</v>
      </c>
    </row>
    <row r="231" spans="1:16" ht="25.5">
      <c r="A231" t="s">
        <v>48</v>
      </c>
      <c s="34" t="s">
        <v>316</v>
      </c>
      <c s="34" t="s">
        <v>317</v>
      </c>
      <c s="35" t="s">
        <v>5</v>
      </c>
      <c s="6" t="s">
        <v>318</v>
      </c>
      <c s="36" t="s">
        <v>159</v>
      </c>
      <c s="37">
        <v>1</v>
      </c>
      <c s="36">
        <v>0</v>
      </c>
      <c s="36">
        <f>ROUND(G231*H231,6)</f>
      </c>
      <c r="L231" s="38">
        <v>0</v>
      </c>
      <c s="32">
        <f>ROUND(ROUND(L231,2)*ROUND(G231,3),2)</f>
      </c>
      <c s="36" t="s">
        <v>160</v>
      </c>
      <c>
        <f>(M231*21)/100</f>
      </c>
      <c t="s">
        <v>26</v>
      </c>
    </row>
    <row r="232" spans="1:5" ht="12.75">
      <c r="A232" s="35" t="s">
        <v>54</v>
      </c>
      <c r="E232" s="39" t="s">
        <v>5</v>
      </c>
    </row>
    <row r="233" spans="1:5" ht="12.75">
      <c r="A233" s="35" t="s">
        <v>55</v>
      </c>
      <c r="E233" s="40" t="s">
        <v>5</v>
      </c>
    </row>
    <row r="234" spans="1:5" ht="12.75">
      <c r="A234" t="s">
        <v>57</v>
      </c>
      <c r="E234" s="39" t="s">
        <v>5</v>
      </c>
    </row>
    <row r="235" spans="1:16" ht="12.75">
      <c r="A235" t="s">
        <v>48</v>
      </c>
      <c s="34" t="s">
        <v>319</v>
      </c>
      <c s="34" t="s">
        <v>320</v>
      </c>
      <c s="35" t="s">
        <v>5</v>
      </c>
      <c s="6" t="s">
        <v>321</v>
      </c>
      <c s="36" t="s">
        <v>159</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5</v>
      </c>
    </row>
    <row r="239" spans="1:16" ht="12.75">
      <c r="A239" t="s">
        <v>48</v>
      </c>
      <c s="34" t="s">
        <v>322</v>
      </c>
      <c s="34" t="s">
        <v>323</v>
      </c>
      <c s="35" t="s">
        <v>5</v>
      </c>
      <c s="6" t="s">
        <v>324</v>
      </c>
      <c s="36" t="s">
        <v>159</v>
      </c>
      <c s="37">
        <v>1</v>
      </c>
      <c s="36">
        <v>2E-05</v>
      </c>
      <c s="36">
        <f>ROUND(G239*H239,6)</f>
      </c>
      <c r="L239" s="38">
        <v>0</v>
      </c>
      <c s="32">
        <f>ROUND(ROUND(L239,2)*ROUND(G239,3),2)</f>
      </c>
      <c s="36" t="s">
        <v>325</v>
      </c>
      <c>
        <f>(M239*21)/100</f>
      </c>
      <c t="s">
        <v>26</v>
      </c>
    </row>
    <row r="240" spans="1:5" ht="12.75">
      <c r="A240" s="35" t="s">
        <v>54</v>
      </c>
      <c r="E240" s="39" t="s">
        <v>5</v>
      </c>
    </row>
    <row r="241" spans="1:5" ht="12.75">
      <c r="A241" s="35" t="s">
        <v>55</v>
      </c>
      <c r="E241" s="40" t="s">
        <v>5</v>
      </c>
    </row>
    <row r="242" spans="1:5" ht="12.75">
      <c r="A242" t="s">
        <v>57</v>
      </c>
      <c r="E242" s="39" t="s">
        <v>5</v>
      </c>
    </row>
    <row r="243" spans="1:16" ht="12.75">
      <c r="A243" t="s">
        <v>48</v>
      </c>
      <c s="34" t="s">
        <v>326</v>
      </c>
      <c s="34" t="s">
        <v>327</v>
      </c>
      <c s="35" t="s">
        <v>5</v>
      </c>
      <c s="6" t="s">
        <v>328</v>
      </c>
      <c s="36" t="s">
        <v>159</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5</v>
      </c>
    </row>
    <row r="247" spans="1:16" ht="12.75">
      <c r="A247" t="s">
        <v>48</v>
      </c>
      <c s="34" t="s">
        <v>329</v>
      </c>
      <c s="34" t="s">
        <v>330</v>
      </c>
      <c s="35" t="s">
        <v>5</v>
      </c>
      <c s="6" t="s">
        <v>331</v>
      </c>
      <c s="36" t="s">
        <v>159</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5</v>
      </c>
    </row>
    <row r="251" spans="1:16" ht="12.75">
      <c r="A251" t="s">
        <v>48</v>
      </c>
      <c s="34" t="s">
        <v>332</v>
      </c>
      <c s="34" t="s">
        <v>333</v>
      </c>
      <c s="35" t="s">
        <v>5</v>
      </c>
      <c s="6" t="s">
        <v>334</v>
      </c>
      <c s="36" t="s">
        <v>159</v>
      </c>
      <c s="37">
        <v>1</v>
      </c>
      <c s="36">
        <v>0.0002</v>
      </c>
      <c s="36">
        <f>ROUND(G251*H251,6)</f>
      </c>
      <c r="L251" s="38">
        <v>0</v>
      </c>
      <c s="32">
        <f>ROUND(ROUND(L251,2)*ROUND(G251,3),2)</f>
      </c>
      <c s="36" t="s">
        <v>325</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335</v>
      </c>
      <c s="34" t="s">
        <v>224</v>
      </c>
      <c s="35" t="s">
        <v>5</v>
      </c>
      <c s="6" t="s">
        <v>225</v>
      </c>
      <c s="36" t="s">
        <v>226</v>
      </c>
      <c s="37">
        <v>65</v>
      </c>
      <c s="36">
        <v>0</v>
      </c>
      <c s="36">
        <f>ROUND(G255*H255,6)</f>
      </c>
      <c r="L255" s="38">
        <v>0</v>
      </c>
      <c s="32">
        <f>ROUND(ROUND(L255,2)*ROUND(G255,3),2)</f>
      </c>
      <c s="36" t="s">
        <v>160</v>
      </c>
      <c>
        <f>(M255*21)/100</f>
      </c>
      <c t="s">
        <v>26</v>
      </c>
    </row>
    <row r="256" spans="1:5" ht="12.75">
      <c r="A256" s="35" t="s">
        <v>54</v>
      </c>
      <c r="E256" s="39" t="s">
        <v>5</v>
      </c>
    </row>
    <row r="257" spans="1:5" ht="12.75">
      <c r="A257" s="35" t="s">
        <v>55</v>
      </c>
      <c r="E257" s="40" t="s">
        <v>5</v>
      </c>
    </row>
    <row r="258" spans="1:5" ht="12.75">
      <c r="A258" t="s">
        <v>57</v>
      </c>
      <c r="E258" s="39" t="s">
        <v>5</v>
      </c>
    </row>
    <row r="259" spans="1:16" ht="25.5">
      <c r="A259" t="s">
        <v>48</v>
      </c>
      <c s="34" t="s">
        <v>336</v>
      </c>
      <c s="34" t="s">
        <v>337</v>
      </c>
      <c s="35" t="s">
        <v>5</v>
      </c>
      <c s="6" t="s">
        <v>338</v>
      </c>
      <c s="36" t="s">
        <v>226</v>
      </c>
      <c s="37">
        <v>65</v>
      </c>
      <c s="36">
        <v>7E-05</v>
      </c>
      <c s="36">
        <f>ROUND(G259*H259,6)</f>
      </c>
      <c r="L259" s="38">
        <v>0</v>
      </c>
      <c s="32">
        <f>ROUND(ROUND(L259,2)*ROUND(G259,3),2)</f>
      </c>
      <c s="36" t="s">
        <v>160</v>
      </c>
      <c>
        <f>(M259*21)/100</f>
      </c>
      <c t="s">
        <v>26</v>
      </c>
    </row>
    <row r="260" spans="1:5" ht="12.75">
      <c r="A260" s="35" t="s">
        <v>54</v>
      </c>
      <c r="E260" s="39" t="s">
        <v>5</v>
      </c>
    </row>
    <row r="261" spans="1:5" ht="12.75">
      <c r="A261" s="35" t="s">
        <v>55</v>
      </c>
      <c r="E261" s="40" t="s">
        <v>5</v>
      </c>
    </row>
    <row r="262" spans="1:5" ht="12.75">
      <c r="A262" t="s">
        <v>57</v>
      </c>
      <c r="E262" s="39" t="s">
        <v>5</v>
      </c>
    </row>
    <row r="263" spans="1:16" ht="12.75">
      <c r="A263" t="s">
        <v>48</v>
      </c>
      <c s="34" t="s">
        <v>339</v>
      </c>
      <c s="34" t="s">
        <v>231</v>
      </c>
      <c s="35" t="s">
        <v>49</v>
      </c>
      <c s="6" t="s">
        <v>232</v>
      </c>
      <c s="36" t="s">
        <v>226</v>
      </c>
      <c s="37">
        <v>27</v>
      </c>
      <c s="36">
        <v>0</v>
      </c>
      <c s="36">
        <f>ROUND(G263*H263,6)</f>
      </c>
      <c r="L263" s="38">
        <v>0</v>
      </c>
      <c s="32">
        <f>ROUND(ROUND(L263,2)*ROUND(G263,3),2)</f>
      </c>
      <c s="36" t="s">
        <v>160</v>
      </c>
      <c>
        <f>(M263*21)/100</f>
      </c>
      <c t="s">
        <v>26</v>
      </c>
    </row>
    <row r="264" spans="1:5" ht="12.75">
      <c r="A264" s="35" t="s">
        <v>54</v>
      </c>
      <c r="E264" s="39" t="s">
        <v>5</v>
      </c>
    </row>
    <row r="265" spans="1:5" ht="12.75">
      <c r="A265" s="35" t="s">
        <v>55</v>
      </c>
      <c r="E265" s="40" t="s">
        <v>5</v>
      </c>
    </row>
    <row r="266" spans="1:5" ht="12.75">
      <c r="A266" t="s">
        <v>57</v>
      </c>
      <c r="E266" s="39" t="s">
        <v>5</v>
      </c>
    </row>
    <row r="267" spans="1:16" ht="12.75">
      <c r="A267" t="s">
        <v>48</v>
      </c>
      <c s="34" t="s">
        <v>340</v>
      </c>
      <c s="34" t="s">
        <v>234</v>
      </c>
      <c s="35" t="s">
        <v>5</v>
      </c>
      <c s="6" t="s">
        <v>235</v>
      </c>
      <c s="36" t="s">
        <v>226</v>
      </c>
      <c s="37">
        <v>27</v>
      </c>
      <c s="36">
        <v>0.0001</v>
      </c>
      <c s="36">
        <f>ROUND(G267*H267,6)</f>
      </c>
      <c r="L267" s="38">
        <v>0</v>
      </c>
      <c s="32">
        <f>ROUND(ROUND(L267,2)*ROUND(G267,3),2)</f>
      </c>
      <c s="36" t="s">
        <v>160</v>
      </c>
      <c>
        <f>(M267*21)/100</f>
      </c>
      <c t="s">
        <v>26</v>
      </c>
    </row>
    <row r="268" spans="1:5" ht="12.75">
      <c r="A268" s="35" t="s">
        <v>54</v>
      </c>
      <c r="E268" s="39" t="s">
        <v>5</v>
      </c>
    </row>
    <row r="269" spans="1:5" ht="12.75">
      <c r="A269" s="35" t="s">
        <v>55</v>
      </c>
      <c r="E269" s="40" t="s">
        <v>5</v>
      </c>
    </row>
    <row r="270" spans="1:5" ht="12.75">
      <c r="A270" t="s">
        <v>57</v>
      </c>
      <c r="E270" s="39" t="s">
        <v>341</v>
      </c>
    </row>
    <row r="271" spans="1:16" ht="12.75">
      <c r="A271" t="s">
        <v>48</v>
      </c>
      <c s="34" t="s">
        <v>342</v>
      </c>
      <c s="34" t="s">
        <v>231</v>
      </c>
      <c s="35" t="s">
        <v>5</v>
      </c>
      <c s="6" t="s">
        <v>232</v>
      </c>
      <c s="36" t="s">
        <v>226</v>
      </c>
      <c s="37">
        <v>23</v>
      </c>
      <c s="36">
        <v>0</v>
      </c>
      <c s="36">
        <f>ROUND(G271*H271,6)</f>
      </c>
      <c r="L271" s="38">
        <v>0</v>
      </c>
      <c s="32">
        <f>ROUND(ROUND(L271,2)*ROUND(G271,3),2)</f>
      </c>
      <c s="36" t="s">
        <v>160</v>
      </c>
      <c>
        <f>(M271*21)/100</f>
      </c>
      <c t="s">
        <v>26</v>
      </c>
    </row>
    <row r="272" spans="1:5" ht="12.75">
      <c r="A272" s="35" t="s">
        <v>54</v>
      </c>
      <c r="E272" s="39" t="s">
        <v>5</v>
      </c>
    </row>
    <row r="273" spans="1:5" ht="12.75">
      <c r="A273" s="35" t="s">
        <v>55</v>
      </c>
      <c r="E273" s="40" t="s">
        <v>5</v>
      </c>
    </row>
    <row r="274" spans="1:5" ht="12.75">
      <c r="A274" t="s">
        <v>57</v>
      </c>
      <c r="E274" s="39" t="s">
        <v>5</v>
      </c>
    </row>
    <row r="275" spans="1:16" ht="12.75">
      <c r="A275" t="s">
        <v>48</v>
      </c>
      <c s="34" t="s">
        <v>343</v>
      </c>
      <c s="34" t="s">
        <v>239</v>
      </c>
      <c s="35" t="s">
        <v>5</v>
      </c>
      <c s="6" t="s">
        <v>240</v>
      </c>
      <c s="36" t="s">
        <v>226</v>
      </c>
      <c s="37">
        <v>23</v>
      </c>
      <c s="36">
        <v>7E-05</v>
      </c>
      <c s="36">
        <f>ROUND(G275*H275,6)</f>
      </c>
      <c r="L275" s="38">
        <v>0</v>
      </c>
      <c s="32">
        <f>ROUND(ROUND(L275,2)*ROUND(G275,3),2)</f>
      </c>
      <c s="36" t="s">
        <v>160</v>
      </c>
      <c>
        <f>(M275*21)/100</f>
      </c>
      <c t="s">
        <v>26</v>
      </c>
    </row>
    <row r="276" spans="1:5" ht="12.75">
      <c r="A276" s="35" t="s">
        <v>54</v>
      </c>
      <c r="E276" s="39" t="s">
        <v>5</v>
      </c>
    </row>
    <row r="277" spans="1:5" ht="12.75">
      <c r="A277" s="35" t="s">
        <v>55</v>
      </c>
      <c r="E277" s="40" t="s">
        <v>5</v>
      </c>
    </row>
    <row r="278" spans="1:5" ht="12.75">
      <c r="A278" t="s">
        <v>57</v>
      </c>
      <c r="E278" s="39" t="s">
        <v>344</v>
      </c>
    </row>
    <row r="279" spans="1:16" ht="12.75">
      <c r="A279" t="s">
        <v>48</v>
      </c>
      <c s="34" t="s">
        <v>345</v>
      </c>
      <c s="34" t="s">
        <v>346</v>
      </c>
      <c s="35" t="s">
        <v>5</v>
      </c>
      <c s="6" t="s">
        <v>244</v>
      </c>
      <c s="36" t="s">
        <v>226</v>
      </c>
      <c s="37">
        <v>50</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5</v>
      </c>
    </row>
    <row r="283" spans="1:16" ht="12.75">
      <c r="A283" t="s">
        <v>48</v>
      </c>
      <c s="34" t="s">
        <v>347</v>
      </c>
      <c s="34" t="s">
        <v>246</v>
      </c>
      <c s="35" t="s">
        <v>5</v>
      </c>
      <c s="6" t="s">
        <v>247</v>
      </c>
      <c s="36" t="s">
        <v>226</v>
      </c>
      <c s="37">
        <v>50</v>
      </c>
      <c s="36">
        <v>2E-05</v>
      </c>
      <c s="36">
        <f>ROUND(G283*H283,6)</f>
      </c>
      <c r="L283" s="38">
        <v>0</v>
      </c>
      <c s="32">
        <f>ROUND(ROUND(L283,2)*ROUND(G283,3),2)</f>
      </c>
      <c s="36" t="s">
        <v>160</v>
      </c>
      <c>
        <f>(M283*21)/100</f>
      </c>
      <c t="s">
        <v>26</v>
      </c>
    </row>
    <row r="284" spans="1:5" ht="12.75">
      <c r="A284" s="35" t="s">
        <v>54</v>
      </c>
      <c r="E284" s="39" t="s">
        <v>5</v>
      </c>
    </row>
    <row r="285" spans="1:5" ht="12.75">
      <c r="A285" s="35" t="s">
        <v>55</v>
      </c>
      <c r="E285" s="40" t="s">
        <v>5</v>
      </c>
    </row>
    <row r="286" spans="1:5" ht="12.75">
      <c r="A286" t="s">
        <v>57</v>
      </c>
      <c r="E286" s="39" t="s">
        <v>348</v>
      </c>
    </row>
    <row r="287" spans="1:16" ht="25.5">
      <c r="A287" t="s">
        <v>48</v>
      </c>
      <c s="34" t="s">
        <v>349</v>
      </c>
      <c s="34" t="s">
        <v>249</v>
      </c>
      <c s="35" t="s">
        <v>5</v>
      </c>
      <c s="6" t="s">
        <v>250</v>
      </c>
      <c s="36" t="s">
        <v>159</v>
      </c>
      <c s="37">
        <v>8</v>
      </c>
      <c s="36">
        <v>0</v>
      </c>
      <c s="36">
        <f>ROUND(G287*H287,6)</f>
      </c>
      <c r="L287" s="38">
        <v>0</v>
      </c>
      <c s="32">
        <f>ROUND(ROUND(L287,2)*ROUND(G287,3),2)</f>
      </c>
      <c s="36" t="s">
        <v>160</v>
      </c>
      <c>
        <f>(M287*21)/100</f>
      </c>
      <c t="s">
        <v>26</v>
      </c>
    </row>
    <row r="288" spans="1:5" ht="12.75">
      <c r="A288" s="35" t="s">
        <v>54</v>
      </c>
      <c r="E288" s="39" t="s">
        <v>5</v>
      </c>
    </row>
    <row r="289" spans="1:5" ht="12.75">
      <c r="A289" s="35" t="s">
        <v>55</v>
      </c>
      <c r="E289" s="40" t="s">
        <v>5</v>
      </c>
    </row>
    <row r="290" spans="1:5" ht="12.75">
      <c r="A290" t="s">
        <v>57</v>
      </c>
      <c r="E290" s="39" t="s">
        <v>5</v>
      </c>
    </row>
    <row r="291" spans="1:16" ht="12.75">
      <c r="A291" t="s">
        <v>48</v>
      </c>
      <c s="34" t="s">
        <v>350</v>
      </c>
      <c s="34" t="s">
        <v>351</v>
      </c>
      <c s="35" t="s">
        <v>5</v>
      </c>
      <c s="6" t="s">
        <v>253</v>
      </c>
      <c s="36" t="s">
        <v>159</v>
      </c>
      <c s="37">
        <v>8</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12.75">
      <c r="A294" t="s">
        <v>57</v>
      </c>
      <c r="E294" s="39" t="s">
        <v>5</v>
      </c>
    </row>
    <row r="295" spans="1:16" ht="25.5">
      <c r="A295" t="s">
        <v>48</v>
      </c>
      <c s="34" t="s">
        <v>352</v>
      </c>
      <c s="34" t="s">
        <v>255</v>
      </c>
      <c s="35" t="s">
        <v>5</v>
      </c>
      <c s="6" t="s">
        <v>256</v>
      </c>
      <c s="36" t="s">
        <v>159</v>
      </c>
      <c s="37">
        <v>7</v>
      </c>
      <c s="36">
        <v>0</v>
      </c>
      <c s="36">
        <f>ROUND(G295*H295,6)</f>
      </c>
      <c r="L295" s="38">
        <v>0</v>
      </c>
      <c s="32">
        <f>ROUND(ROUND(L295,2)*ROUND(G295,3),2)</f>
      </c>
      <c s="36" t="s">
        <v>160</v>
      </c>
      <c>
        <f>(M295*21)/100</f>
      </c>
      <c t="s">
        <v>26</v>
      </c>
    </row>
    <row r="296" spans="1:5" ht="12.75">
      <c r="A296" s="35" t="s">
        <v>54</v>
      </c>
      <c r="E296" s="39" t="s">
        <v>5</v>
      </c>
    </row>
    <row r="297" spans="1:5" ht="12.75">
      <c r="A297" s="35" t="s">
        <v>55</v>
      </c>
      <c r="E297" s="40" t="s">
        <v>5</v>
      </c>
    </row>
    <row r="298" spans="1:5" ht="12.75">
      <c r="A298" t="s">
        <v>57</v>
      </c>
      <c r="E298" s="39" t="s">
        <v>5</v>
      </c>
    </row>
    <row r="299" spans="1:16" ht="12.75">
      <c r="A299" t="s">
        <v>48</v>
      </c>
      <c s="34" t="s">
        <v>353</v>
      </c>
      <c s="34" t="s">
        <v>258</v>
      </c>
      <c s="35" t="s">
        <v>5</v>
      </c>
      <c s="6" t="s">
        <v>259</v>
      </c>
      <c s="36" t="s">
        <v>159</v>
      </c>
      <c s="37">
        <v>7</v>
      </c>
      <c s="36">
        <v>0.00023</v>
      </c>
      <c s="36">
        <f>ROUND(G299*H299,6)</f>
      </c>
      <c r="L299" s="38">
        <v>0</v>
      </c>
      <c s="32">
        <f>ROUND(ROUND(L299,2)*ROUND(G299,3),2)</f>
      </c>
      <c s="36" t="s">
        <v>160</v>
      </c>
      <c>
        <f>(M299*21)/100</f>
      </c>
      <c t="s">
        <v>26</v>
      </c>
    </row>
    <row r="300" spans="1:5" ht="12.75">
      <c r="A300" s="35" t="s">
        <v>54</v>
      </c>
      <c r="E300" s="39" t="s">
        <v>5</v>
      </c>
    </row>
    <row r="301" spans="1:5" ht="12.75">
      <c r="A301" s="35" t="s">
        <v>55</v>
      </c>
      <c r="E301" s="40" t="s">
        <v>5</v>
      </c>
    </row>
    <row r="302" spans="1:5" ht="12.75">
      <c r="A302" t="s">
        <v>57</v>
      </c>
      <c r="E302" s="39" t="s">
        <v>260</v>
      </c>
    </row>
    <row r="303" spans="1:16" ht="12.75">
      <c r="A303" t="s">
        <v>48</v>
      </c>
      <c s="34" t="s">
        <v>354</v>
      </c>
      <c s="34" t="s">
        <v>355</v>
      </c>
      <c s="35" t="s">
        <v>5</v>
      </c>
      <c s="6" t="s">
        <v>356</v>
      </c>
      <c s="36" t="s">
        <v>159</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2.75">
      <c r="A306" t="s">
        <v>57</v>
      </c>
      <c r="E306" s="39" t="s">
        <v>5</v>
      </c>
    </row>
    <row r="307" spans="1:16" ht="12.75">
      <c r="A307" t="s">
        <v>48</v>
      </c>
      <c s="34" t="s">
        <v>357</v>
      </c>
      <c s="34" t="s">
        <v>265</v>
      </c>
      <c s="35" t="s">
        <v>5</v>
      </c>
      <c s="6" t="s">
        <v>266</v>
      </c>
      <c s="36" t="s">
        <v>267</v>
      </c>
      <c s="37">
        <v>0.5</v>
      </c>
      <c s="36">
        <v>0.00107</v>
      </c>
      <c s="36">
        <f>ROUND(G307*H307,6)</f>
      </c>
      <c r="L307" s="38">
        <v>0</v>
      </c>
      <c s="32">
        <f>ROUND(ROUND(L307,2)*ROUND(G307,3),2)</f>
      </c>
      <c s="36" t="s">
        <v>160</v>
      </c>
      <c>
        <f>(M307*21)/100</f>
      </c>
      <c t="s">
        <v>26</v>
      </c>
    </row>
    <row r="308" spans="1:5" ht="12.75">
      <c r="A308" s="35" t="s">
        <v>54</v>
      </c>
      <c r="E308" s="39" t="s">
        <v>5</v>
      </c>
    </row>
    <row r="309" spans="1:5" ht="12.75">
      <c r="A309" s="35" t="s">
        <v>55</v>
      </c>
      <c r="E309" s="40" t="s">
        <v>5</v>
      </c>
    </row>
    <row r="310" spans="1:5" ht="12.75">
      <c r="A310" t="s">
        <v>57</v>
      </c>
      <c r="E310" s="39" t="s">
        <v>358</v>
      </c>
    </row>
    <row r="311" spans="1:16" ht="38.25">
      <c r="A311" t="s">
        <v>48</v>
      </c>
      <c s="34" t="s">
        <v>359</v>
      </c>
      <c s="34" t="s">
        <v>360</v>
      </c>
      <c s="35" t="s">
        <v>5</v>
      </c>
      <c s="6" t="s">
        <v>271</v>
      </c>
      <c s="36" t="s">
        <v>159</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2.75">
      <c r="A314" t="s">
        <v>57</v>
      </c>
      <c r="E314" s="39" t="s">
        <v>5</v>
      </c>
    </row>
    <row r="315" spans="1:16" ht="38.25">
      <c r="A315" t="s">
        <v>48</v>
      </c>
      <c s="34" t="s">
        <v>361</v>
      </c>
      <c s="34" t="s">
        <v>362</v>
      </c>
      <c s="35" t="s">
        <v>5</v>
      </c>
      <c s="6" t="s">
        <v>274</v>
      </c>
      <c s="36" t="s">
        <v>159</v>
      </c>
      <c s="37">
        <v>1</v>
      </c>
      <c s="36">
        <v>0</v>
      </c>
      <c s="36">
        <f>ROUND(G315*H315,6)</f>
      </c>
      <c r="L315" s="38">
        <v>0</v>
      </c>
      <c s="32">
        <f>ROUND(ROUND(L315,2)*ROUND(G315,3),2)</f>
      </c>
      <c s="36" t="s">
        <v>53</v>
      </c>
      <c>
        <f>(M315*21)/100</f>
      </c>
      <c t="s">
        <v>26</v>
      </c>
    </row>
    <row r="316" spans="1:5" ht="12.75">
      <c r="A316" s="35" t="s">
        <v>54</v>
      </c>
      <c r="E316" s="39" t="s">
        <v>5</v>
      </c>
    </row>
    <row r="317" spans="1:5" ht="12.75">
      <c r="A317" s="35" t="s">
        <v>55</v>
      </c>
      <c r="E317" s="40" t="s">
        <v>5</v>
      </c>
    </row>
    <row r="318" spans="1:5" ht="12.75">
      <c r="A318" t="s">
        <v>57</v>
      </c>
      <c r="E318" s="39" t="s">
        <v>5</v>
      </c>
    </row>
    <row r="319" spans="1:16" ht="12.75">
      <c r="A319" t="s">
        <v>48</v>
      </c>
      <c s="34" t="s">
        <v>363</v>
      </c>
      <c s="34" t="s">
        <v>364</v>
      </c>
      <c s="35" t="s">
        <v>5</v>
      </c>
      <c s="6" t="s">
        <v>365</v>
      </c>
      <c s="36" t="s">
        <v>52</v>
      </c>
      <c s="37">
        <v>0.69</v>
      </c>
      <c s="36">
        <v>0</v>
      </c>
      <c s="36">
        <f>ROUND(G319*H319,6)</f>
      </c>
      <c r="L319" s="38">
        <v>0</v>
      </c>
      <c s="32">
        <f>ROUND(ROUND(L319,2)*ROUND(G319,3),2)</f>
      </c>
      <c s="36" t="s">
        <v>53</v>
      </c>
      <c>
        <f>(M319*21)/100</f>
      </c>
      <c t="s">
        <v>26</v>
      </c>
    </row>
    <row r="320" spans="1:5" ht="12.75">
      <c r="A320" s="35" t="s">
        <v>54</v>
      </c>
      <c r="E320" s="39" t="s">
        <v>5</v>
      </c>
    </row>
    <row r="321" spans="1:5" ht="12.75">
      <c r="A321" s="35" t="s">
        <v>55</v>
      </c>
      <c r="E321" s="40" t="s">
        <v>5</v>
      </c>
    </row>
    <row r="322" spans="1:5" ht="12.75">
      <c r="A322" t="s">
        <v>57</v>
      </c>
      <c r="E322" s="39" t="s">
        <v>5</v>
      </c>
    </row>
    <row r="323" spans="1:13" ht="12.75">
      <c r="A323" t="s">
        <v>45</v>
      </c>
      <c r="C323" s="31" t="s">
        <v>366</v>
      </c>
      <c r="E323" s="33" t="s">
        <v>367</v>
      </c>
      <c r="J323" s="32">
        <f>0</f>
      </c>
      <c s="32">
        <f>0</f>
      </c>
      <c s="32">
        <f>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f>
      </c>
      <c s="32">
        <f>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f>
      </c>
    </row>
    <row r="324" spans="1:16" ht="12.75">
      <c r="A324" t="s">
        <v>48</v>
      </c>
      <c s="34" t="s">
        <v>368</v>
      </c>
      <c s="34" t="s">
        <v>369</v>
      </c>
      <c s="35" t="s">
        <v>5</v>
      </c>
      <c s="6" t="s">
        <v>370</v>
      </c>
      <c s="36" t="s">
        <v>159</v>
      </c>
      <c s="37">
        <v>1</v>
      </c>
      <c s="36">
        <v>0</v>
      </c>
      <c s="36">
        <f>ROUND(G324*H324,6)</f>
      </c>
      <c r="L324" s="38">
        <v>0</v>
      </c>
      <c s="32">
        <f>ROUND(ROUND(L324,2)*ROUND(G324,3),2)</f>
      </c>
      <c s="36" t="s">
        <v>160</v>
      </c>
      <c>
        <f>(M324*21)/100</f>
      </c>
      <c t="s">
        <v>26</v>
      </c>
    </row>
    <row r="325" spans="1:5" ht="12.75">
      <c r="A325" s="35" t="s">
        <v>54</v>
      </c>
      <c r="E325" s="39" t="s">
        <v>5</v>
      </c>
    </row>
    <row r="326" spans="1:5" ht="12.75">
      <c r="A326" s="35" t="s">
        <v>55</v>
      </c>
      <c r="E326" s="40" t="s">
        <v>5</v>
      </c>
    </row>
    <row r="327" spans="1:5" ht="12.75">
      <c r="A327" t="s">
        <v>57</v>
      </c>
      <c r="E327" s="39" t="s">
        <v>5</v>
      </c>
    </row>
    <row r="328" spans="1:16" ht="38.25">
      <c r="A328" t="s">
        <v>48</v>
      </c>
      <c s="34" t="s">
        <v>371</v>
      </c>
      <c s="34" t="s">
        <v>372</v>
      </c>
      <c s="35" t="s">
        <v>5</v>
      </c>
      <c s="6" t="s">
        <v>373</v>
      </c>
      <c s="36" t="s">
        <v>159</v>
      </c>
      <c s="37">
        <v>1</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2.75">
      <c r="A331" t="s">
        <v>57</v>
      </c>
      <c r="E331" s="39" t="s">
        <v>5</v>
      </c>
    </row>
    <row r="332" spans="1:16" ht="12.75">
      <c r="A332" t="s">
        <v>48</v>
      </c>
      <c s="34" t="s">
        <v>374</v>
      </c>
      <c s="34" t="s">
        <v>375</v>
      </c>
      <c s="35" t="s">
        <v>5</v>
      </c>
      <c s="6" t="s">
        <v>376</v>
      </c>
      <c s="36" t="s">
        <v>159</v>
      </c>
      <c s="37">
        <v>1</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2.75">
      <c r="A335" t="s">
        <v>57</v>
      </c>
      <c r="E335" s="39" t="s">
        <v>5</v>
      </c>
    </row>
    <row r="336" spans="1:16" ht="25.5">
      <c r="A336" t="s">
        <v>48</v>
      </c>
      <c s="34" t="s">
        <v>377</v>
      </c>
      <c s="34" t="s">
        <v>378</v>
      </c>
      <c s="35" t="s">
        <v>5</v>
      </c>
      <c s="6" t="s">
        <v>379</v>
      </c>
      <c s="36" t="s">
        <v>159</v>
      </c>
      <c s="37">
        <v>1</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2.75">
      <c r="A339" t="s">
        <v>57</v>
      </c>
      <c r="E339" s="39" t="s">
        <v>5</v>
      </c>
    </row>
    <row r="340" spans="1:16" ht="25.5">
      <c r="A340" t="s">
        <v>48</v>
      </c>
      <c s="34" t="s">
        <v>380</v>
      </c>
      <c s="34" t="s">
        <v>381</v>
      </c>
      <c s="35" t="s">
        <v>5</v>
      </c>
      <c s="6" t="s">
        <v>382</v>
      </c>
      <c s="36" t="s">
        <v>159</v>
      </c>
      <c s="37">
        <v>2</v>
      </c>
      <c s="36">
        <v>0</v>
      </c>
      <c s="36">
        <f>ROUND(G340*H340,6)</f>
      </c>
      <c r="L340" s="38">
        <v>0</v>
      </c>
      <c s="32">
        <f>ROUND(ROUND(L340,2)*ROUND(G340,3),2)</f>
      </c>
      <c s="36" t="s">
        <v>160</v>
      </c>
      <c>
        <f>(M340*21)/100</f>
      </c>
      <c t="s">
        <v>26</v>
      </c>
    </row>
    <row r="341" spans="1:5" ht="12.75">
      <c r="A341" s="35" t="s">
        <v>54</v>
      </c>
      <c r="E341" s="39" t="s">
        <v>5</v>
      </c>
    </row>
    <row r="342" spans="1:5" ht="12.75">
      <c r="A342" s="35" t="s">
        <v>55</v>
      </c>
      <c r="E342" s="40" t="s">
        <v>5</v>
      </c>
    </row>
    <row r="343" spans="1:5" ht="12.75">
      <c r="A343" t="s">
        <v>57</v>
      </c>
      <c r="E343" s="39" t="s">
        <v>5</v>
      </c>
    </row>
    <row r="344" spans="1:16" ht="12.75">
      <c r="A344" t="s">
        <v>48</v>
      </c>
      <c s="34" t="s">
        <v>383</v>
      </c>
      <c s="34" t="s">
        <v>384</v>
      </c>
      <c s="35" t="s">
        <v>5</v>
      </c>
      <c s="6" t="s">
        <v>385</v>
      </c>
      <c s="36" t="s">
        <v>159</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2.75">
      <c r="A347" t="s">
        <v>57</v>
      </c>
      <c r="E347" s="39" t="s">
        <v>5</v>
      </c>
    </row>
    <row r="348" spans="1:16" ht="12.75">
      <c r="A348" t="s">
        <v>48</v>
      </c>
      <c s="34" t="s">
        <v>386</v>
      </c>
      <c s="34" t="s">
        <v>387</v>
      </c>
      <c s="35" t="s">
        <v>5</v>
      </c>
      <c s="6" t="s">
        <v>388</v>
      </c>
      <c s="36" t="s">
        <v>159</v>
      </c>
      <c s="37">
        <v>1</v>
      </c>
      <c s="36">
        <v>0</v>
      </c>
      <c s="36">
        <f>ROUND(G348*H348,6)</f>
      </c>
      <c r="L348" s="38">
        <v>0</v>
      </c>
      <c s="32">
        <f>ROUND(ROUND(L348,2)*ROUND(G348,3),2)</f>
      </c>
      <c s="36" t="s">
        <v>160</v>
      </c>
      <c>
        <f>(M348*21)/100</f>
      </c>
      <c t="s">
        <v>26</v>
      </c>
    </row>
    <row r="349" spans="1:5" ht="12.75">
      <c r="A349" s="35" t="s">
        <v>54</v>
      </c>
      <c r="E349" s="39" t="s">
        <v>5</v>
      </c>
    </row>
    <row r="350" spans="1:5" ht="12.75">
      <c r="A350" s="35" t="s">
        <v>55</v>
      </c>
      <c r="E350" s="40" t="s">
        <v>5</v>
      </c>
    </row>
    <row r="351" spans="1:5" ht="12.75">
      <c r="A351" t="s">
        <v>57</v>
      </c>
      <c r="E351" s="39" t="s">
        <v>5</v>
      </c>
    </row>
    <row r="352" spans="1:16" ht="12.75">
      <c r="A352" t="s">
        <v>48</v>
      </c>
      <c s="34" t="s">
        <v>389</v>
      </c>
      <c s="34" t="s">
        <v>390</v>
      </c>
      <c s="35" t="s">
        <v>5</v>
      </c>
      <c s="6" t="s">
        <v>391</v>
      </c>
      <c s="36" t="s">
        <v>159</v>
      </c>
      <c s="37">
        <v>1</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2.75">
      <c r="A355" t="s">
        <v>57</v>
      </c>
      <c r="E355" s="39" t="s">
        <v>5</v>
      </c>
    </row>
    <row r="356" spans="1:16" ht="25.5">
      <c r="A356" t="s">
        <v>48</v>
      </c>
      <c s="34" t="s">
        <v>392</v>
      </c>
      <c s="34" t="s">
        <v>393</v>
      </c>
      <c s="35" t="s">
        <v>5</v>
      </c>
      <c s="6" t="s">
        <v>394</v>
      </c>
      <c s="36" t="s">
        <v>159</v>
      </c>
      <c s="37">
        <v>3</v>
      </c>
      <c s="36">
        <v>0</v>
      </c>
      <c s="36">
        <f>ROUND(G356*H356,6)</f>
      </c>
      <c r="L356" s="38">
        <v>0</v>
      </c>
      <c s="32">
        <f>ROUND(ROUND(L356,2)*ROUND(G356,3),2)</f>
      </c>
      <c s="36" t="s">
        <v>160</v>
      </c>
      <c>
        <f>(M356*21)/100</f>
      </c>
      <c t="s">
        <v>26</v>
      </c>
    </row>
    <row r="357" spans="1:5" ht="12.75">
      <c r="A357" s="35" t="s">
        <v>54</v>
      </c>
      <c r="E357" s="39" t="s">
        <v>5</v>
      </c>
    </row>
    <row r="358" spans="1:5" ht="12.75">
      <c r="A358" s="35" t="s">
        <v>55</v>
      </c>
      <c r="E358" s="40" t="s">
        <v>5</v>
      </c>
    </row>
    <row r="359" spans="1:5" ht="12.75">
      <c r="A359" t="s">
        <v>57</v>
      </c>
      <c r="E359" s="39" t="s">
        <v>5</v>
      </c>
    </row>
    <row r="360" spans="1:16" ht="12.75">
      <c r="A360" t="s">
        <v>48</v>
      </c>
      <c s="34" t="s">
        <v>395</v>
      </c>
      <c s="34" t="s">
        <v>396</v>
      </c>
      <c s="35" t="s">
        <v>5</v>
      </c>
      <c s="6" t="s">
        <v>397</v>
      </c>
      <c s="36" t="s">
        <v>159</v>
      </c>
      <c s="37">
        <v>3</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2.75">
      <c r="A363" t="s">
        <v>57</v>
      </c>
      <c r="E363" s="39" t="s">
        <v>5</v>
      </c>
    </row>
    <row r="364" spans="1:16" ht="25.5">
      <c r="A364" t="s">
        <v>48</v>
      </c>
      <c s="34" t="s">
        <v>398</v>
      </c>
      <c s="34" t="s">
        <v>399</v>
      </c>
      <c s="35" t="s">
        <v>5</v>
      </c>
      <c s="6" t="s">
        <v>400</v>
      </c>
      <c s="36" t="s">
        <v>159</v>
      </c>
      <c s="37">
        <v>4</v>
      </c>
      <c s="36">
        <v>0</v>
      </c>
      <c s="36">
        <f>ROUND(G364*H364,6)</f>
      </c>
      <c r="L364" s="38">
        <v>0</v>
      </c>
      <c s="32">
        <f>ROUND(ROUND(L364,2)*ROUND(G364,3),2)</f>
      </c>
      <c s="36" t="s">
        <v>160</v>
      </c>
      <c>
        <f>(M364*21)/100</f>
      </c>
      <c t="s">
        <v>26</v>
      </c>
    </row>
    <row r="365" spans="1:5" ht="12.75">
      <c r="A365" s="35" t="s">
        <v>54</v>
      </c>
      <c r="E365" s="39" t="s">
        <v>5</v>
      </c>
    </row>
    <row r="366" spans="1:5" ht="12.75">
      <c r="A366" s="35" t="s">
        <v>55</v>
      </c>
      <c r="E366" s="40" t="s">
        <v>5</v>
      </c>
    </row>
    <row r="367" spans="1:5" ht="12.75">
      <c r="A367" t="s">
        <v>57</v>
      </c>
      <c r="E367" s="39" t="s">
        <v>5</v>
      </c>
    </row>
    <row r="368" spans="1:16" ht="12.75">
      <c r="A368" t="s">
        <v>48</v>
      </c>
      <c s="34" t="s">
        <v>401</v>
      </c>
      <c s="34" t="s">
        <v>402</v>
      </c>
      <c s="35" t="s">
        <v>5</v>
      </c>
      <c s="6" t="s">
        <v>403</v>
      </c>
      <c s="36" t="s">
        <v>159</v>
      </c>
      <c s="37">
        <v>4</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2.75">
      <c r="A371" t="s">
        <v>57</v>
      </c>
      <c r="E371" s="39" t="s">
        <v>5</v>
      </c>
    </row>
    <row r="372" spans="1:16" ht="12.75">
      <c r="A372" t="s">
        <v>48</v>
      </c>
      <c s="34" t="s">
        <v>404</v>
      </c>
      <c s="34" t="s">
        <v>405</v>
      </c>
      <c s="35" t="s">
        <v>5</v>
      </c>
      <c s="6" t="s">
        <v>406</v>
      </c>
      <c s="36" t="s">
        <v>159</v>
      </c>
      <c s="37">
        <v>91</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5</v>
      </c>
    </row>
    <row r="376" spans="1:16" ht="12.75">
      <c r="A376" t="s">
        <v>48</v>
      </c>
      <c s="34" t="s">
        <v>407</v>
      </c>
      <c s="34" t="s">
        <v>408</v>
      </c>
      <c s="35" t="s">
        <v>5</v>
      </c>
      <c s="6" t="s">
        <v>409</v>
      </c>
      <c s="36" t="s">
        <v>159</v>
      </c>
      <c s="37">
        <v>83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2.75">
      <c r="A379" t="s">
        <v>57</v>
      </c>
      <c r="E379" s="39" t="s">
        <v>5</v>
      </c>
    </row>
    <row r="380" spans="1:16" ht="25.5">
      <c r="A380" t="s">
        <v>48</v>
      </c>
      <c s="34" t="s">
        <v>410</v>
      </c>
      <c s="34" t="s">
        <v>411</v>
      </c>
      <c s="35" t="s">
        <v>5</v>
      </c>
      <c s="6" t="s">
        <v>412</v>
      </c>
      <c s="36" t="s">
        <v>159</v>
      </c>
      <c s="37">
        <v>3</v>
      </c>
      <c s="36">
        <v>0</v>
      </c>
      <c s="36">
        <f>ROUND(G380*H380,6)</f>
      </c>
      <c r="L380" s="38">
        <v>0</v>
      </c>
      <c s="32">
        <f>ROUND(ROUND(L380,2)*ROUND(G380,3),2)</f>
      </c>
      <c s="36" t="s">
        <v>160</v>
      </c>
      <c>
        <f>(M380*21)/100</f>
      </c>
      <c t="s">
        <v>26</v>
      </c>
    </row>
    <row r="381" spans="1:5" ht="12.75">
      <c r="A381" s="35" t="s">
        <v>54</v>
      </c>
      <c r="E381" s="39" t="s">
        <v>5</v>
      </c>
    </row>
    <row r="382" spans="1:5" ht="12.75">
      <c r="A382" s="35" t="s">
        <v>55</v>
      </c>
      <c r="E382" s="40" t="s">
        <v>5</v>
      </c>
    </row>
    <row r="383" spans="1:5" ht="12.75">
      <c r="A383" t="s">
        <v>57</v>
      </c>
      <c r="E383" s="39" t="s">
        <v>5</v>
      </c>
    </row>
    <row r="384" spans="1:16" ht="12.75">
      <c r="A384" t="s">
        <v>48</v>
      </c>
      <c s="34" t="s">
        <v>413</v>
      </c>
      <c s="34" t="s">
        <v>414</v>
      </c>
      <c s="35" t="s">
        <v>5</v>
      </c>
      <c s="6" t="s">
        <v>415</v>
      </c>
      <c s="36" t="s">
        <v>159</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5</v>
      </c>
    </row>
    <row r="388" spans="1:16" ht="25.5">
      <c r="A388" t="s">
        <v>48</v>
      </c>
      <c s="34" t="s">
        <v>416</v>
      </c>
      <c s="34" t="s">
        <v>417</v>
      </c>
      <c s="35" t="s">
        <v>5</v>
      </c>
      <c s="6" t="s">
        <v>412</v>
      </c>
      <c s="36" t="s">
        <v>159</v>
      </c>
      <c s="37">
        <v>40</v>
      </c>
      <c s="36">
        <v>0</v>
      </c>
      <c s="36">
        <f>ROUND(G388*H388,6)</f>
      </c>
      <c r="L388" s="38">
        <v>0</v>
      </c>
      <c s="32">
        <f>ROUND(ROUND(L388,2)*ROUND(G388,3),2)</f>
      </c>
      <c s="36" t="s">
        <v>160</v>
      </c>
      <c>
        <f>(M388*21)/100</f>
      </c>
      <c t="s">
        <v>26</v>
      </c>
    </row>
    <row r="389" spans="1:5" ht="12.75">
      <c r="A389" s="35" t="s">
        <v>54</v>
      </c>
      <c r="E389" s="39" t="s">
        <v>5</v>
      </c>
    </row>
    <row r="390" spans="1:5" ht="12.75">
      <c r="A390" s="35" t="s">
        <v>55</v>
      </c>
      <c r="E390" s="40" t="s">
        <v>5</v>
      </c>
    </row>
    <row r="391" spans="1:5" ht="12.75">
      <c r="A391" t="s">
        <v>57</v>
      </c>
      <c r="E391" s="39" t="s">
        <v>5</v>
      </c>
    </row>
    <row r="392" spans="1:16" ht="12.75">
      <c r="A392" t="s">
        <v>48</v>
      </c>
      <c s="34" t="s">
        <v>418</v>
      </c>
      <c s="34" t="s">
        <v>419</v>
      </c>
      <c s="35" t="s">
        <v>5</v>
      </c>
      <c s="6" t="s">
        <v>420</v>
      </c>
      <c s="36" t="s">
        <v>159</v>
      </c>
      <c s="37">
        <v>40</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5</v>
      </c>
    </row>
    <row r="396" spans="1:16" ht="12.75">
      <c r="A396" t="s">
        <v>48</v>
      </c>
      <c s="34" t="s">
        <v>421</v>
      </c>
      <c s="34" t="s">
        <v>422</v>
      </c>
      <c s="35" t="s">
        <v>5</v>
      </c>
      <c s="6" t="s">
        <v>423</v>
      </c>
      <c s="36" t="s">
        <v>159</v>
      </c>
      <c s="37">
        <v>8</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5</v>
      </c>
    </row>
    <row r="400" spans="1:16" ht="12.75">
      <c r="A400" t="s">
        <v>48</v>
      </c>
      <c s="34" t="s">
        <v>424</v>
      </c>
      <c s="34" t="s">
        <v>425</v>
      </c>
      <c s="35" t="s">
        <v>5</v>
      </c>
      <c s="6" t="s">
        <v>426</v>
      </c>
      <c s="36" t="s">
        <v>159</v>
      </c>
      <c s="37">
        <v>8</v>
      </c>
      <c s="36">
        <v>5E-05</v>
      </c>
      <c s="36">
        <f>ROUND(G400*H400,6)</f>
      </c>
      <c r="L400" s="38">
        <v>0</v>
      </c>
      <c s="32">
        <f>ROUND(ROUND(L400,2)*ROUND(G400,3),2)</f>
      </c>
      <c s="36" t="s">
        <v>160</v>
      </c>
      <c>
        <f>(M400*21)/100</f>
      </c>
      <c t="s">
        <v>26</v>
      </c>
    </row>
    <row r="401" spans="1:5" ht="12.75">
      <c r="A401" s="35" t="s">
        <v>54</v>
      </c>
      <c r="E401" s="39" t="s">
        <v>5</v>
      </c>
    </row>
    <row r="402" spans="1:5" ht="12.75">
      <c r="A402" s="35" t="s">
        <v>55</v>
      </c>
      <c r="E402" s="40" t="s">
        <v>5</v>
      </c>
    </row>
    <row r="403" spans="1:5" ht="12.75">
      <c r="A403" t="s">
        <v>57</v>
      </c>
      <c r="E403" s="39" t="s">
        <v>427</v>
      </c>
    </row>
    <row r="404" spans="1:16" ht="25.5">
      <c r="A404" t="s">
        <v>48</v>
      </c>
      <c s="34" t="s">
        <v>428</v>
      </c>
      <c s="34" t="s">
        <v>429</v>
      </c>
      <c s="35" t="s">
        <v>5</v>
      </c>
      <c s="6" t="s">
        <v>430</v>
      </c>
      <c s="36" t="s">
        <v>159</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5</v>
      </c>
    </row>
    <row r="408" spans="1:16" ht="25.5">
      <c r="A408" t="s">
        <v>48</v>
      </c>
      <c s="34" t="s">
        <v>431</v>
      </c>
      <c s="34" t="s">
        <v>432</v>
      </c>
      <c s="35" t="s">
        <v>5</v>
      </c>
      <c s="6" t="s">
        <v>433</v>
      </c>
      <c s="36" t="s">
        <v>159</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2.75">
      <c r="A411" t="s">
        <v>57</v>
      </c>
      <c r="E411" s="39" t="s">
        <v>5</v>
      </c>
    </row>
    <row r="412" spans="1:16" ht="12.75">
      <c r="A412" t="s">
        <v>48</v>
      </c>
      <c s="34" t="s">
        <v>434</v>
      </c>
      <c s="34" t="s">
        <v>435</v>
      </c>
      <c s="35" t="s">
        <v>5</v>
      </c>
      <c s="6" t="s">
        <v>436</v>
      </c>
      <c s="36" t="s">
        <v>159</v>
      </c>
      <c s="37">
        <v>2</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2.75">
      <c r="A415" t="s">
        <v>57</v>
      </c>
      <c r="E415" s="39" t="s">
        <v>5</v>
      </c>
    </row>
    <row r="416" spans="1:16" ht="25.5">
      <c r="A416" t="s">
        <v>48</v>
      </c>
      <c s="34" t="s">
        <v>437</v>
      </c>
      <c s="34" t="s">
        <v>438</v>
      </c>
      <c s="35" t="s">
        <v>5</v>
      </c>
      <c s="6" t="s">
        <v>439</v>
      </c>
      <c s="36" t="s">
        <v>159</v>
      </c>
      <c s="37">
        <v>48</v>
      </c>
      <c s="36">
        <v>0</v>
      </c>
      <c s="36">
        <f>ROUND(G416*H416,6)</f>
      </c>
      <c r="L416" s="38">
        <v>0</v>
      </c>
      <c s="32">
        <f>ROUND(ROUND(L416,2)*ROUND(G416,3),2)</f>
      </c>
      <c s="36" t="s">
        <v>160</v>
      </c>
      <c>
        <f>(M416*21)/100</f>
      </c>
      <c t="s">
        <v>26</v>
      </c>
    </row>
    <row r="417" spans="1:5" ht="12.75">
      <c r="A417" s="35" t="s">
        <v>54</v>
      </c>
      <c r="E417" s="39" t="s">
        <v>5</v>
      </c>
    </row>
    <row r="418" spans="1:5" ht="12.75">
      <c r="A418" s="35" t="s">
        <v>55</v>
      </c>
      <c r="E418" s="40" t="s">
        <v>5</v>
      </c>
    </row>
    <row r="419" spans="1:5" ht="12.75">
      <c r="A419" t="s">
        <v>57</v>
      </c>
      <c r="E419" s="39" t="s">
        <v>5</v>
      </c>
    </row>
    <row r="420" spans="1:16" ht="25.5">
      <c r="A420" t="s">
        <v>48</v>
      </c>
      <c s="34" t="s">
        <v>440</v>
      </c>
      <c s="34" t="s">
        <v>441</v>
      </c>
      <c s="35" t="s">
        <v>5</v>
      </c>
      <c s="6" t="s">
        <v>442</v>
      </c>
      <c s="36" t="s">
        <v>159</v>
      </c>
      <c s="37">
        <v>48</v>
      </c>
      <c s="36">
        <v>0</v>
      </c>
      <c s="36">
        <f>ROUND(G420*H420,6)</f>
      </c>
      <c r="L420" s="38">
        <v>0</v>
      </c>
      <c s="32">
        <f>ROUND(ROUND(L420,2)*ROUND(G420,3),2)</f>
      </c>
      <c s="36" t="s">
        <v>160</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443</v>
      </c>
      <c s="34" t="s">
        <v>444</v>
      </c>
      <c s="35" t="s">
        <v>5</v>
      </c>
      <c s="6" t="s">
        <v>445</v>
      </c>
      <c s="36" t="s">
        <v>159</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38.25">
      <c r="A428" t="s">
        <v>48</v>
      </c>
      <c s="34" t="s">
        <v>446</v>
      </c>
      <c s="34" t="s">
        <v>447</v>
      </c>
      <c s="35" t="s">
        <v>5</v>
      </c>
      <c s="6" t="s">
        <v>448</v>
      </c>
      <c s="36" t="s">
        <v>159</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449</v>
      </c>
      <c s="34" t="s">
        <v>450</v>
      </c>
      <c s="35" t="s">
        <v>5</v>
      </c>
      <c s="6" t="s">
        <v>451</v>
      </c>
      <c s="36" t="s">
        <v>159</v>
      </c>
      <c s="37">
        <v>2</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452</v>
      </c>
      <c s="34" t="s">
        <v>453</v>
      </c>
      <c s="35" t="s">
        <v>5</v>
      </c>
      <c s="6" t="s">
        <v>454</v>
      </c>
      <c s="36" t="s">
        <v>159</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455</v>
      </c>
      <c s="34" t="s">
        <v>456</v>
      </c>
      <c s="35" t="s">
        <v>5</v>
      </c>
      <c s="6" t="s">
        <v>457</v>
      </c>
      <c s="36" t="s">
        <v>159</v>
      </c>
      <c s="37">
        <v>1</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458</v>
      </c>
      <c s="34" t="s">
        <v>459</v>
      </c>
      <c s="35" t="s">
        <v>5</v>
      </c>
      <c s="6" t="s">
        <v>460</v>
      </c>
      <c s="36" t="s">
        <v>159</v>
      </c>
      <c s="37">
        <v>1</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461</v>
      </c>
      <c s="34" t="s">
        <v>462</v>
      </c>
      <c s="35" t="s">
        <v>5</v>
      </c>
      <c s="6" t="s">
        <v>463</v>
      </c>
      <c s="36" t="s">
        <v>159</v>
      </c>
      <c s="37">
        <v>11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464</v>
      </c>
      <c s="34" t="s">
        <v>465</v>
      </c>
      <c s="35" t="s">
        <v>5</v>
      </c>
      <c s="6" t="s">
        <v>466</v>
      </c>
      <c s="36" t="s">
        <v>159</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6" ht="12.75">
      <c r="A456" t="s">
        <v>48</v>
      </c>
      <c s="34" t="s">
        <v>467</v>
      </c>
      <c s="34" t="s">
        <v>468</v>
      </c>
      <c s="35" t="s">
        <v>5</v>
      </c>
      <c s="6" t="s">
        <v>469</v>
      </c>
      <c s="36" t="s">
        <v>159</v>
      </c>
      <c s="37">
        <v>2</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2.75">
      <c r="A459" t="s">
        <v>57</v>
      </c>
      <c r="E459" s="39" t="s">
        <v>5</v>
      </c>
    </row>
    <row r="460" spans="1:16" ht="12.75">
      <c r="A460" t="s">
        <v>48</v>
      </c>
      <c s="34" t="s">
        <v>470</v>
      </c>
      <c s="34" t="s">
        <v>471</v>
      </c>
      <c s="35" t="s">
        <v>5</v>
      </c>
      <c s="6" t="s">
        <v>472</v>
      </c>
      <c s="36" t="s">
        <v>159</v>
      </c>
      <c s="37">
        <v>1</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25.5">
      <c r="A463" t="s">
        <v>57</v>
      </c>
      <c r="E463" s="39" t="s">
        <v>473</v>
      </c>
    </row>
    <row r="464" spans="1:16" ht="12.75">
      <c r="A464" t="s">
        <v>48</v>
      </c>
      <c s="34" t="s">
        <v>474</v>
      </c>
      <c s="34" t="s">
        <v>475</v>
      </c>
      <c s="35" t="s">
        <v>5</v>
      </c>
      <c s="6" t="s">
        <v>476</v>
      </c>
      <c s="36" t="s">
        <v>159</v>
      </c>
      <c s="37">
        <v>1</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2.75">
      <c r="A467" t="s">
        <v>57</v>
      </c>
      <c r="E467" s="39" t="s">
        <v>5</v>
      </c>
    </row>
    <row r="468" spans="1:16" ht="25.5">
      <c r="A468" t="s">
        <v>48</v>
      </c>
      <c s="34" t="s">
        <v>477</v>
      </c>
      <c s="34" t="s">
        <v>478</v>
      </c>
      <c s="35" t="s">
        <v>5</v>
      </c>
      <c s="6" t="s">
        <v>479</v>
      </c>
      <c s="36" t="s">
        <v>159</v>
      </c>
      <c s="37">
        <v>2</v>
      </c>
      <c s="36">
        <v>0</v>
      </c>
      <c s="36">
        <f>ROUND(G468*H468,6)</f>
      </c>
      <c r="L468" s="38">
        <v>0</v>
      </c>
      <c s="32">
        <f>ROUND(ROUND(L468,2)*ROUND(G468,3),2)</f>
      </c>
      <c s="36" t="s">
        <v>160</v>
      </c>
      <c>
        <f>(M468*21)/100</f>
      </c>
      <c t="s">
        <v>26</v>
      </c>
    </row>
    <row r="469" spans="1:5" ht="12.75">
      <c r="A469" s="35" t="s">
        <v>54</v>
      </c>
      <c r="E469" s="39" t="s">
        <v>5</v>
      </c>
    </row>
    <row r="470" spans="1:5" ht="12.75">
      <c r="A470" s="35" t="s">
        <v>55</v>
      </c>
      <c r="E470" s="40" t="s">
        <v>5</v>
      </c>
    </row>
    <row r="471" spans="1:5" ht="12.75">
      <c r="A471" t="s">
        <v>57</v>
      </c>
      <c r="E471" s="39" t="s">
        <v>5</v>
      </c>
    </row>
    <row r="472" spans="1:16" ht="12.75">
      <c r="A472" t="s">
        <v>48</v>
      </c>
      <c s="34" t="s">
        <v>480</v>
      </c>
      <c s="34" t="s">
        <v>481</v>
      </c>
      <c s="35" t="s">
        <v>5</v>
      </c>
      <c s="6" t="s">
        <v>482</v>
      </c>
      <c s="36" t="s">
        <v>159</v>
      </c>
      <c s="37">
        <v>2</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2.75">
      <c r="A475" t="s">
        <v>57</v>
      </c>
      <c r="E475" s="39" t="s">
        <v>5</v>
      </c>
    </row>
    <row r="476" spans="1:16" ht="38.25">
      <c r="A476" t="s">
        <v>48</v>
      </c>
      <c s="34" t="s">
        <v>483</v>
      </c>
      <c s="34" t="s">
        <v>484</v>
      </c>
      <c s="35" t="s">
        <v>5</v>
      </c>
      <c s="6" t="s">
        <v>485</v>
      </c>
      <c s="36" t="s">
        <v>159</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2.75">
      <c r="A479" t="s">
        <v>57</v>
      </c>
      <c r="E479" s="39" t="s">
        <v>5</v>
      </c>
    </row>
    <row r="480" spans="1:16" ht="12.75">
      <c r="A480" t="s">
        <v>48</v>
      </c>
      <c s="34" t="s">
        <v>486</v>
      </c>
      <c s="34" t="s">
        <v>487</v>
      </c>
      <c s="35" t="s">
        <v>5</v>
      </c>
      <c s="6" t="s">
        <v>488</v>
      </c>
      <c s="36" t="s">
        <v>159</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2.75">
      <c r="A483" t="s">
        <v>57</v>
      </c>
      <c r="E483" s="39" t="s">
        <v>5</v>
      </c>
    </row>
    <row r="484" spans="1:16" ht="12.75">
      <c r="A484" t="s">
        <v>48</v>
      </c>
      <c s="34" t="s">
        <v>489</v>
      </c>
      <c s="34" t="s">
        <v>224</v>
      </c>
      <c s="35" t="s">
        <v>49</v>
      </c>
      <c s="6" t="s">
        <v>225</v>
      </c>
      <c s="36" t="s">
        <v>226</v>
      </c>
      <c s="37">
        <v>30</v>
      </c>
      <c s="36">
        <v>0</v>
      </c>
      <c s="36">
        <f>ROUND(G484*H484,6)</f>
      </c>
      <c r="L484" s="38">
        <v>0</v>
      </c>
      <c s="32">
        <f>ROUND(ROUND(L484,2)*ROUND(G484,3),2)</f>
      </c>
      <c s="36" t="s">
        <v>160</v>
      </c>
      <c>
        <f>(M484*21)/100</f>
      </c>
      <c t="s">
        <v>26</v>
      </c>
    </row>
    <row r="485" spans="1:5" ht="12.75">
      <c r="A485" s="35" t="s">
        <v>54</v>
      </c>
      <c r="E485" s="39" t="s">
        <v>5</v>
      </c>
    </row>
    <row r="486" spans="1:5" ht="12.75">
      <c r="A486" s="35" t="s">
        <v>55</v>
      </c>
      <c r="E486" s="40" t="s">
        <v>5</v>
      </c>
    </row>
    <row r="487" spans="1:5" ht="12.75">
      <c r="A487" t="s">
        <v>57</v>
      </c>
      <c r="E487" s="39" t="s">
        <v>5</v>
      </c>
    </row>
    <row r="488" spans="1:16" ht="25.5">
      <c r="A488" t="s">
        <v>48</v>
      </c>
      <c s="34" t="s">
        <v>490</v>
      </c>
      <c s="34" t="s">
        <v>491</v>
      </c>
      <c s="35" t="s">
        <v>5</v>
      </c>
      <c s="6" t="s">
        <v>492</v>
      </c>
      <c s="36" t="s">
        <v>226</v>
      </c>
      <c s="37">
        <v>30</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2.75">
      <c r="A491" t="s">
        <v>57</v>
      </c>
      <c r="E491" s="39" t="s">
        <v>5</v>
      </c>
    </row>
    <row r="492" spans="1:16" ht="12.75">
      <c r="A492" t="s">
        <v>48</v>
      </c>
      <c s="34" t="s">
        <v>493</v>
      </c>
      <c s="34" t="s">
        <v>224</v>
      </c>
      <c s="35" t="s">
        <v>5</v>
      </c>
      <c s="6" t="s">
        <v>225</v>
      </c>
      <c s="36" t="s">
        <v>226</v>
      </c>
      <c s="37">
        <v>3530</v>
      </c>
      <c s="36">
        <v>0</v>
      </c>
      <c s="36">
        <f>ROUND(G492*H492,6)</f>
      </c>
      <c r="L492" s="38">
        <v>0</v>
      </c>
      <c s="32">
        <f>ROUND(ROUND(L492,2)*ROUND(G492,3),2)</f>
      </c>
      <c s="36" t="s">
        <v>160</v>
      </c>
      <c>
        <f>(M492*21)/100</f>
      </c>
      <c t="s">
        <v>26</v>
      </c>
    </row>
    <row r="493" spans="1:5" ht="12.75">
      <c r="A493" s="35" t="s">
        <v>54</v>
      </c>
      <c r="E493" s="39" t="s">
        <v>5</v>
      </c>
    </row>
    <row r="494" spans="1:5" ht="12.75">
      <c r="A494" s="35" t="s">
        <v>55</v>
      </c>
      <c r="E494" s="40" t="s">
        <v>5</v>
      </c>
    </row>
    <row r="495" spans="1:5" ht="12.75">
      <c r="A495" t="s">
        <v>57</v>
      </c>
      <c r="E495" s="39" t="s">
        <v>5</v>
      </c>
    </row>
    <row r="496" spans="1:16" ht="12.75">
      <c r="A496" t="s">
        <v>48</v>
      </c>
      <c s="34" t="s">
        <v>494</v>
      </c>
      <c s="34" t="s">
        <v>495</v>
      </c>
      <c s="35" t="s">
        <v>5</v>
      </c>
      <c s="6" t="s">
        <v>496</v>
      </c>
      <c s="36" t="s">
        <v>226</v>
      </c>
      <c s="37">
        <v>3530</v>
      </c>
      <c s="36">
        <v>4E-05</v>
      </c>
      <c s="36">
        <f>ROUND(G496*H496,6)</f>
      </c>
      <c r="L496" s="38">
        <v>0</v>
      </c>
      <c s="32">
        <f>ROUND(ROUND(L496,2)*ROUND(G496,3),2)</f>
      </c>
      <c s="36" t="s">
        <v>160</v>
      </c>
      <c>
        <f>(M496*21)/100</f>
      </c>
      <c t="s">
        <v>26</v>
      </c>
    </row>
    <row r="497" spans="1:5" ht="12.75">
      <c r="A497" s="35" t="s">
        <v>54</v>
      </c>
      <c r="E497" s="39" t="s">
        <v>5</v>
      </c>
    </row>
    <row r="498" spans="1:5" ht="12.75">
      <c r="A498" s="35" t="s">
        <v>55</v>
      </c>
      <c r="E498" s="40" t="s">
        <v>5</v>
      </c>
    </row>
    <row r="499" spans="1:5" ht="12.75">
      <c r="A499" t="s">
        <v>57</v>
      </c>
      <c r="E499" s="39" t="s">
        <v>497</v>
      </c>
    </row>
    <row r="500" spans="1:16" ht="12.75">
      <c r="A500" t="s">
        <v>48</v>
      </c>
      <c s="34" t="s">
        <v>498</v>
      </c>
      <c s="34" t="s">
        <v>231</v>
      </c>
      <c s="35" t="s">
        <v>49</v>
      </c>
      <c s="6" t="s">
        <v>232</v>
      </c>
      <c s="36" t="s">
        <v>226</v>
      </c>
      <c s="37">
        <v>130</v>
      </c>
      <c s="36">
        <v>0</v>
      </c>
      <c s="36">
        <f>ROUND(G500*H500,6)</f>
      </c>
      <c r="L500" s="38">
        <v>0</v>
      </c>
      <c s="32">
        <f>ROUND(ROUND(L500,2)*ROUND(G500,3),2)</f>
      </c>
      <c s="36" t="s">
        <v>160</v>
      </c>
      <c>
        <f>(M500*21)/100</f>
      </c>
      <c t="s">
        <v>26</v>
      </c>
    </row>
    <row r="501" spans="1:5" ht="12.75">
      <c r="A501" s="35" t="s">
        <v>54</v>
      </c>
      <c r="E501" s="39" t="s">
        <v>5</v>
      </c>
    </row>
    <row r="502" spans="1:5" ht="12.75">
      <c r="A502" s="35" t="s">
        <v>55</v>
      </c>
      <c r="E502" s="40" t="s">
        <v>5</v>
      </c>
    </row>
    <row r="503" spans="1:5" ht="12.75">
      <c r="A503" t="s">
        <v>57</v>
      </c>
      <c r="E503" s="39" t="s">
        <v>5</v>
      </c>
    </row>
    <row r="504" spans="1:16" ht="12.75">
      <c r="A504" t="s">
        <v>48</v>
      </c>
      <c s="34" t="s">
        <v>499</v>
      </c>
      <c s="34" t="s">
        <v>234</v>
      </c>
      <c s="35" t="s">
        <v>5</v>
      </c>
      <c s="6" t="s">
        <v>235</v>
      </c>
      <c s="36" t="s">
        <v>226</v>
      </c>
      <c s="37">
        <v>130</v>
      </c>
      <c s="36">
        <v>0.0001</v>
      </c>
      <c s="36">
        <f>ROUND(G504*H504,6)</f>
      </c>
      <c r="L504" s="38">
        <v>0</v>
      </c>
      <c s="32">
        <f>ROUND(ROUND(L504,2)*ROUND(G504,3),2)</f>
      </c>
      <c s="36" t="s">
        <v>160</v>
      </c>
      <c>
        <f>(M504*21)/100</f>
      </c>
      <c t="s">
        <v>26</v>
      </c>
    </row>
    <row r="505" spans="1:5" ht="12.75">
      <c r="A505" s="35" t="s">
        <v>54</v>
      </c>
      <c r="E505" s="39" t="s">
        <v>5</v>
      </c>
    </row>
    <row r="506" spans="1:5" ht="12.75">
      <c r="A506" s="35" t="s">
        <v>55</v>
      </c>
      <c r="E506" s="40" t="s">
        <v>5</v>
      </c>
    </row>
    <row r="507" spans="1:5" ht="12.75">
      <c r="A507" t="s">
        <v>57</v>
      </c>
      <c r="E507" s="39" t="s">
        <v>341</v>
      </c>
    </row>
    <row r="508" spans="1:16" ht="12.75">
      <c r="A508" t="s">
        <v>48</v>
      </c>
      <c s="34" t="s">
        <v>500</v>
      </c>
      <c s="34" t="s">
        <v>231</v>
      </c>
      <c s="35" t="s">
        <v>5</v>
      </c>
      <c s="6" t="s">
        <v>232</v>
      </c>
      <c s="36" t="s">
        <v>226</v>
      </c>
      <c s="37">
        <v>660</v>
      </c>
      <c s="36">
        <v>0</v>
      </c>
      <c s="36">
        <f>ROUND(G508*H508,6)</f>
      </c>
      <c r="L508" s="38">
        <v>0</v>
      </c>
      <c s="32">
        <f>ROUND(ROUND(L508,2)*ROUND(G508,3),2)</f>
      </c>
      <c s="36" t="s">
        <v>160</v>
      </c>
      <c>
        <f>(M508*21)/100</f>
      </c>
      <c t="s">
        <v>26</v>
      </c>
    </row>
    <row r="509" spans="1:5" ht="12.75">
      <c r="A509" s="35" t="s">
        <v>54</v>
      </c>
      <c r="E509" s="39" t="s">
        <v>5</v>
      </c>
    </row>
    <row r="510" spans="1:5" ht="12.75">
      <c r="A510" s="35" t="s">
        <v>55</v>
      </c>
      <c r="E510" s="40" t="s">
        <v>5</v>
      </c>
    </row>
    <row r="511" spans="1:5" ht="12.75">
      <c r="A511" t="s">
        <v>57</v>
      </c>
      <c r="E511" s="39" t="s">
        <v>5</v>
      </c>
    </row>
    <row r="512" spans="1:16" ht="12.75">
      <c r="A512" t="s">
        <v>48</v>
      </c>
      <c s="34" t="s">
        <v>501</v>
      </c>
      <c s="34" t="s">
        <v>239</v>
      </c>
      <c s="35" t="s">
        <v>5</v>
      </c>
      <c s="6" t="s">
        <v>240</v>
      </c>
      <c s="36" t="s">
        <v>226</v>
      </c>
      <c s="37">
        <v>660</v>
      </c>
      <c s="36">
        <v>7E-05</v>
      </c>
      <c s="36">
        <f>ROUND(G512*H512,6)</f>
      </c>
      <c r="L512" s="38">
        <v>0</v>
      </c>
      <c s="32">
        <f>ROUND(ROUND(L512,2)*ROUND(G512,3),2)</f>
      </c>
      <c s="36" t="s">
        <v>160</v>
      </c>
      <c>
        <f>(M512*21)/100</f>
      </c>
      <c t="s">
        <v>26</v>
      </c>
    </row>
    <row r="513" spans="1:5" ht="12.75">
      <c r="A513" s="35" t="s">
        <v>54</v>
      </c>
      <c r="E513" s="39" t="s">
        <v>5</v>
      </c>
    </row>
    <row r="514" spans="1:5" ht="12.75">
      <c r="A514" s="35" t="s">
        <v>55</v>
      </c>
      <c r="E514" s="40" t="s">
        <v>5</v>
      </c>
    </row>
    <row r="515" spans="1:5" ht="12.75">
      <c r="A515" t="s">
        <v>57</v>
      </c>
      <c r="E515" s="39" t="s">
        <v>344</v>
      </c>
    </row>
    <row r="516" spans="1:16" ht="12.75">
      <c r="A516" t="s">
        <v>48</v>
      </c>
      <c s="34" t="s">
        <v>502</v>
      </c>
      <c s="34" t="s">
        <v>231</v>
      </c>
      <c s="35" t="s">
        <v>26</v>
      </c>
      <c s="6" t="s">
        <v>232</v>
      </c>
      <c s="36" t="s">
        <v>226</v>
      </c>
      <c s="37">
        <v>440</v>
      </c>
      <c s="36">
        <v>0</v>
      </c>
      <c s="36">
        <f>ROUND(G516*H516,6)</f>
      </c>
      <c r="L516" s="38">
        <v>0</v>
      </c>
      <c s="32">
        <f>ROUND(ROUND(L516,2)*ROUND(G516,3),2)</f>
      </c>
      <c s="36" t="s">
        <v>160</v>
      </c>
      <c>
        <f>(M516*21)/100</f>
      </c>
      <c t="s">
        <v>26</v>
      </c>
    </row>
    <row r="517" spans="1:5" ht="12.75">
      <c r="A517" s="35" t="s">
        <v>54</v>
      </c>
      <c r="E517" s="39" t="s">
        <v>5</v>
      </c>
    </row>
    <row r="518" spans="1:5" ht="12.75">
      <c r="A518" s="35" t="s">
        <v>55</v>
      </c>
      <c r="E518" s="40" t="s">
        <v>5</v>
      </c>
    </row>
    <row r="519" spans="1:5" ht="12.75">
      <c r="A519" t="s">
        <v>57</v>
      </c>
      <c r="E519" s="39" t="s">
        <v>5</v>
      </c>
    </row>
    <row r="520" spans="1:16" ht="12.75">
      <c r="A520" t="s">
        <v>48</v>
      </c>
      <c s="34" t="s">
        <v>503</v>
      </c>
      <c s="34" t="s">
        <v>504</v>
      </c>
      <c s="35" t="s">
        <v>5</v>
      </c>
      <c s="6" t="s">
        <v>505</v>
      </c>
      <c s="36" t="s">
        <v>226</v>
      </c>
      <c s="37">
        <v>440</v>
      </c>
      <c s="36">
        <v>0.00017</v>
      </c>
      <c s="36">
        <f>ROUND(G520*H520,6)</f>
      </c>
      <c r="L520" s="38">
        <v>0</v>
      </c>
      <c s="32">
        <f>ROUND(ROUND(L520,2)*ROUND(G520,3),2)</f>
      </c>
      <c s="36" t="s">
        <v>160</v>
      </c>
      <c>
        <f>(M520*21)/100</f>
      </c>
      <c t="s">
        <v>26</v>
      </c>
    </row>
    <row r="521" spans="1:5" ht="12.75">
      <c r="A521" s="35" t="s">
        <v>54</v>
      </c>
      <c r="E521" s="39" t="s">
        <v>5</v>
      </c>
    </row>
    <row r="522" spans="1:5" ht="12.75">
      <c r="A522" s="35" t="s">
        <v>55</v>
      </c>
      <c r="E522" s="40" t="s">
        <v>5</v>
      </c>
    </row>
    <row r="523" spans="1:5" ht="12.75">
      <c r="A523" t="s">
        <v>57</v>
      </c>
      <c r="E523" s="39" t="s">
        <v>506</v>
      </c>
    </row>
    <row r="524" spans="1:16" ht="12.75">
      <c r="A524" t="s">
        <v>48</v>
      </c>
      <c s="34" t="s">
        <v>507</v>
      </c>
      <c s="34" t="s">
        <v>508</v>
      </c>
      <c s="35" t="s">
        <v>5</v>
      </c>
      <c s="6" t="s">
        <v>244</v>
      </c>
      <c s="36" t="s">
        <v>226</v>
      </c>
      <c s="37">
        <v>1230</v>
      </c>
      <c s="36">
        <v>0</v>
      </c>
      <c s="36">
        <f>ROUND(G524*H524,6)</f>
      </c>
      <c r="L524" s="38">
        <v>0</v>
      </c>
      <c s="32">
        <f>ROUND(ROUND(L524,2)*ROUND(G524,3),2)</f>
      </c>
      <c s="36" t="s">
        <v>53</v>
      </c>
      <c>
        <f>(M524*21)/100</f>
      </c>
      <c t="s">
        <v>26</v>
      </c>
    </row>
    <row r="525" spans="1:5" ht="12.75">
      <c r="A525" s="35" t="s">
        <v>54</v>
      </c>
      <c r="E525" s="39" t="s">
        <v>5</v>
      </c>
    </row>
    <row r="526" spans="1:5" ht="12.75">
      <c r="A526" s="35" t="s">
        <v>55</v>
      </c>
      <c r="E526" s="40" t="s">
        <v>5</v>
      </c>
    </row>
    <row r="527" spans="1:5" ht="12.75">
      <c r="A527" t="s">
        <v>57</v>
      </c>
      <c r="E527" s="39" t="s">
        <v>5</v>
      </c>
    </row>
    <row r="528" spans="1:16" ht="12.75">
      <c r="A528" t="s">
        <v>48</v>
      </c>
      <c s="34" t="s">
        <v>509</v>
      </c>
      <c s="34" t="s">
        <v>246</v>
      </c>
      <c s="35" t="s">
        <v>5</v>
      </c>
      <c s="6" t="s">
        <v>247</v>
      </c>
      <c s="36" t="s">
        <v>226</v>
      </c>
      <c s="37">
        <v>1230</v>
      </c>
      <c s="36">
        <v>2E-05</v>
      </c>
      <c s="36">
        <f>ROUND(G528*H528,6)</f>
      </c>
      <c r="L528" s="38">
        <v>0</v>
      </c>
      <c s="32">
        <f>ROUND(ROUND(L528,2)*ROUND(G528,3),2)</f>
      </c>
      <c s="36" t="s">
        <v>160</v>
      </c>
      <c>
        <f>(M528*21)/100</f>
      </c>
      <c t="s">
        <v>26</v>
      </c>
    </row>
    <row r="529" spans="1:5" ht="12.75">
      <c r="A529" s="35" t="s">
        <v>54</v>
      </c>
      <c r="E529" s="39" t="s">
        <v>5</v>
      </c>
    </row>
    <row r="530" spans="1:5" ht="12.75">
      <c r="A530" s="35" t="s">
        <v>55</v>
      </c>
      <c r="E530" s="40" t="s">
        <v>5</v>
      </c>
    </row>
    <row r="531" spans="1:5" ht="12.75">
      <c r="A531" t="s">
        <v>57</v>
      </c>
      <c r="E531" s="39" t="s">
        <v>348</v>
      </c>
    </row>
    <row r="532" spans="1:16" ht="25.5">
      <c r="A532" t="s">
        <v>48</v>
      </c>
      <c s="34" t="s">
        <v>510</v>
      </c>
      <c s="34" t="s">
        <v>249</v>
      </c>
      <c s="35" t="s">
        <v>5</v>
      </c>
      <c s="6" t="s">
        <v>250</v>
      </c>
      <c s="36" t="s">
        <v>159</v>
      </c>
      <c s="37">
        <v>241</v>
      </c>
      <c s="36">
        <v>0</v>
      </c>
      <c s="36">
        <f>ROUND(G532*H532,6)</f>
      </c>
      <c r="L532" s="38">
        <v>0</v>
      </c>
      <c s="32">
        <f>ROUND(ROUND(L532,2)*ROUND(G532,3),2)</f>
      </c>
      <c s="36" t="s">
        <v>160</v>
      </c>
      <c>
        <f>(M532*21)/100</f>
      </c>
      <c t="s">
        <v>26</v>
      </c>
    </row>
    <row r="533" spans="1:5" ht="12.75">
      <c r="A533" s="35" t="s">
        <v>54</v>
      </c>
      <c r="E533" s="39" t="s">
        <v>5</v>
      </c>
    </row>
    <row r="534" spans="1:5" ht="12.75">
      <c r="A534" s="35" t="s">
        <v>55</v>
      </c>
      <c r="E534" s="40" t="s">
        <v>5</v>
      </c>
    </row>
    <row r="535" spans="1:5" ht="12.75">
      <c r="A535" t="s">
        <v>57</v>
      </c>
      <c r="E535" s="39" t="s">
        <v>5</v>
      </c>
    </row>
    <row r="536" spans="1:16" ht="12.75">
      <c r="A536" t="s">
        <v>48</v>
      </c>
      <c s="34" t="s">
        <v>511</v>
      </c>
      <c s="34" t="s">
        <v>512</v>
      </c>
      <c s="35" t="s">
        <v>5</v>
      </c>
      <c s="6" t="s">
        <v>253</v>
      </c>
      <c s="36" t="s">
        <v>159</v>
      </c>
      <c s="37">
        <v>241</v>
      </c>
      <c s="36">
        <v>0</v>
      </c>
      <c s="36">
        <f>ROUND(G536*H536,6)</f>
      </c>
      <c r="L536" s="38">
        <v>0</v>
      </c>
      <c s="32">
        <f>ROUND(ROUND(L536,2)*ROUND(G536,3),2)</f>
      </c>
      <c s="36" t="s">
        <v>53</v>
      </c>
      <c>
        <f>(M536*21)/100</f>
      </c>
      <c t="s">
        <v>26</v>
      </c>
    </row>
    <row r="537" spans="1:5" ht="12.75">
      <c r="A537" s="35" t="s">
        <v>54</v>
      </c>
      <c r="E537" s="39" t="s">
        <v>5</v>
      </c>
    </row>
    <row r="538" spans="1:5" ht="12.75">
      <c r="A538" s="35" t="s">
        <v>55</v>
      </c>
      <c r="E538" s="40" t="s">
        <v>5</v>
      </c>
    </row>
    <row r="539" spans="1:5" ht="12.75">
      <c r="A539" t="s">
        <v>57</v>
      </c>
      <c r="E539" s="39" t="s">
        <v>5</v>
      </c>
    </row>
    <row r="540" spans="1:16" ht="25.5">
      <c r="A540" t="s">
        <v>48</v>
      </c>
      <c s="34" t="s">
        <v>513</v>
      </c>
      <c s="34" t="s">
        <v>255</v>
      </c>
      <c s="35" t="s">
        <v>5</v>
      </c>
      <c s="6" t="s">
        <v>256</v>
      </c>
      <c s="36" t="s">
        <v>159</v>
      </c>
      <c s="37">
        <v>146</v>
      </c>
      <c s="36">
        <v>0</v>
      </c>
      <c s="36">
        <f>ROUND(G540*H540,6)</f>
      </c>
      <c r="L540" s="38">
        <v>0</v>
      </c>
      <c s="32">
        <f>ROUND(ROUND(L540,2)*ROUND(G540,3),2)</f>
      </c>
      <c s="36" t="s">
        <v>160</v>
      </c>
      <c>
        <f>(M540*21)/100</f>
      </c>
      <c t="s">
        <v>26</v>
      </c>
    </row>
    <row r="541" spans="1:5" ht="12.75">
      <c r="A541" s="35" t="s">
        <v>54</v>
      </c>
      <c r="E541" s="39" t="s">
        <v>5</v>
      </c>
    </row>
    <row r="542" spans="1:5" ht="12.75">
      <c r="A542" s="35" t="s">
        <v>55</v>
      </c>
      <c r="E542" s="40" t="s">
        <v>5</v>
      </c>
    </row>
    <row r="543" spans="1:5" ht="12.75">
      <c r="A543" t="s">
        <v>57</v>
      </c>
      <c r="E543" s="39" t="s">
        <v>5</v>
      </c>
    </row>
    <row r="544" spans="1:16" ht="12.75">
      <c r="A544" t="s">
        <v>48</v>
      </c>
      <c s="34" t="s">
        <v>514</v>
      </c>
      <c s="34" t="s">
        <v>258</v>
      </c>
      <c s="35" t="s">
        <v>5</v>
      </c>
      <c s="6" t="s">
        <v>259</v>
      </c>
      <c s="36" t="s">
        <v>159</v>
      </c>
      <c s="37">
        <v>146</v>
      </c>
      <c s="36">
        <v>0.00023</v>
      </c>
      <c s="36">
        <f>ROUND(G544*H544,6)</f>
      </c>
      <c r="L544" s="38">
        <v>0</v>
      </c>
      <c s="32">
        <f>ROUND(ROUND(L544,2)*ROUND(G544,3),2)</f>
      </c>
      <c s="36" t="s">
        <v>160</v>
      </c>
      <c>
        <f>(M544*21)/100</f>
      </c>
      <c t="s">
        <v>26</v>
      </c>
    </row>
    <row r="545" spans="1:5" ht="12.75">
      <c r="A545" s="35" t="s">
        <v>54</v>
      </c>
      <c r="E545" s="39" t="s">
        <v>5</v>
      </c>
    </row>
    <row r="546" spans="1:5" ht="12.75">
      <c r="A546" s="35" t="s">
        <v>55</v>
      </c>
      <c r="E546" s="40" t="s">
        <v>5</v>
      </c>
    </row>
    <row r="547" spans="1:5" ht="12.75">
      <c r="A547" t="s">
        <v>57</v>
      </c>
      <c r="E547" s="39" t="s">
        <v>260</v>
      </c>
    </row>
    <row r="548" spans="1:16" ht="12.75">
      <c r="A548" t="s">
        <v>48</v>
      </c>
      <c s="34" t="s">
        <v>515</v>
      </c>
      <c s="34" t="s">
        <v>516</v>
      </c>
      <c s="35" t="s">
        <v>5</v>
      </c>
      <c s="6" t="s">
        <v>517</v>
      </c>
      <c s="36" t="s">
        <v>159</v>
      </c>
      <c s="37">
        <v>89</v>
      </c>
      <c s="36">
        <v>0</v>
      </c>
      <c s="36">
        <f>ROUND(G548*H548,6)</f>
      </c>
      <c r="L548" s="38">
        <v>0</v>
      </c>
      <c s="32">
        <f>ROUND(ROUND(L548,2)*ROUND(G548,3),2)</f>
      </c>
      <c s="36" t="s">
        <v>160</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518</v>
      </c>
      <c s="34" t="s">
        <v>519</v>
      </c>
      <c s="35" t="s">
        <v>5</v>
      </c>
      <c s="6" t="s">
        <v>520</v>
      </c>
      <c s="36" t="s">
        <v>159</v>
      </c>
      <c s="37">
        <v>8</v>
      </c>
      <c s="36">
        <v>0</v>
      </c>
      <c s="36">
        <f>ROUND(G552*H552,6)</f>
      </c>
      <c r="L552" s="38">
        <v>0</v>
      </c>
      <c s="32">
        <f>ROUND(ROUND(L552,2)*ROUND(G552,3),2)</f>
      </c>
      <c s="36" t="s">
        <v>160</v>
      </c>
      <c>
        <f>(M552*21)/100</f>
      </c>
      <c t="s">
        <v>26</v>
      </c>
    </row>
    <row r="553" spans="1:5" ht="12.75">
      <c r="A553" s="35" t="s">
        <v>54</v>
      </c>
      <c r="E553" s="39" t="s">
        <v>5</v>
      </c>
    </row>
    <row r="554" spans="1:5" ht="12.75">
      <c r="A554" s="35" t="s">
        <v>55</v>
      </c>
      <c r="E554" s="40" t="s">
        <v>5</v>
      </c>
    </row>
    <row r="555" spans="1:5" ht="12.75">
      <c r="A555" t="s">
        <v>57</v>
      </c>
      <c r="E555" s="39" t="s">
        <v>5</v>
      </c>
    </row>
    <row r="556" spans="1:16" ht="25.5">
      <c r="A556" t="s">
        <v>48</v>
      </c>
      <c s="34" t="s">
        <v>521</v>
      </c>
      <c s="34" t="s">
        <v>522</v>
      </c>
      <c s="35" t="s">
        <v>5</v>
      </c>
      <c s="6" t="s">
        <v>523</v>
      </c>
      <c s="36" t="s">
        <v>159</v>
      </c>
      <c s="37">
        <v>89</v>
      </c>
      <c s="36">
        <v>0</v>
      </c>
      <c s="36">
        <f>ROUND(G556*H556,6)</f>
      </c>
      <c r="L556" s="38">
        <v>0</v>
      </c>
      <c s="32">
        <f>ROUND(ROUND(L556,2)*ROUND(G556,3),2)</f>
      </c>
      <c s="36" t="s">
        <v>160</v>
      </c>
      <c>
        <f>(M556*21)/100</f>
      </c>
      <c t="s">
        <v>26</v>
      </c>
    </row>
    <row r="557" spans="1:5" ht="12.75">
      <c r="A557" s="35" t="s">
        <v>54</v>
      </c>
      <c r="E557" s="39" t="s">
        <v>5</v>
      </c>
    </row>
    <row r="558" spans="1:5" ht="12.75">
      <c r="A558" s="35" t="s">
        <v>55</v>
      </c>
      <c r="E558" s="40" t="s">
        <v>5</v>
      </c>
    </row>
    <row r="559" spans="1:5" ht="12.75">
      <c r="A559" t="s">
        <v>57</v>
      </c>
      <c r="E559" s="39" t="s">
        <v>5</v>
      </c>
    </row>
    <row r="560" spans="1:16" ht="12.75">
      <c r="A560" t="s">
        <v>48</v>
      </c>
      <c s="34" t="s">
        <v>524</v>
      </c>
      <c s="34" t="s">
        <v>525</v>
      </c>
      <c s="35" t="s">
        <v>5</v>
      </c>
      <c s="6" t="s">
        <v>526</v>
      </c>
      <c s="36" t="s">
        <v>159</v>
      </c>
      <c s="37">
        <v>1</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25.5">
      <c r="A564" t="s">
        <v>48</v>
      </c>
      <c s="34" t="s">
        <v>527</v>
      </c>
      <c s="34" t="s">
        <v>528</v>
      </c>
      <c s="35" t="s">
        <v>5</v>
      </c>
      <c s="6" t="s">
        <v>529</v>
      </c>
      <c s="36" t="s">
        <v>159</v>
      </c>
      <c s="37">
        <v>1</v>
      </c>
      <c s="36">
        <v>0</v>
      </c>
      <c s="36">
        <f>ROUND(G564*H564,6)</f>
      </c>
      <c r="L564" s="38">
        <v>0</v>
      </c>
      <c s="32">
        <f>ROUND(ROUND(L564,2)*ROUND(G564,3),2)</f>
      </c>
      <c s="36" t="s">
        <v>53</v>
      </c>
      <c>
        <f>(M564*21)/100</f>
      </c>
      <c t="s">
        <v>26</v>
      </c>
    </row>
    <row r="565" spans="1:5" ht="12.75">
      <c r="A565" s="35" t="s">
        <v>54</v>
      </c>
      <c r="E565" s="39" t="s">
        <v>5</v>
      </c>
    </row>
    <row r="566" spans="1:5" ht="12.75">
      <c r="A566" s="35" t="s">
        <v>55</v>
      </c>
      <c r="E566" s="40" t="s">
        <v>5</v>
      </c>
    </row>
    <row r="567" spans="1:5" ht="12.75">
      <c r="A567" t="s">
        <v>57</v>
      </c>
      <c r="E567" s="39" t="s">
        <v>5</v>
      </c>
    </row>
    <row r="568" spans="1:16" ht="12.75">
      <c r="A568" t="s">
        <v>48</v>
      </c>
      <c s="34" t="s">
        <v>530</v>
      </c>
      <c s="34" t="s">
        <v>531</v>
      </c>
      <c s="35" t="s">
        <v>5</v>
      </c>
      <c s="6" t="s">
        <v>532</v>
      </c>
      <c s="36" t="s">
        <v>159</v>
      </c>
      <c s="37">
        <v>3</v>
      </c>
      <c s="36">
        <v>0</v>
      </c>
      <c s="36">
        <f>ROUND(G568*H568,6)</f>
      </c>
      <c r="L568" s="38">
        <v>0</v>
      </c>
      <c s="32">
        <f>ROUND(ROUND(L568,2)*ROUND(G568,3),2)</f>
      </c>
      <c s="36" t="s">
        <v>53</v>
      </c>
      <c>
        <f>(M568*21)/100</f>
      </c>
      <c t="s">
        <v>26</v>
      </c>
    </row>
    <row r="569" spans="1:5" ht="12.75">
      <c r="A569" s="35" t="s">
        <v>54</v>
      </c>
      <c r="E569" s="39" t="s">
        <v>5</v>
      </c>
    </row>
    <row r="570" spans="1:5" ht="12.75">
      <c r="A570" s="35" t="s">
        <v>55</v>
      </c>
      <c r="E570" s="40" t="s">
        <v>5</v>
      </c>
    </row>
    <row r="571" spans="1:5" ht="12.75">
      <c r="A571" t="s">
        <v>57</v>
      </c>
      <c r="E571" s="39" t="s">
        <v>5</v>
      </c>
    </row>
    <row r="572" spans="1:16" ht="12.75">
      <c r="A572" t="s">
        <v>48</v>
      </c>
      <c s="34" t="s">
        <v>533</v>
      </c>
      <c s="34" t="s">
        <v>534</v>
      </c>
      <c s="35" t="s">
        <v>5</v>
      </c>
      <c s="6" t="s">
        <v>535</v>
      </c>
      <c s="36" t="s">
        <v>159</v>
      </c>
      <c s="37">
        <v>2</v>
      </c>
      <c s="36">
        <v>0</v>
      </c>
      <c s="36">
        <f>ROUND(G572*H572,6)</f>
      </c>
      <c r="L572" s="38">
        <v>0</v>
      </c>
      <c s="32">
        <f>ROUND(ROUND(L572,2)*ROUND(G572,3),2)</f>
      </c>
      <c s="36" t="s">
        <v>53</v>
      </c>
      <c>
        <f>(M572*21)/100</f>
      </c>
      <c t="s">
        <v>26</v>
      </c>
    </row>
    <row r="573" spans="1:5" ht="12.75">
      <c r="A573" s="35" t="s">
        <v>54</v>
      </c>
      <c r="E573" s="39" t="s">
        <v>5</v>
      </c>
    </row>
    <row r="574" spans="1:5" ht="12.75">
      <c r="A574" s="35" t="s">
        <v>55</v>
      </c>
      <c r="E574" s="40" t="s">
        <v>5</v>
      </c>
    </row>
    <row r="575" spans="1:5" ht="12.75">
      <c r="A575" t="s">
        <v>57</v>
      </c>
      <c r="E575" s="39" t="s">
        <v>5</v>
      </c>
    </row>
    <row r="576" spans="1:16" ht="12.75">
      <c r="A576" t="s">
        <v>48</v>
      </c>
      <c s="34" t="s">
        <v>536</v>
      </c>
      <c s="34" t="s">
        <v>537</v>
      </c>
      <c s="35" t="s">
        <v>5</v>
      </c>
      <c s="6" t="s">
        <v>538</v>
      </c>
      <c s="36" t="s">
        <v>159</v>
      </c>
      <c s="37">
        <v>1</v>
      </c>
      <c s="36">
        <v>0</v>
      </c>
      <c s="36">
        <f>ROUND(G576*H576,6)</f>
      </c>
      <c r="L576" s="38">
        <v>0</v>
      </c>
      <c s="32">
        <f>ROUND(ROUND(L576,2)*ROUND(G576,3),2)</f>
      </c>
      <c s="36" t="s">
        <v>53</v>
      </c>
      <c>
        <f>(M576*21)/100</f>
      </c>
      <c t="s">
        <v>26</v>
      </c>
    </row>
    <row r="577" spans="1:5" ht="12.75">
      <c r="A577" s="35" t="s">
        <v>54</v>
      </c>
      <c r="E577" s="39" t="s">
        <v>5</v>
      </c>
    </row>
    <row r="578" spans="1:5" ht="12.75">
      <c r="A578" s="35" t="s">
        <v>55</v>
      </c>
      <c r="E578" s="40" t="s">
        <v>5</v>
      </c>
    </row>
    <row r="579" spans="1:5" ht="12.75">
      <c r="A579" t="s">
        <v>57</v>
      </c>
      <c r="E579" s="39" t="s">
        <v>5</v>
      </c>
    </row>
    <row r="580" spans="1:16" ht="12.75">
      <c r="A580" t="s">
        <v>48</v>
      </c>
      <c s="34" t="s">
        <v>539</v>
      </c>
      <c s="34" t="s">
        <v>540</v>
      </c>
      <c s="35" t="s">
        <v>5</v>
      </c>
      <c s="6" t="s">
        <v>541</v>
      </c>
      <c s="36" t="s">
        <v>159</v>
      </c>
      <c s="37">
        <v>24</v>
      </c>
      <c s="36">
        <v>0</v>
      </c>
      <c s="36">
        <f>ROUND(G580*H580,6)</f>
      </c>
      <c r="L580" s="38">
        <v>0</v>
      </c>
      <c s="32">
        <f>ROUND(ROUND(L580,2)*ROUND(G580,3),2)</f>
      </c>
      <c s="36" t="s">
        <v>53</v>
      </c>
      <c>
        <f>(M580*21)/100</f>
      </c>
      <c t="s">
        <v>26</v>
      </c>
    </row>
    <row r="581" spans="1:5" ht="12.75">
      <c r="A581" s="35" t="s">
        <v>54</v>
      </c>
      <c r="E581" s="39" t="s">
        <v>5</v>
      </c>
    </row>
    <row r="582" spans="1:5" ht="12.75">
      <c r="A582" s="35" t="s">
        <v>55</v>
      </c>
      <c r="E582" s="40" t="s">
        <v>5</v>
      </c>
    </row>
    <row r="583" spans="1:5" ht="12.75">
      <c r="A583" t="s">
        <v>57</v>
      </c>
      <c r="E583" s="39" t="s">
        <v>5</v>
      </c>
    </row>
    <row r="584" spans="1:16" ht="12.75">
      <c r="A584" t="s">
        <v>48</v>
      </c>
      <c s="34" t="s">
        <v>542</v>
      </c>
      <c s="34" t="s">
        <v>543</v>
      </c>
      <c s="35" t="s">
        <v>5</v>
      </c>
      <c s="6" t="s">
        <v>544</v>
      </c>
      <c s="36" t="s">
        <v>159</v>
      </c>
      <c s="37">
        <v>10</v>
      </c>
      <c s="36">
        <v>0</v>
      </c>
      <c s="36">
        <f>ROUND(G584*H584,6)</f>
      </c>
      <c r="L584" s="38">
        <v>0</v>
      </c>
      <c s="32">
        <f>ROUND(ROUND(L584,2)*ROUND(G584,3),2)</f>
      </c>
      <c s="36" t="s">
        <v>53</v>
      </c>
      <c>
        <f>(M584*21)/100</f>
      </c>
      <c t="s">
        <v>26</v>
      </c>
    </row>
    <row r="585" spans="1:5" ht="12.75">
      <c r="A585" s="35" t="s">
        <v>54</v>
      </c>
      <c r="E585" s="39" t="s">
        <v>5</v>
      </c>
    </row>
    <row r="586" spans="1:5" ht="12.75">
      <c r="A586" s="35" t="s">
        <v>55</v>
      </c>
      <c r="E586" s="40" t="s">
        <v>5</v>
      </c>
    </row>
    <row r="587" spans="1:5" ht="12.75">
      <c r="A587" t="s">
        <v>57</v>
      </c>
      <c r="E587" s="39" t="s">
        <v>5</v>
      </c>
    </row>
    <row r="588" spans="1:16" ht="12.75">
      <c r="A588" t="s">
        <v>48</v>
      </c>
      <c s="34" t="s">
        <v>545</v>
      </c>
      <c s="34" t="s">
        <v>546</v>
      </c>
      <c s="35" t="s">
        <v>5</v>
      </c>
      <c s="6" t="s">
        <v>547</v>
      </c>
      <c s="36" t="s">
        <v>159</v>
      </c>
      <c s="37">
        <v>34</v>
      </c>
      <c s="36">
        <v>0</v>
      </c>
      <c s="36">
        <f>ROUND(G588*H588,6)</f>
      </c>
      <c r="L588" s="38">
        <v>0</v>
      </c>
      <c s="32">
        <f>ROUND(ROUND(L588,2)*ROUND(G588,3),2)</f>
      </c>
      <c s="36" t="s">
        <v>53</v>
      </c>
      <c>
        <f>(M588*21)/100</f>
      </c>
      <c t="s">
        <v>26</v>
      </c>
    </row>
    <row r="589" spans="1:5" ht="12.75">
      <c r="A589" s="35" t="s">
        <v>54</v>
      </c>
      <c r="E589" s="39" t="s">
        <v>5</v>
      </c>
    </row>
    <row r="590" spans="1:5" ht="12.75">
      <c r="A590" s="35" t="s">
        <v>55</v>
      </c>
      <c r="E590" s="40" t="s">
        <v>5</v>
      </c>
    </row>
    <row r="591" spans="1:5" ht="12.75">
      <c r="A591" t="s">
        <v>57</v>
      </c>
      <c r="E591" s="39" t="s">
        <v>5</v>
      </c>
    </row>
    <row r="592" spans="1:16" ht="12.75">
      <c r="A592" t="s">
        <v>48</v>
      </c>
      <c s="34" t="s">
        <v>548</v>
      </c>
      <c s="34" t="s">
        <v>549</v>
      </c>
      <c s="35" t="s">
        <v>5</v>
      </c>
      <c s="6" t="s">
        <v>550</v>
      </c>
      <c s="36" t="s">
        <v>159</v>
      </c>
      <c s="37">
        <v>1</v>
      </c>
      <c s="36">
        <v>0</v>
      </c>
      <c s="36">
        <f>ROUND(G592*H592,6)</f>
      </c>
      <c r="L592" s="38">
        <v>0</v>
      </c>
      <c s="32">
        <f>ROUND(ROUND(L592,2)*ROUND(G592,3),2)</f>
      </c>
      <c s="36" t="s">
        <v>53</v>
      </c>
      <c>
        <f>(M592*21)/100</f>
      </c>
      <c t="s">
        <v>26</v>
      </c>
    </row>
    <row r="593" spans="1:5" ht="12.75">
      <c r="A593" s="35" t="s">
        <v>54</v>
      </c>
      <c r="E593" s="39" t="s">
        <v>5</v>
      </c>
    </row>
    <row r="594" spans="1:5" ht="12.75">
      <c r="A594" s="35" t="s">
        <v>55</v>
      </c>
      <c r="E594" s="40" t="s">
        <v>5</v>
      </c>
    </row>
    <row r="595" spans="1:5" ht="12.75">
      <c r="A595" t="s">
        <v>57</v>
      </c>
      <c r="E595" s="39" t="s">
        <v>5</v>
      </c>
    </row>
    <row r="596" spans="1:16" ht="12.75">
      <c r="A596" t="s">
        <v>48</v>
      </c>
      <c s="34" t="s">
        <v>551</v>
      </c>
      <c s="34" t="s">
        <v>552</v>
      </c>
      <c s="35" t="s">
        <v>5</v>
      </c>
      <c s="6" t="s">
        <v>356</v>
      </c>
      <c s="36" t="s">
        <v>159</v>
      </c>
      <c s="37">
        <v>20</v>
      </c>
      <c s="36">
        <v>0</v>
      </c>
      <c s="36">
        <f>ROUND(G596*H596,6)</f>
      </c>
      <c r="L596" s="38">
        <v>0</v>
      </c>
      <c s="32">
        <f>ROUND(ROUND(L596,2)*ROUND(G596,3),2)</f>
      </c>
      <c s="36" t="s">
        <v>53</v>
      </c>
      <c>
        <f>(M596*21)/100</f>
      </c>
      <c t="s">
        <v>26</v>
      </c>
    </row>
    <row r="597" spans="1:5" ht="12.75">
      <c r="A597" s="35" t="s">
        <v>54</v>
      </c>
      <c r="E597" s="39" t="s">
        <v>5</v>
      </c>
    </row>
    <row r="598" spans="1:5" ht="12.75">
      <c r="A598" s="35" t="s">
        <v>55</v>
      </c>
      <c r="E598" s="40" t="s">
        <v>5</v>
      </c>
    </row>
    <row r="599" spans="1:5" ht="12.75">
      <c r="A599" t="s">
        <v>57</v>
      </c>
      <c r="E599" s="39" t="s">
        <v>5</v>
      </c>
    </row>
    <row r="600" spans="1:16" ht="12.75">
      <c r="A600" t="s">
        <v>48</v>
      </c>
      <c s="34" t="s">
        <v>553</v>
      </c>
      <c s="34" t="s">
        <v>265</v>
      </c>
      <c s="35" t="s">
        <v>5</v>
      </c>
      <c s="6" t="s">
        <v>266</v>
      </c>
      <c s="36" t="s">
        <v>267</v>
      </c>
      <c s="37">
        <v>6.5</v>
      </c>
      <c s="36">
        <v>0.00107</v>
      </c>
      <c s="36">
        <f>ROUND(G600*H600,6)</f>
      </c>
      <c r="L600" s="38">
        <v>0</v>
      </c>
      <c s="32">
        <f>ROUND(ROUND(L600,2)*ROUND(G600,3),2)</f>
      </c>
      <c s="36" t="s">
        <v>160</v>
      </c>
      <c>
        <f>(M600*21)/100</f>
      </c>
      <c t="s">
        <v>26</v>
      </c>
    </row>
    <row r="601" spans="1:5" ht="12.75">
      <c r="A601" s="35" t="s">
        <v>54</v>
      </c>
      <c r="E601" s="39" t="s">
        <v>5</v>
      </c>
    </row>
    <row r="602" spans="1:5" ht="12.75">
      <c r="A602" s="35" t="s">
        <v>55</v>
      </c>
      <c r="E602" s="40" t="s">
        <v>5</v>
      </c>
    </row>
    <row r="603" spans="1:5" ht="12.75">
      <c r="A603" t="s">
        <v>57</v>
      </c>
      <c r="E603" s="39" t="s">
        <v>268</v>
      </c>
    </row>
    <row r="604" spans="1:16" ht="38.25">
      <c r="A604" t="s">
        <v>48</v>
      </c>
      <c s="34" t="s">
        <v>554</v>
      </c>
      <c s="34" t="s">
        <v>555</v>
      </c>
      <c s="35" t="s">
        <v>5</v>
      </c>
      <c s="6" t="s">
        <v>271</v>
      </c>
      <c s="36" t="s">
        <v>159</v>
      </c>
      <c s="37">
        <v>1</v>
      </c>
      <c s="36">
        <v>0</v>
      </c>
      <c s="36">
        <f>ROUND(G604*H604,6)</f>
      </c>
      <c r="L604" s="38">
        <v>0</v>
      </c>
      <c s="32">
        <f>ROUND(ROUND(L604,2)*ROUND(G604,3),2)</f>
      </c>
      <c s="36" t="s">
        <v>53</v>
      </c>
      <c>
        <f>(M604*21)/100</f>
      </c>
      <c t="s">
        <v>26</v>
      </c>
    </row>
    <row r="605" spans="1:5" ht="12.75">
      <c r="A605" s="35" t="s">
        <v>54</v>
      </c>
      <c r="E605" s="39" t="s">
        <v>5</v>
      </c>
    </row>
    <row r="606" spans="1:5" ht="12.75">
      <c r="A606" s="35" t="s">
        <v>55</v>
      </c>
      <c r="E606" s="40" t="s">
        <v>5</v>
      </c>
    </row>
    <row r="607" spans="1:5" ht="12.75">
      <c r="A607" t="s">
        <v>57</v>
      </c>
      <c r="E607" s="39" t="s">
        <v>5</v>
      </c>
    </row>
    <row r="608" spans="1:16" ht="38.25">
      <c r="A608" t="s">
        <v>48</v>
      </c>
      <c s="34" t="s">
        <v>556</v>
      </c>
      <c s="34" t="s">
        <v>557</v>
      </c>
      <c s="35" t="s">
        <v>5</v>
      </c>
      <c s="6" t="s">
        <v>274</v>
      </c>
      <c s="36" t="s">
        <v>159</v>
      </c>
      <c s="37">
        <v>1</v>
      </c>
      <c s="36">
        <v>0</v>
      </c>
      <c s="36">
        <f>ROUND(G608*H608,6)</f>
      </c>
      <c r="L608" s="38">
        <v>0</v>
      </c>
      <c s="32">
        <f>ROUND(ROUND(L608,2)*ROUND(G608,3),2)</f>
      </c>
      <c s="36" t="s">
        <v>53</v>
      </c>
      <c>
        <f>(M608*21)/100</f>
      </c>
      <c t="s">
        <v>26</v>
      </c>
    </row>
    <row r="609" spans="1:5" ht="12.75">
      <c r="A609" s="35" t="s">
        <v>54</v>
      </c>
      <c r="E609" s="39" t="s">
        <v>5</v>
      </c>
    </row>
    <row r="610" spans="1:5" ht="12.75">
      <c r="A610" s="35" t="s">
        <v>55</v>
      </c>
      <c r="E610" s="40" t="s">
        <v>5</v>
      </c>
    </row>
    <row r="611" spans="1:5" ht="12.75">
      <c r="A611" t="s">
        <v>57</v>
      </c>
      <c r="E611" s="39" t="s">
        <v>5</v>
      </c>
    </row>
    <row r="612" spans="1:16" ht="12.75">
      <c r="A612" t="s">
        <v>48</v>
      </c>
      <c s="34" t="s">
        <v>558</v>
      </c>
      <c s="34" t="s">
        <v>559</v>
      </c>
      <c s="35" t="s">
        <v>5</v>
      </c>
      <c s="6" t="s">
        <v>560</v>
      </c>
      <c s="36" t="s">
        <v>52</v>
      </c>
      <c s="37">
        <v>6.4</v>
      </c>
      <c s="36">
        <v>0</v>
      </c>
      <c s="36">
        <f>ROUND(G612*H612,6)</f>
      </c>
      <c r="L612" s="38">
        <v>0</v>
      </c>
      <c s="32">
        <f>ROUND(ROUND(L612,2)*ROUND(G612,3),2)</f>
      </c>
      <c s="36" t="s">
        <v>53</v>
      </c>
      <c>
        <f>(M612*21)/100</f>
      </c>
      <c t="s">
        <v>26</v>
      </c>
    </row>
    <row r="613" spans="1:5" ht="12.75">
      <c r="A613" s="35" t="s">
        <v>54</v>
      </c>
      <c r="E613" s="39" t="s">
        <v>5</v>
      </c>
    </row>
    <row r="614" spans="1:5" ht="12.75">
      <c r="A614" s="35" t="s">
        <v>55</v>
      </c>
      <c r="E614" s="40" t="s">
        <v>5</v>
      </c>
    </row>
    <row r="615" spans="1:5" ht="12.75">
      <c r="A615" t="s">
        <v>57</v>
      </c>
      <c r="E615" s="39" t="s">
        <v>5</v>
      </c>
    </row>
    <row r="616" spans="1:13" ht="12.75">
      <c r="A616" t="s">
        <v>45</v>
      </c>
      <c r="C616" s="31" t="s">
        <v>561</v>
      </c>
      <c r="E616" s="33" t="s">
        <v>562</v>
      </c>
      <c r="J616" s="32">
        <f>0</f>
      </c>
      <c s="32">
        <f>0</f>
      </c>
      <c s="32">
        <f>0+L617+L621+L625</f>
      </c>
      <c s="32">
        <f>0+M617+M621+M625</f>
      </c>
    </row>
    <row r="617" spans="1:16" ht="12.75">
      <c r="A617" t="s">
        <v>48</v>
      </c>
      <c s="34" t="s">
        <v>563</v>
      </c>
      <c s="34" t="s">
        <v>564</v>
      </c>
      <c s="35" t="s">
        <v>5</v>
      </c>
      <c s="6" t="s">
        <v>565</v>
      </c>
      <c s="36" t="s">
        <v>159</v>
      </c>
      <c s="37">
        <v>1</v>
      </c>
      <c s="36">
        <v>0</v>
      </c>
      <c s="36">
        <f>ROUND(G617*H617,6)</f>
      </c>
      <c r="L617" s="38">
        <v>0</v>
      </c>
      <c s="32">
        <f>ROUND(ROUND(L617,2)*ROUND(G617,3),2)</f>
      </c>
      <c s="36" t="s">
        <v>160</v>
      </c>
      <c>
        <f>(M617*21)/100</f>
      </c>
      <c t="s">
        <v>26</v>
      </c>
    </row>
    <row r="618" spans="1:5" ht="12.75">
      <c r="A618" s="35" t="s">
        <v>54</v>
      </c>
      <c r="E618" s="39" t="s">
        <v>5</v>
      </c>
    </row>
    <row r="619" spans="1:5" ht="12.75">
      <c r="A619" s="35" t="s">
        <v>55</v>
      </c>
      <c r="E619" s="40" t="s">
        <v>5</v>
      </c>
    </row>
    <row r="620" spans="1:5" ht="12.75">
      <c r="A620" t="s">
        <v>57</v>
      </c>
      <c r="E620" s="39" t="s">
        <v>5</v>
      </c>
    </row>
    <row r="621" spans="1:16" ht="25.5">
      <c r="A621" t="s">
        <v>48</v>
      </c>
      <c s="34" t="s">
        <v>566</v>
      </c>
      <c s="34" t="s">
        <v>567</v>
      </c>
      <c s="35" t="s">
        <v>5</v>
      </c>
      <c s="6" t="s">
        <v>568</v>
      </c>
      <c s="36" t="s">
        <v>159</v>
      </c>
      <c s="37">
        <v>1</v>
      </c>
      <c s="36">
        <v>0</v>
      </c>
      <c s="36">
        <f>ROUND(G621*H621,6)</f>
      </c>
      <c r="L621" s="38">
        <v>0</v>
      </c>
      <c s="32">
        <f>ROUND(ROUND(L621,2)*ROUND(G621,3),2)</f>
      </c>
      <c s="36" t="s">
        <v>53</v>
      </c>
      <c>
        <f>(M621*21)/100</f>
      </c>
      <c t="s">
        <v>26</v>
      </c>
    </row>
    <row r="622" spans="1:5" ht="12.75">
      <c r="A622" s="35" t="s">
        <v>54</v>
      </c>
      <c r="E622" s="39" t="s">
        <v>5</v>
      </c>
    </row>
    <row r="623" spans="1:5" ht="12.75">
      <c r="A623" s="35" t="s">
        <v>55</v>
      </c>
      <c r="E623" s="40" t="s">
        <v>5</v>
      </c>
    </row>
    <row r="624" spans="1:5" ht="12.75">
      <c r="A624" t="s">
        <v>57</v>
      </c>
      <c r="E624" s="39" t="s">
        <v>5</v>
      </c>
    </row>
    <row r="625" spans="1:16" ht="12.75">
      <c r="A625" t="s">
        <v>48</v>
      </c>
      <c s="34" t="s">
        <v>569</v>
      </c>
      <c s="34" t="s">
        <v>570</v>
      </c>
      <c s="35" t="s">
        <v>5</v>
      </c>
      <c s="6" t="s">
        <v>571</v>
      </c>
      <c s="36" t="s">
        <v>159</v>
      </c>
      <c s="37">
        <v>1</v>
      </c>
      <c s="36">
        <v>0</v>
      </c>
      <c s="36">
        <f>ROUND(G625*H625,6)</f>
      </c>
      <c r="L625" s="38">
        <v>0</v>
      </c>
      <c s="32">
        <f>ROUND(ROUND(L625,2)*ROUND(G625,3),2)</f>
      </c>
      <c s="36" t="s">
        <v>53</v>
      </c>
      <c>
        <f>(M625*21)/100</f>
      </c>
      <c t="s">
        <v>26</v>
      </c>
    </row>
    <row r="626" spans="1:5" ht="12.75">
      <c r="A626" s="35" t="s">
        <v>54</v>
      </c>
      <c r="E626" s="39" t="s">
        <v>5</v>
      </c>
    </row>
    <row r="627" spans="1:5" ht="12.75">
      <c r="A627" s="35" t="s">
        <v>55</v>
      </c>
      <c r="E627" s="40" t="s">
        <v>5</v>
      </c>
    </row>
    <row r="628" spans="1:5" ht="12.75">
      <c r="A628" t="s">
        <v>57</v>
      </c>
      <c r="E628" s="39" t="s">
        <v>5</v>
      </c>
    </row>
    <row r="629" spans="1:13" ht="12.75">
      <c r="A629" t="s">
        <v>45</v>
      </c>
      <c r="C629" s="31" t="s">
        <v>572</v>
      </c>
      <c r="E629" s="33" t="s">
        <v>573</v>
      </c>
      <c r="J629" s="32">
        <f>0</f>
      </c>
      <c s="32">
        <f>0</f>
      </c>
      <c s="32">
        <f>0+L630+L634+L638+L642+L646+L650+L654+L658</f>
      </c>
      <c s="32">
        <f>0+M630+M634+M638+M642+M646+M650+M654+M658</f>
      </c>
    </row>
    <row r="630" spans="1:16" ht="12.75">
      <c r="A630" t="s">
        <v>48</v>
      </c>
      <c s="34" t="s">
        <v>574</v>
      </c>
      <c s="34" t="s">
        <v>575</v>
      </c>
      <c s="35" t="s">
        <v>5</v>
      </c>
      <c s="6" t="s">
        <v>576</v>
      </c>
      <c s="36" t="s">
        <v>159</v>
      </c>
      <c s="37">
        <v>3</v>
      </c>
      <c s="36">
        <v>0</v>
      </c>
      <c s="36">
        <f>ROUND(G630*H630,6)</f>
      </c>
      <c r="L630" s="38">
        <v>0</v>
      </c>
      <c s="32">
        <f>ROUND(ROUND(L630,2)*ROUND(G630,3),2)</f>
      </c>
      <c s="36" t="s">
        <v>160</v>
      </c>
      <c>
        <f>(M630*21)/100</f>
      </c>
      <c t="s">
        <v>26</v>
      </c>
    </row>
    <row r="631" spans="1:5" ht="12.75">
      <c r="A631" s="35" t="s">
        <v>54</v>
      </c>
      <c r="E631" s="39" t="s">
        <v>5</v>
      </c>
    </row>
    <row r="632" spans="1:5" ht="12.75">
      <c r="A632" s="35" t="s">
        <v>55</v>
      </c>
      <c r="E632" s="40" t="s">
        <v>5</v>
      </c>
    </row>
    <row r="633" spans="1:5" ht="12.75">
      <c r="A633" t="s">
        <v>57</v>
      </c>
      <c r="E633" s="39" t="s">
        <v>577</v>
      </c>
    </row>
    <row r="634" spans="1:16" ht="25.5">
      <c r="A634" t="s">
        <v>48</v>
      </c>
      <c s="34" t="s">
        <v>578</v>
      </c>
      <c s="34" t="s">
        <v>579</v>
      </c>
      <c s="35" t="s">
        <v>5</v>
      </c>
      <c s="6" t="s">
        <v>580</v>
      </c>
      <c s="36" t="s">
        <v>159</v>
      </c>
      <c s="37">
        <v>3</v>
      </c>
      <c s="36">
        <v>0</v>
      </c>
      <c s="36">
        <f>ROUND(G634*H634,6)</f>
      </c>
      <c r="L634" s="38">
        <v>0</v>
      </c>
      <c s="32">
        <f>ROUND(ROUND(L634,2)*ROUND(G634,3),2)</f>
      </c>
      <c s="36" t="s">
        <v>53</v>
      </c>
      <c>
        <f>(M634*21)/100</f>
      </c>
      <c t="s">
        <v>26</v>
      </c>
    </row>
    <row r="635" spans="1:5" ht="12.75">
      <c r="A635" s="35" t="s">
        <v>54</v>
      </c>
      <c r="E635" s="39" t="s">
        <v>5</v>
      </c>
    </row>
    <row r="636" spans="1:5" ht="12.75">
      <c r="A636" s="35" t="s">
        <v>55</v>
      </c>
      <c r="E636" s="40" t="s">
        <v>5</v>
      </c>
    </row>
    <row r="637" spans="1:5" ht="12.75">
      <c r="A637" t="s">
        <v>57</v>
      </c>
      <c r="E637" s="39" t="s">
        <v>5</v>
      </c>
    </row>
    <row r="638" spans="1:16" ht="12.75">
      <c r="A638" t="s">
        <v>48</v>
      </c>
      <c s="34" t="s">
        <v>581</v>
      </c>
      <c s="34" t="s">
        <v>582</v>
      </c>
      <c s="35" t="s">
        <v>5</v>
      </c>
      <c s="6" t="s">
        <v>583</v>
      </c>
      <c s="36" t="s">
        <v>159</v>
      </c>
      <c s="37">
        <v>3</v>
      </c>
      <c s="36">
        <v>0</v>
      </c>
      <c s="36">
        <f>ROUND(G638*H638,6)</f>
      </c>
      <c r="L638" s="38">
        <v>0</v>
      </c>
      <c s="32">
        <f>ROUND(ROUND(L638,2)*ROUND(G638,3),2)</f>
      </c>
      <c s="36" t="s">
        <v>160</v>
      </c>
      <c>
        <f>(M638*21)/100</f>
      </c>
      <c t="s">
        <v>26</v>
      </c>
    </row>
    <row r="639" spans="1:5" ht="12.75">
      <c r="A639" s="35" t="s">
        <v>54</v>
      </c>
      <c r="E639" s="39" t="s">
        <v>5</v>
      </c>
    </row>
    <row r="640" spans="1:5" ht="12.75">
      <c r="A640" s="35" t="s">
        <v>55</v>
      </c>
      <c r="E640" s="40" t="s">
        <v>5</v>
      </c>
    </row>
    <row r="641" spans="1:5" ht="12.75">
      <c r="A641" t="s">
        <v>57</v>
      </c>
      <c r="E641" s="39" t="s">
        <v>577</v>
      </c>
    </row>
    <row r="642" spans="1:16" ht="25.5">
      <c r="A642" t="s">
        <v>48</v>
      </c>
      <c s="34" t="s">
        <v>584</v>
      </c>
      <c s="34" t="s">
        <v>585</v>
      </c>
      <c s="35" t="s">
        <v>5</v>
      </c>
      <c s="6" t="s">
        <v>586</v>
      </c>
      <c s="36" t="s">
        <v>159</v>
      </c>
      <c s="37">
        <v>3</v>
      </c>
      <c s="36">
        <v>0</v>
      </c>
      <c s="36">
        <f>ROUND(G642*H642,6)</f>
      </c>
      <c r="L642" s="38">
        <v>0</v>
      </c>
      <c s="32">
        <f>ROUND(ROUND(L642,2)*ROUND(G642,3),2)</f>
      </c>
      <c s="36" t="s">
        <v>53</v>
      </c>
      <c>
        <f>(M642*21)/100</f>
      </c>
      <c t="s">
        <v>26</v>
      </c>
    </row>
    <row r="643" spans="1:5" ht="12.75">
      <c r="A643" s="35" t="s">
        <v>54</v>
      </c>
      <c r="E643" s="39" t="s">
        <v>5</v>
      </c>
    </row>
    <row r="644" spans="1:5" ht="12.75">
      <c r="A644" s="35" t="s">
        <v>55</v>
      </c>
      <c r="E644" s="40" t="s">
        <v>5</v>
      </c>
    </row>
    <row r="645" spans="1:5" ht="12.75">
      <c r="A645" t="s">
        <v>57</v>
      </c>
      <c r="E645" s="39" t="s">
        <v>5</v>
      </c>
    </row>
    <row r="646" spans="1:16" ht="12.75">
      <c r="A646" t="s">
        <v>48</v>
      </c>
      <c s="34" t="s">
        <v>587</v>
      </c>
      <c s="34" t="s">
        <v>588</v>
      </c>
      <c s="35" t="s">
        <v>5</v>
      </c>
      <c s="6" t="s">
        <v>589</v>
      </c>
      <c s="36" t="s">
        <v>159</v>
      </c>
      <c s="37">
        <v>1</v>
      </c>
      <c s="36">
        <v>0</v>
      </c>
      <c s="36">
        <f>ROUND(G646*H646,6)</f>
      </c>
      <c r="L646" s="38">
        <v>0</v>
      </c>
      <c s="32">
        <f>ROUND(ROUND(L646,2)*ROUND(G646,3),2)</f>
      </c>
      <c s="36" t="s">
        <v>53</v>
      </c>
      <c>
        <f>(M646*21)/100</f>
      </c>
      <c t="s">
        <v>26</v>
      </c>
    </row>
    <row r="647" spans="1:5" ht="12.75">
      <c r="A647" s="35" t="s">
        <v>54</v>
      </c>
      <c r="E647" s="39" t="s">
        <v>5</v>
      </c>
    </row>
    <row r="648" spans="1:5" ht="12.75">
      <c r="A648" s="35" t="s">
        <v>55</v>
      </c>
      <c r="E648" s="40" t="s">
        <v>5</v>
      </c>
    </row>
    <row r="649" spans="1:5" ht="12.75">
      <c r="A649" t="s">
        <v>57</v>
      </c>
      <c r="E649" s="39" t="s">
        <v>5</v>
      </c>
    </row>
    <row r="650" spans="1:16" ht="38.25">
      <c r="A650" t="s">
        <v>48</v>
      </c>
      <c s="34" t="s">
        <v>590</v>
      </c>
      <c s="34" t="s">
        <v>591</v>
      </c>
      <c s="35" t="s">
        <v>5</v>
      </c>
      <c s="6" t="s">
        <v>274</v>
      </c>
      <c s="36" t="s">
        <v>159</v>
      </c>
      <c s="37">
        <v>1</v>
      </c>
      <c s="36">
        <v>0</v>
      </c>
      <c s="36">
        <f>ROUND(G650*H650,6)</f>
      </c>
      <c r="L650" s="38">
        <v>0</v>
      </c>
      <c s="32">
        <f>ROUND(ROUND(L650,2)*ROUND(G650,3),2)</f>
      </c>
      <c s="36" t="s">
        <v>53</v>
      </c>
      <c>
        <f>(M650*21)/100</f>
      </c>
      <c t="s">
        <v>26</v>
      </c>
    </row>
    <row r="651" spans="1:5" ht="12.75">
      <c r="A651" s="35" t="s">
        <v>54</v>
      </c>
      <c r="E651" s="39" t="s">
        <v>5</v>
      </c>
    </row>
    <row r="652" spans="1:5" ht="12.75">
      <c r="A652" s="35" t="s">
        <v>55</v>
      </c>
      <c r="E652" s="40" t="s">
        <v>5</v>
      </c>
    </row>
    <row r="653" spans="1:5" ht="12.75">
      <c r="A653" t="s">
        <v>57</v>
      </c>
      <c r="E653" s="39" t="s">
        <v>5</v>
      </c>
    </row>
    <row r="654" spans="1:16" ht="12.75">
      <c r="A654" t="s">
        <v>48</v>
      </c>
      <c s="34" t="s">
        <v>592</v>
      </c>
      <c s="34" t="s">
        <v>593</v>
      </c>
      <c s="35" t="s">
        <v>5</v>
      </c>
      <c s="6" t="s">
        <v>594</v>
      </c>
      <c s="36" t="s">
        <v>159</v>
      </c>
      <c s="37">
        <v>1</v>
      </c>
      <c s="36">
        <v>0</v>
      </c>
      <c s="36">
        <f>ROUND(G654*H654,6)</f>
      </c>
      <c r="L654" s="38">
        <v>0</v>
      </c>
      <c s="32">
        <f>ROUND(ROUND(L654,2)*ROUND(G654,3),2)</f>
      </c>
      <c s="36" t="s">
        <v>53</v>
      </c>
      <c>
        <f>(M654*21)/100</f>
      </c>
      <c t="s">
        <v>26</v>
      </c>
    </row>
    <row r="655" spans="1:5" ht="12.75">
      <c r="A655" s="35" t="s">
        <v>54</v>
      </c>
      <c r="E655" s="39" t="s">
        <v>5</v>
      </c>
    </row>
    <row r="656" spans="1:5" ht="12.75">
      <c r="A656" s="35" t="s">
        <v>55</v>
      </c>
      <c r="E656" s="40" t="s">
        <v>5</v>
      </c>
    </row>
    <row r="657" spans="1:5" ht="12.75">
      <c r="A657" t="s">
        <v>57</v>
      </c>
      <c r="E657" s="39" t="s">
        <v>5</v>
      </c>
    </row>
    <row r="658" spans="1:16" ht="12.75">
      <c r="A658" t="s">
        <v>48</v>
      </c>
      <c s="34" t="s">
        <v>595</v>
      </c>
      <c s="34" t="s">
        <v>596</v>
      </c>
      <c s="35" t="s">
        <v>5</v>
      </c>
      <c s="6" t="s">
        <v>597</v>
      </c>
      <c s="36" t="s">
        <v>52</v>
      </c>
      <c s="37">
        <v>0.25</v>
      </c>
      <c s="36">
        <v>0</v>
      </c>
      <c s="36">
        <f>ROUND(G658*H658,6)</f>
      </c>
      <c r="L658" s="38">
        <v>0</v>
      </c>
      <c s="32">
        <f>ROUND(ROUND(L658,2)*ROUND(G658,3),2)</f>
      </c>
      <c s="36" t="s">
        <v>53</v>
      </c>
      <c>
        <f>(M658*21)/100</f>
      </c>
      <c t="s">
        <v>26</v>
      </c>
    </row>
    <row r="659" spans="1:5" ht="12.75">
      <c r="A659" s="35" t="s">
        <v>54</v>
      </c>
      <c r="E659" s="39" t="s">
        <v>5</v>
      </c>
    </row>
    <row r="660" spans="1:5" ht="12.75">
      <c r="A660" s="35" t="s">
        <v>55</v>
      </c>
      <c r="E660" s="40" t="s">
        <v>5</v>
      </c>
    </row>
    <row r="661" spans="1:5" ht="12.75">
      <c r="A661" t="s">
        <v>57</v>
      </c>
      <c r="E661" s="39" t="s">
        <v>5</v>
      </c>
    </row>
    <row r="662" spans="1:13" ht="12.75">
      <c r="A662" t="s">
        <v>45</v>
      </c>
      <c r="C662" s="31" t="s">
        <v>598</v>
      </c>
      <c r="E662" s="33" t="s">
        <v>599</v>
      </c>
      <c r="J662" s="32">
        <f>0</f>
      </c>
      <c s="32">
        <f>0</f>
      </c>
      <c s="32">
        <f>0+L663+L667+L671+L675+L679+L683+L687+L691+L695+L699+L703+L707+L711+L715+L719+L723+L727+L731+L735+L739+L743+L747+L751+L755+L759+L763+L767+L771+L775+L779+L783+L787+L791+L795+L799+L803+L807+L811+L815+L819+L823+L827+L831+L835+L839+L843+L847+L851+L855+L859+L863+L867+L871+L875+L879+L883</f>
      </c>
      <c s="32">
        <f>0+M663+M667+M671+M675+M679+M683+M687+M691+M695+M699+M703+M707+M711+M715+M719+M723+M727+M731+M735+M739+M743+M747+M751+M755+M759+M763+M767+M771+M775+M779+M783+M787+M791+M795+M799+M803+M807+M811+M815+M819+M823+M827+M831+M835+M839+M843+M847+M851+M855+M859+M863+M867+M871+M875+M879+M883</f>
      </c>
    </row>
    <row r="663" spans="1:16" ht="12.75">
      <c r="A663" t="s">
        <v>48</v>
      </c>
      <c s="34" t="s">
        <v>600</v>
      </c>
      <c s="34" t="s">
        <v>369</v>
      </c>
      <c s="35" t="s">
        <v>5</v>
      </c>
      <c s="6" t="s">
        <v>370</v>
      </c>
      <c s="36" t="s">
        <v>159</v>
      </c>
      <c s="37">
        <v>1</v>
      </c>
      <c s="36">
        <v>0</v>
      </c>
      <c s="36">
        <f>ROUND(G663*H663,6)</f>
      </c>
      <c r="L663" s="38">
        <v>0</v>
      </c>
      <c s="32">
        <f>ROUND(ROUND(L663,2)*ROUND(G663,3),2)</f>
      </c>
      <c s="36" t="s">
        <v>160</v>
      </c>
      <c>
        <f>(M663*21)/100</f>
      </c>
      <c t="s">
        <v>26</v>
      </c>
    </row>
    <row r="664" spans="1:5" ht="12.75">
      <c r="A664" s="35" t="s">
        <v>54</v>
      </c>
      <c r="E664" s="39" t="s">
        <v>5</v>
      </c>
    </row>
    <row r="665" spans="1:5" ht="12.75">
      <c r="A665" s="35" t="s">
        <v>55</v>
      </c>
      <c r="E665" s="40" t="s">
        <v>5</v>
      </c>
    </row>
    <row r="666" spans="1:5" ht="12.75">
      <c r="A666" t="s">
        <v>57</v>
      </c>
      <c r="E666" s="39" t="s">
        <v>5</v>
      </c>
    </row>
    <row r="667" spans="1:16" ht="38.25">
      <c r="A667" t="s">
        <v>48</v>
      </c>
      <c s="34" t="s">
        <v>601</v>
      </c>
      <c s="34" t="s">
        <v>602</v>
      </c>
      <c s="35" t="s">
        <v>5</v>
      </c>
      <c s="6" t="s">
        <v>373</v>
      </c>
      <c s="36" t="s">
        <v>159</v>
      </c>
      <c s="37">
        <v>1</v>
      </c>
      <c s="36">
        <v>0</v>
      </c>
      <c s="36">
        <f>ROUND(G667*H667,6)</f>
      </c>
      <c r="L667" s="38">
        <v>0</v>
      </c>
      <c s="32">
        <f>ROUND(ROUND(L667,2)*ROUND(G667,3),2)</f>
      </c>
      <c s="36" t="s">
        <v>53</v>
      </c>
      <c>
        <f>(M667*21)/100</f>
      </c>
      <c t="s">
        <v>26</v>
      </c>
    </row>
    <row r="668" spans="1:5" ht="12.75">
      <c r="A668" s="35" t="s">
        <v>54</v>
      </c>
      <c r="E668" s="39" t="s">
        <v>5</v>
      </c>
    </row>
    <row r="669" spans="1:5" ht="12.75">
      <c r="A669" s="35" t="s">
        <v>55</v>
      </c>
      <c r="E669" s="40" t="s">
        <v>5</v>
      </c>
    </row>
    <row r="670" spans="1:5" ht="12.75">
      <c r="A670" t="s">
        <v>57</v>
      </c>
      <c r="E670" s="39" t="s">
        <v>5</v>
      </c>
    </row>
    <row r="671" spans="1:16" ht="12.75">
      <c r="A671" t="s">
        <v>48</v>
      </c>
      <c s="34" t="s">
        <v>603</v>
      </c>
      <c s="34" t="s">
        <v>604</v>
      </c>
      <c s="35" t="s">
        <v>5</v>
      </c>
      <c s="6" t="s">
        <v>376</v>
      </c>
      <c s="36" t="s">
        <v>159</v>
      </c>
      <c s="37">
        <v>1</v>
      </c>
      <c s="36">
        <v>0</v>
      </c>
      <c s="36">
        <f>ROUND(G671*H671,6)</f>
      </c>
      <c r="L671" s="38">
        <v>0</v>
      </c>
      <c s="32">
        <f>ROUND(ROUND(L671,2)*ROUND(G671,3),2)</f>
      </c>
      <c s="36" t="s">
        <v>53</v>
      </c>
      <c>
        <f>(M671*21)/100</f>
      </c>
      <c t="s">
        <v>26</v>
      </c>
    </row>
    <row r="672" spans="1:5" ht="12.75">
      <c r="A672" s="35" t="s">
        <v>54</v>
      </c>
      <c r="E672" s="39" t="s">
        <v>5</v>
      </c>
    </row>
    <row r="673" spans="1:5" ht="12.75">
      <c r="A673" s="35" t="s">
        <v>55</v>
      </c>
      <c r="E673" s="40" t="s">
        <v>5</v>
      </c>
    </row>
    <row r="674" spans="1:5" ht="12.75">
      <c r="A674" t="s">
        <v>57</v>
      </c>
      <c r="E674" s="39" t="s">
        <v>5</v>
      </c>
    </row>
    <row r="675" spans="1:16" ht="25.5">
      <c r="A675" t="s">
        <v>48</v>
      </c>
      <c s="34" t="s">
        <v>605</v>
      </c>
      <c s="34" t="s">
        <v>606</v>
      </c>
      <c s="35" t="s">
        <v>5</v>
      </c>
      <c s="6" t="s">
        <v>379</v>
      </c>
      <c s="36" t="s">
        <v>159</v>
      </c>
      <c s="37">
        <v>1</v>
      </c>
      <c s="36">
        <v>0</v>
      </c>
      <c s="36">
        <f>ROUND(G675*H675,6)</f>
      </c>
      <c r="L675" s="38">
        <v>0</v>
      </c>
      <c s="32">
        <f>ROUND(ROUND(L675,2)*ROUND(G675,3),2)</f>
      </c>
      <c s="36" t="s">
        <v>53</v>
      </c>
      <c>
        <f>(M675*21)/100</f>
      </c>
      <c t="s">
        <v>26</v>
      </c>
    </row>
    <row r="676" spans="1:5" ht="12.75">
      <c r="A676" s="35" t="s">
        <v>54</v>
      </c>
      <c r="E676" s="39" t="s">
        <v>5</v>
      </c>
    </row>
    <row r="677" spans="1:5" ht="12.75">
      <c r="A677" s="35" t="s">
        <v>55</v>
      </c>
      <c r="E677" s="40" t="s">
        <v>5</v>
      </c>
    </row>
    <row r="678" spans="1:5" ht="12.75">
      <c r="A678" t="s">
        <v>57</v>
      </c>
      <c r="E678" s="39" t="s">
        <v>5</v>
      </c>
    </row>
    <row r="679" spans="1:16" ht="25.5">
      <c r="A679" t="s">
        <v>48</v>
      </c>
      <c s="34" t="s">
        <v>607</v>
      </c>
      <c s="34" t="s">
        <v>381</v>
      </c>
      <c s="35" t="s">
        <v>5</v>
      </c>
      <c s="6" t="s">
        <v>382</v>
      </c>
      <c s="36" t="s">
        <v>159</v>
      </c>
      <c s="37">
        <v>1</v>
      </c>
      <c s="36">
        <v>0</v>
      </c>
      <c s="36">
        <f>ROUND(G679*H679,6)</f>
      </c>
      <c r="L679" s="38">
        <v>0</v>
      </c>
      <c s="32">
        <f>ROUND(ROUND(L679,2)*ROUND(G679,3),2)</f>
      </c>
      <c s="36" t="s">
        <v>160</v>
      </c>
      <c>
        <f>(M679*21)/100</f>
      </c>
      <c t="s">
        <v>26</v>
      </c>
    </row>
    <row r="680" spans="1:5" ht="12.75">
      <c r="A680" s="35" t="s">
        <v>54</v>
      </c>
      <c r="E680" s="39" t="s">
        <v>5</v>
      </c>
    </row>
    <row r="681" spans="1:5" ht="12.75">
      <c r="A681" s="35" t="s">
        <v>55</v>
      </c>
      <c r="E681" s="40" t="s">
        <v>5</v>
      </c>
    </row>
    <row r="682" spans="1:5" ht="12.75">
      <c r="A682" t="s">
        <v>57</v>
      </c>
      <c r="E682" s="39" t="s">
        <v>5</v>
      </c>
    </row>
    <row r="683" spans="1:16" ht="12.75">
      <c r="A683" t="s">
        <v>48</v>
      </c>
      <c s="34" t="s">
        <v>608</v>
      </c>
      <c s="34" t="s">
        <v>609</v>
      </c>
      <c s="35" t="s">
        <v>5</v>
      </c>
      <c s="6" t="s">
        <v>385</v>
      </c>
      <c s="36" t="s">
        <v>159</v>
      </c>
      <c s="37">
        <v>1</v>
      </c>
      <c s="36">
        <v>0</v>
      </c>
      <c s="36">
        <f>ROUND(G683*H683,6)</f>
      </c>
      <c r="L683" s="38">
        <v>0</v>
      </c>
      <c s="32">
        <f>ROUND(ROUND(L683,2)*ROUND(G683,3),2)</f>
      </c>
      <c s="36" t="s">
        <v>53</v>
      </c>
      <c>
        <f>(M683*21)/100</f>
      </c>
      <c t="s">
        <v>26</v>
      </c>
    </row>
    <row r="684" spans="1:5" ht="12.75">
      <c r="A684" s="35" t="s">
        <v>54</v>
      </c>
      <c r="E684" s="39" t="s">
        <v>5</v>
      </c>
    </row>
    <row r="685" spans="1:5" ht="12.75">
      <c r="A685" s="35" t="s">
        <v>55</v>
      </c>
      <c r="E685" s="40" t="s">
        <v>5</v>
      </c>
    </row>
    <row r="686" spans="1:5" ht="12.75">
      <c r="A686" t="s">
        <v>57</v>
      </c>
      <c r="E686" s="39" t="s">
        <v>5</v>
      </c>
    </row>
    <row r="687" spans="1:16" ht="12.75">
      <c r="A687" t="s">
        <v>48</v>
      </c>
      <c s="34" t="s">
        <v>610</v>
      </c>
      <c s="34" t="s">
        <v>387</v>
      </c>
      <c s="35" t="s">
        <v>5</v>
      </c>
      <c s="6" t="s">
        <v>388</v>
      </c>
      <c s="36" t="s">
        <v>159</v>
      </c>
      <c s="37">
        <v>1</v>
      </c>
      <c s="36">
        <v>0</v>
      </c>
      <c s="36">
        <f>ROUND(G687*H687,6)</f>
      </c>
      <c r="L687" s="38">
        <v>0</v>
      </c>
      <c s="32">
        <f>ROUND(ROUND(L687,2)*ROUND(G687,3),2)</f>
      </c>
      <c s="36" t="s">
        <v>160</v>
      </c>
      <c>
        <f>(M687*21)/100</f>
      </c>
      <c t="s">
        <v>26</v>
      </c>
    </row>
    <row r="688" spans="1:5" ht="12.75">
      <c r="A688" s="35" t="s">
        <v>54</v>
      </c>
      <c r="E688" s="39" t="s">
        <v>5</v>
      </c>
    </row>
    <row r="689" spans="1:5" ht="12.75">
      <c r="A689" s="35" t="s">
        <v>55</v>
      </c>
      <c r="E689" s="40" t="s">
        <v>5</v>
      </c>
    </row>
    <row r="690" spans="1:5" ht="12.75">
      <c r="A690" t="s">
        <v>57</v>
      </c>
      <c r="E690" s="39" t="s">
        <v>5</v>
      </c>
    </row>
    <row r="691" spans="1:16" ht="12.75">
      <c r="A691" t="s">
        <v>48</v>
      </c>
      <c s="34" t="s">
        <v>611</v>
      </c>
      <c s="34" t="s">
        <v>612</v>
      </c>
      <c s="35" t="s">
        <v>5</v>
      </c>
      <c s="6" t="s">
        <v>391</v>
      </c>
      <c s="36" t="s">
        <v>159</v>
      </c>
      <c s="37">
        <v>1</v>
      </c>
      <c s="36">
        <v>0</v>
      </c>
      <c s="36">
        <f>ROUND(G691*H691,6)</f>
      </c>
      <c r="L691" s="38">
        <v>0</v>
      </c>
      <c s="32">
        <f>ROUND(ROUND(L691,2)*ROUND(G691,3),2)</f>
      </c>
      <c s="36" t="s">
        <v>53</v>
      </c>
      <c>
        <f>(M691*21)/100</f>
      </c>
      <c t="s">
        <v>26</v>
      </c>
    </row>
    <row r="692" spans="1:5" ht="12.75">
      <c r="A692" s="35" t="s">
        <v>54</v>
      </c>
      <c r="E692" s="39" t="s">
        <v>5</v>
      </c>
    </row>
    <row r="693" spans="1:5" ht="12.75">
      <c r="A693" s="35" t="s">
        <v>55</v>
      </c>
      <c r="E693" s="40" t="s">
        <v>5</v>
      </c>
    </row>
    <row r="694" spans="1:5" ht="12.75">
      <c r="A694" t="s">
        <v>57</v>
      </c>
      <c r="E694" s="39" t="s">
        <v>5</v>
      </c>
    </row>
    <row r="695" spans="1:16" ht="25.5">
      <c r="A695" t="s">
        <v>48</v>
      </c>
      <c s="34" t="s">
        <v>613</v>
      </c>
      <c s="34" t="s">
        <v>393</v>
      </c>
      <c s="35" t="s">
        <v>5</v>
      </c>
      <c s="6" t="s">
        <v>394</v>
      </c>
      <c s="36" t="s">
        <v>159</v>
      </c>
      <c s="37">
        <v>2</v>
      </c>
      <c s="36">
        <v>0</v>
      </c>
      <c s="36">
        <f>ROUND(G695*H695,6)</f>
      </c>
      <c r="L695" s="38">
        <v>0</v>
      </c>
      <c s="32">
        <f>ROUND(ROUND(L695,2)*ROUND(G695,3),2)</f>
      </c>
      <c s="36" t="s">
        <v>160</v>
      </c>
      <c>
        <f>(M695*21)/100</f>
      </c>
      <c t="s">
        <v>26</v>
      </c>
    </row>
    <row r="696" spans="1:5" ht="12.75">
      <c r="A696" s="35" t="s">
        <v>54</v>
      </c>
      <c r="E696" s="39" t="s">
        <v>5</v>
      </c>
    </row>
    <row r="697" spans="1:5" ht="12.75">
      <c r="A697" s="35" t="s">
        <v>55</v>
      </c>
      <c r="E697" s="40" t="s">
        <v>5</v>
      </c>
    </row>
    <row r="698" spans="1:5" ht="12.75">
      <c r="A698" t="s">
        <v>57</v>
      </c>
      <c r="E698" s="39" t="s">
        <v>5</v>
      </c>
    </row>
    <row r="699" spans="1:16" ht="12.75">
      <c r="A699" t="s">
        <v>48</v>
      </c>
      <c s="34" t="s">
        <v>614</v>
      </c>
      <c s="34" t="s">
        <v>615</v>
      </c>
      <c s="35" t="s">
        <v>5</v>
      </c>
      <c s="6" t="s">
        <v>397</v>
      </c>
      <c s="36" t="s">
        <v>159</v>
      </c>
      <c s="37">
        <v>2</v>
      </c>
      <c s="36">
        <v>0</v>
      </c>
      <c s="36">
        <f>ROUND(G699*H699,6)</f>
      </c>
      <c r="L699" s="38">
        <v>0</v>
      </c>
      <c s="32">
        <f>ROUND(ROUND(L699,2)*ROUND(G699,3),2)</f>
      </c>
      <c s="36" t="s">
        <v>53</v>
      </c>
      <c>
        <f>(M699*21)/100</f>
      </c>
      <c t="s">
        <v>26</v>
      </c>
    </row>
    <row r="700" spans="1:5" ht="12.75">
      <c r="A700" s="35" t="s">
        <v>54</v>
      </c>
      <c r="E700" s="39" t="s">
        <v>5</v>
      </c>
    </row>
    <row r="701" spans="1:5" ht="12.75">
      <c r="A701" s="35" t="s">
        <v>55</v>
      </c>
      <c r="E701" s="40" t="s">
        <v>5</v>
      </c>
    </row>
    <row r="702" spans="1:5" ht="12.75">
      <c r="A702" t="s">
        <v>57</v>
      </c>
      <c r="E702" s="39" t="s">
        <v>5</v>
      </c>
    </row>
    <row r="703" spans="1:16" ht="25.5">
      <c r="A703" t="s">
        <v>48</v>
      </c>
      <c s="34" t="s">
        <v>616</v>
      </c>
      <c s="34" t="s">
        <v>399</v>
      </c>
      <c s="35" t="s">
        <v>5</v>
      </c>
      <c s="6" t="s">
        <v>400</v>
      </c>
      <c s="36" t="s">
        <v>159</v>
      </c>
      <c s="37">
        <v>1</v>
      </c>
      <c s="36">
        <v>0</v>
      </c>
      <c s="36">
        <f>ROUND(G703*H703,6)</f>
      </c>
      <c r="L703" s="38">
        <v>0</v>
      </c>
      <c s="32">
        <f>ROUND(ROUND(L703,2)*ROUND(G703,3),2)</f>
      </c>
      <c s="36" t="s">
        <v>160</v>
      </c>
      <c>
        <f>(M703*21)/100</f>
      </c>
      <c t="s">
        <v>26</v>
      </c>
    </row>
    <row r="704" spans="1:5" ht="12.75">
      <c r="A704" s="35" t="s">
        <v>54</v>
      </c>
      <c r="E704" s="39" t="s">
        <v>5</v>
      </c>
    </row>
    <row r="705" spans="1:5" ht="12.75">
      <c r="A705" s="35" t="s">
        <v>55</v>
      </c>
      <c r="E705" s="40" t="s">
        <v>5</v>
      </c>
    </row>
    <row r="706" spans="1:5" ht="12.75">
      <c r="A706" t="s">
        <v>57</v>
      </c>
      <c r="E706" s="39" t="s">
        <v>5</v>
      </c>
    </row>
    <row r="707" spans="1:16" ht="12.75">
      <c r="A707" t="s">
        <v>48</v>
      </c>
      <c s="34" t="s">
        <v>617</v>
      </c>
      <c s="34" t="s">
        <v>618</v>
      </c>
      <c s="35" t="s">
        <v>5</v>
      </c>
      <c s="6" t="s">
        <v>619</v>
      </c>
      <c s="36" t="s">
        <v>159</v>
      </c>
      <c s="37">
        <v>1</v>
      </c>
      <c s="36">
        <v>0.0001</v>
      </c>
      <c s="36">
        <f>ROUND(G707*H707,6)</f>
      </c>
      <c r="L707" s="38">
        <v>0</v>
      </c>
      <c s="32">
        <f>ROUND(ROUND(L707,2)*ROUND(G707,3),2)</f>
      </c>
      <c s="36" t="s">
        <v>160</v>
      </c>
      <c>
        <f>(M707*21)/100</f>
      </c>
      <c t="s">
        <v>26</v>
      </c>
    </row>
    <row r="708" spans="1:5" ht="12.75">
      <c r="A708" s="35" t="s">
        <v>54</v>
      </c>
      <c r="E708" s="39" t="s">
        <v>5</v>
      </c>
    </row>
    <row r="709" spans="1:5" ht="12.75">
      <c r="A709" s="35" t="s">
        <v>55</v>
      </c>
      <c r="E709" s="40" t="s">
        <v>5</v>
      </c>
    </row>
    <row r="710" spans="1:5" ht="12.75">
      <c r="A710" t="s">
        <v>57</v>
      </c>
      <c r="E710" s="39" t="s">
        <v>403</v>
      </c>
    </row>
    <row r="711" spans="1:16" ht="12.75">
      <c r="A711" t="s">
        <v>48</v>
      </c>
      <c s="34" t="s">
        <v>620</v>
      </c>
      <c s="34" t="s">
        <v>621</v>
      </c>
      <c s="35" t="s">
        <v>5</v>
      </c>
      <c s="6" t="s">
        <v>622</v>
      </c>
      <c s="36" t="s">
        <v>159</v>
      </c>
      <c s="37">
        <v>12</v>
      </c>
      <c s="36">
        <v>0</v>
      </c>
      <c s="36">
        <f>ROUND(G711*H711,6)</f>
      </c>
      <c r="L711" s="38">
        <v>0</v>
      </c>
      <c s="32">
        <f>ROUND(ROUND(L711,2)*ROUND(G711,3),2)</f>
      </c>
      <c s="36" t="s">
        <v>53</v>
      </c>
      <c>
        <f>(M711*21)/100</f>
      </c>
      <c t="s">
        <v>26</v>
      </c>
    </row>
    <row r="712" spans="1:5" ht="12.75">
      <c r="A712" s="35" t="s">
        <v>54</v>
      </c>
      <c r="E712" s="39" t="s">
        <v>5</v>
      </c>
    </row>
    <row r="713" spans="1:5" ht="12.75">
      <c r="A713" s="35" t="s">
        <v>55</v>
      </c>
      <c r="E713" s="40" t="s">
        <v>5</v>
      </c>
    </row>
    <row r="714" spans="1:5" ht="12.75">
      <c r="A714" t="s">
        <v>57</v>
      </c>
      <c r="E714" s="39" t="s">
        <v>5</v>
      </c>
    </row>
    <row r="715" spans="1:16" ht="12.75">
      <c r="A715" t="s">
        <v>48</v>
      </c>
      <c s="34" t="s">
        <v>623</v>
      </c>
      <c s="34" t="s">
        <v>624</v>
      </c>
      <c s="35" t="s">
        <v>5</v>
      </c>
      <c s="6" t="s">
        <v>409</v>
      </c>
      <c s="36" t="s">
        <v>159</v>
      </c>
      <c s="37">
        <v>1</v>
      </c>
      <c s="36">
        <v>0</v>
      </c>
      <c s="36">
        <f>ROUND(G715*H715,6)</f>
      </c>
      <c r="L715" s="38">
        <v>0</v>
      </c>
      <c s="32">
        <f>ROUND(ROUND(L715,2)*ROUND(G715,3),2)</f>
      </c>
      <c s="36" t="s">
        <v>53</v>
      </c>
      <c>
        <f>(M715*21)/100</f>
      </c>
      <c t="s">
        <v>26</v>
      </c>
    </row>
    <row r="716" spans="1:5" ht="12.75">
      <c r="A716" s="35" t="s">
        <v>54</v>
      </c>
      <c r="E716" s="39" t="s">
        <v>5</v>
      </c>
    </row>
    <row r="717" spans="1:5" ht="12.75">
      <c r="A717" s="35" t="s">
        <v>55</v>
      </c>
      <c r="E717" s="40" t="s">
        <v>5</v>
      </c>
    </row>
    <row r="718" spans="1:5" ht="12.75">
      <c r="A718" t="s">
        <v>57</v>
      </c>
      <c r="E718" s="39" t="s">
        <v>5</v>
      </c>
    </row>
    <row r="719" spans="1:16" ht="12.75">
      <c r="A719" t="s">
        <v>48</v>
      </c>
      <c s="34" t="s">
        <v>625</v>
      </c>
      <c s="34" t="s">
        <v>626</v>
      </c>
      <c s="35" t="s">
        <v>5</v>
      </c>
      <c s="6" t="s">
        <v>423</v>
      </c>
      <c s="36" t="s">
        <v>159</v>
      </c>
      <c s="37">
        <v>11</v>
      </c>
      <c s="36">
        <v>0</v>
      </c>
      <c s="36">
        <f>ROUND(G719*H719,6)</f>
      </c>
      <c r="L719" s="38">
        <v>0</v>
      </c>
      <c s="32">
        <f>ROUND(ROUND(L719,2)*ROUND(G719,3),2)</f>
      </c>
      <c s="36" t="s">
        <v>53</v>
      </c>
      <c>
        <f>(M719*21)/100</f>
      </c>
      <c t="s">
        <v>26</v>
      </c>
    </row>
    <row r="720" spans="1:5" ht="12.75">
      <c r="A720" s="35" t="s">
        <v>54</v>
      </c>
      <c r="E720" s="39" t="s">
        <v>5</v>
      </c>
    </row>
    <row r="721" spans="1:5" ht="12.75">
      <c r="A721" s="35" t="s">
        <v>55</v>
      </c>
      <c r="E721" s="40" t="s">
        <v>5</v>
      </c>
    </row>
    <row r="722" spans="1:5" ht="12.75">
      <c r="A722" t="s">
        <v>57</v>
      </c>
      <c r="E722" s="39" t="s">
        <v>5</v>
      </c>
    </row>
    <row r="723" spans="1:16" ht="12.75">
      <c r="A723" t="s">
        <v>48</v>
      </c>
      <c s="34" t="s">
        <v>627</v>
      </c>
      <c s="34" t="s">
        <v>425</v>
      </c>
      <c s="35" t="s">
        <v>5</v>
      </c>
      <c s="6" t="s">
        <v>426</v>
      </c>
      <c s="36" t="s">
        <v>159</v>
      </c>
      <c s="37">
        <v>11</v>
      </c>
      <c s="36">
        <v>5E-05</v>
      </c>
      <c s="36">
        <f>ROUND(G723*H723,6)</f>
      </c>
      <c r="L723" s="38">
        <v>0</v>
      </c>
      <c s="32">
        <f>ROUND(ROUND(L723,2)*ROUND(G723,3),2)</f>
      </c>
      <c s="36" t="s">
        <v>160</v>
      </c>
      <c>
        <f>(M723*21)/100</f>
      </c>
      <c t="s">
        <v>26</v>
      </c>
    </row>
    <row r="724" spans="1:5" ht="12.75">
      <c r="A724" s="35" t="s">
        <v>54</v>
      </c>
      <c r="E724" s="39" t="s">
        <v>5</v>
      </c>
    </row>
    <row r="725" spans="1:5" ht="12.75">
      <c r="A725" s="35" t="s">
        <v>55</v>
      </c>
      <c r="E725" s="40" t="s">
        <v>5</v>
      </c>
    </row>
    <row r="726" spans="1:5" ht="12.75">
      <c r="A726" t="s">
        <v>57</v>
      </c>
      <c r="E726" s="39" t="s">
        <v>628</v>
      </c>
    </row>
    <row r="727" spans="1:16" ht="12.75">
      <c r="A727" t="s">
        <v>48</v>
      </c>
      <c s="34" t="s">
        <v>629</v>
      </c>
      <c s="34" t="s">
        <v>630</v>
      </c>
      <c s="35" t="s">
        <v>5</v>
      </c>
      <c s="6" t="s">
        <v>631</v>
      </c>
      <c s="36" t="s">
        <v>159</v>
      </c>
      <c s="37">
        <v>6</v>
      </c>
      <c s="36">
        <v>0</v>
      </c>
      <c s="36">
        <f>ROUND(G727*H727,6)</f>
      </c>
      <c r="L727" s="38">
        <v>0</v>
      </c>
      <c s="32">
        <f>ROUND(ROUND(L727,2)*ROUND(G727,3),2)</f>
      </c>
      <c s="36" t="s">
        <v>160</v>
      </c>
      <c>
        <f>(M727*21)/100</f>
      </c>
      <c t="s">
        <v>26</v>
      </c>
    </row>
    <row r="728" spans="1:5" ht="12.75">
      <c r="A728" s="35" t="s">
        <v>54</v>
      </c>
      <c r="E728" s="39" t="s">
        <v>5</v>
      </c>
    </row>
    <row r="729" spans="1:5" ht="12.75">
      <c r="A729" s="35" t="s">
        <v>55</v>
      </c>
      <c r="E729" s="40" t="s">
        <v>5</v>
      </c>
    </row>
    <row r="730" spans="1:5" ht="12.75">
      <c r="A730" t="s">
        <v>57</v>
      </c>
      <c r="E730" s="39" t="s">
        <v>5</v>
      </c>
    </row>
    <row r="731" spans="1:16" ht="12.75">
      <c r="A731" t="s">
        <v>48</v>
      </c>
      <c s="34" t="s">
        <v>632</v>
      </c>
      <c s="34" t="s">
        <v>633</v>
      </c>
      <c s="35" t="s">
        <v>5</v>
      </c>
      <c s="6" t="s">
        <v>634</v>
      </c>
      <c s="36" t="s">
        <v>159</v>
      </c>
      <c s="37">
        <v>5</v>
      </c>
      <c s="36">
        <v>0</v>
      </c>
      <c s="36">
        <f>ROUND(G731*H731,6)</f>
      </c>
      <c r="L731" s="38">
        <v>0</v>
      </c>
      <c s="32">
        <f>ROUND(ROUND(L731,2)*ROUND(G731,3),2)</f>
      </c>
      <c s="36" t="s">
        <v>160</v>
      </c>
      <c>
        <f>(M731*21)/100</f>
      </c>
      <c t="s">
        <v>26</v>
      </c>
    </row>
    <row r="732" spans="1:5" ht="12.75">
      <c r="A732" s="35" t="s">
        <v>54</v>
      </c>
      <c r="E732" s="39" t="s">
        <v>5</v>
      </c>
    </row>
    <row r="733" spans="1:5" ht="12.75">
      <c r="A733" s="35" t="s">
        <v>55</v>
      </c>
      <c r="E733" s="40" t="s">
        <v>5</v>
      </c>
    </row>
    <row r="734" spans="1:5" ht="12.75">
      <c r="A734" t="s">
        <v>57</v>
      </c>
      <c r="E734" s="39" t="s">
        <v>5</v>
      </c>
    </row>
    <row r="735" spans="1:16" ht="38.25">
      <c r="A735" t="s">
        <v>48</v>
      </c>
      <c s="34" t="s">
        <v>635</v>
      </c>
      <c s="34" t="s">
        <v>636</v>
      </c>
      <c s="35" t="s">
        <v>5</v>
      </c>
      <c s="6" t="s">
        <v>637</v>
      </c>
      <c s="36" t="s">
        <v>159</v>
      </c>
      <c s="37">
        <v>11</v>
      </c>
      <c s="36">
        <v>0</v>
      </c>
      <c s="36">
        <f>ROUND(G735*H735,6)</f>
      </c>
      <c r="L735" s="38">
        <v>0</v>
      </c>
      <c s="32">
        <f>ROUND(ROUND(L735,2)*ROUND(G735,3),2)</f>
      </c>
      <c s="36" t="s">
        <v>53</v>
      </c>
      <c>
        <f>(M735*21)/100</f>
      </c>
      <c t="s">
        <v>26</v>
      </c>
    </row>
    <row r="736" spans="1:5" ht="12.75">
      <c r="A736" s="35" t="s">
        <v>54</v>
      </c>
      <c r="E736" s="39" t="s">
        <v>5</v>
      </c>
    </row>
    <row r="737" spans="1:5" ht="12.75">
      <c r="A737" s="35" t="s">
        <v>55</v>
      </c>
      <c r="E737" s="40" t="s">
        <v>5</v>
      </c>
    </row>
    <row r="738" spans="1:5" ht="12.75">
      <c r="A738" t="s">
        <v>57</v>
      </c>
      <c r="E738" s="39" t="s">
        <v>5</v>
      </c>
    </row>
    <row r="739" spans="1:16" ht="25.5">
      <c r="A739" t="s">
        <v>48</v>
      </c>
      <c s="34" t="s">
        <v>638</v>
      </c>
      <c s="34" t="s">
        <v>639</v>
      </c>
      <c s="35" t="s">
        <v>5</v>
      </c>
      <c s="6" t="s">
        <v>640</v>
      </c>
      <c s="36" t="s">
        <v>159</v>
      </c>
      <c s="37">
        <v>11</v>
      </c>
      <c s="36">
        <v>0</v>
      </c>
      <c s="36">
        <f>ROUND(G739*H739,6)</f>
      </c>
      <c r="L739" s="38">
        <v>0</v>
      </c>
      <c s="32">
        <f>ROUND(ROUND(L739,2)*ROUND(G739,3),2)</f>
      </c>
      <c s="36" t="s">
        <v>160</v>
      </c>
      <c>
        <f>(M739*21)/100</f>
      </c>
      <c t="s">
        <v>26</v>
      </c>
    </row>
    <row r="740" spans="1:5" ht="12.75">
      <c r="A740" s="35" t="s">
        <v>54</v>
      </c>
      <c r="E740" s="39" t="s">
        <v>5</v>
      </c>
    </row>
    <row r="741" spans="1:5" ht="12.75">
      <c r="A741" s="35" t="s">
        <v>55</v>
      </c>
      <c r="E741" s="40" t="s">
        <v>5</v>
      </c>
    </row>
    <row r="742" spans="1:5" ht="12.75">
      <c r="A742" t="s">
        <v>57</v>
      </c>
      <c r="E742" s="39" t="s">
        <v>5</v>
      </c>
    </row>
    <row r="743" spans="1:16" ht="12.75">
      <c r="A743" t="s">
        <v>48</v>
      </c>
      <c s="34" t="s">
        <v>641</v>
      </c>
      <c s="34" t="s">
        <v>642</v>
      </c>
      <c s="35" t="s">
        <v>5</v>
      </c>
      <c s="6" t="s">
        <v>643</v>
      </c>
      <c s="36" t="s">
        <v>159</v>
      </c>
      <c s="37">
        <v>1</v>
      </c>
      <c s="36">
        <v>0</v>
      </c>
      <c s="36">
        <f>ROUND(G743*H743,6)</f>
      </c>
      <c r="L743" s="38">
        <v>0</v>
      </c>
      <c s="32">
        <f>ROUND(ROUND(L743,2)*ROUND(G743,3),2)</f>
      </c>
      <c s="36" t="s">
        <v>53</v>
      </c>
      <c>
        <f>(M743*21)/100</f>
      </c>
      <c t="s">
        <v>26</v>
      </c>
    </row>
    <row r="744" spans="1:5" ht="12.75">
      <c r="A744" s="35" t="s">
        <v>54</v>
      </c>
      <c r="E744" s="39" t="s">
        <v>5</v>
      </c>
    </row>
    <row r="745" spans="1:5" ht="12.75">
      <c r="A745" s="35" t="s">
        <v>55</v>
      </c>
      <c r="E745" s="40" t="s">
        <v>5</v>
      </c>
    </row>
    <row r="746" spans="1:5" ht="12.75">
      <c r="A746" t="s">
        <v>57</v>
      </c>
      <c r="E746" s="39" t="s">
        <v>5</v>
      </c>
    </row>
    <row r="747" spans="1:16" ht="12.75">
      <c r="A747" t="s">
        <v>48</v>
      </c>
      <c s="34" t="s">
        <v>644</v>
      </c>
      <c s="34" t="s">
        <v>645</v>
      </c>
      <c s="35" t="s">
        <v>5</v>
      </c>
      <c s="6" t="s">
        <v>646</v>
      </c>
      <c s="36" t="s">
        <v>159</v>
      </c>
      <c s="37">
        <v>1</v>
      </c>
      <c s="36">
        <v>0</v>
      </c>
      <c s="36">
        <f>ROUND(G747*H747,6)</f>
      </c>
      <c r="L747" s="38">
        <v>0</v>
      </c>
      <c s="32">
        <f>ROUND(ROUND(L747,2)*ROUND(G747,3),2)</f>
      </c>
      <c s="36" t="s">
        <v>53</v>
      </c>
      <c>
        <f>(M747*21)/100</f>
      </c>
      <c t="s">
        <v>26</v>
      </c>
    </row>
    <row r="748" spans="1:5" ht="12.75">
      <c r="A748" s="35" t="s">
        <v>54</v>
      </c>
      <c r="E748" s="39" t="s">
        <v>5</v>
      </c>
    </row>
    <row r="749" spans="1:5" ht="12.75">
      <c r="A749" s="35" t="s">
        <v>55</v>
      </c>
      <c r="E749" s="40" t="s">
        <v>5</v>
      </c>
    </row>
    <row r="750" spans="1:5" ht="12.75">
      <c r="A750" t="s">
        <v>57</v>
      </c>
      <c r="E750" s="39" t="s">
        <v>5</v>
      </c>
    </row>
    <row r="751" spans="1:16" ht="12.75">
      <c r="A751" t="s">
        <v>48</v>
      </c>
      <c s="34" t="s">
        <v>647</v>
      </c>
      <c s="34" t="s">
        <v>648</v>
      </c>
      <c s="35" t="s">
        <v>5</v>
      </c>
      <c s="6" t="s">
        <v>649</v>
      </c>
      <c s="36" t="s">
        <v>159</v>
      </c>
      <c s="37">
        <v>6</v>
      </c>
      <c s="36">
        <v>0</v>
      </c>
      <c s="36">
        <f>ROUND(G751*H751,6)</f>
      </c>
      <c r="L751" s="38">
        <v>0</v>
      </c>
      <c s="32">
        <f>ROUND(ROUND(L751,2)*ROUND(G751,3),2)</f>
      </c>
      <c s="36" t="s">
        <v>160</v>
      </c>
      <c>
        <f>(M751*21)/100</f>
      </c>
      <c t="s">
        <v>26</v>
      </c>
    </row>
    <row r="752" spans="1:5" ht="12.75">
      <c r="A752" s="35" t="s">
        <v>54</v>
      </c>
      <c r="E752" s="39" t="s">
        <v>5</v>
      </c>
    </row>
    <row r="753" spans="1:5" ht="12.75">
      <c r="A753" s="35" t="s">
        <v>55</v>
      </c>
      <c r="E753" s="40" t="s">
        <v>5</v>
      </c>
    </row>
    <row r="754" spans="1:5" ht="12.75">
      <c r="A754" t="s">
        <v>57</v>
      </c>
      <c r="E754" s="39" t="s">
        <v>5</v>
      </c>
    </row>
    <row r="755" spans="1:16" ht="12.75">
      <c r="A755" t="s">
        <v>48</v>
      </c>
      <c s="34" t="s">
        <v>650</v>
      </c>
      <c s="34" t="s">
        <v>651</v>
      </c>
      <c s="35" t="s">
        <v>5</v>
      </c>
      <c s="6" t="s">
        <v>652</v>
      </c>
      <c s="36" t="s">
        <v>159</v>
      </c>
      <c s="37">
        <v>6</v>
      </c>
      <c s="36">
        <v>0</v>
      </c>
      <c s="36">
        <f>ROUND(G755*H755,6)</f>
      </c>
      <c r="L755" s="38">
        <v>0</v>
      </c>
      <c s="32">
        <f>ROUND(ROUND(L755,2)*ROUND(G755,3),2)</f>
      </c>
      <c s="36" t="s">
        <v>53</v>
      </c>
      <c>
        <f>(M755*21)/100</f>
      </c>
      <c t="s">
        <v>26</v>
      </c>
    </row>
    <row r="756" spans="1:5" ht="12.75">
      <c r="A756" s="35" t="s">
        <v>54</v>
      </c>
      <c r="E756" s="39" t="s">
        <v>5</v>
      </c>
    </row>
    <row r="757" spans="1:5" ht="12.75">
      <c r="A757" s="35" t="s">
        <v>55</v>
      </c>
      <c r="E757" s="40" t="s">
        <v>5</v>
      </c>
    </row>
    <row r="758" spans="1:5" ht="12.75">
      <c r="A758" t="s">
        <v>57</v>
      </c>
      <c r="E758" s="39" t="s">
        <v>5</v>
      </c>
    </row>
    <row r="759" spans="1:16" ht="12.75">
      <c r="A759" t="s">
        <v>48</v>
      </c>
      <c s="34" t="s">
        <v>653</v>
      </c>
      <c s="34" t="s">
        <v>654</v>
      </c>
      <c s="35" t="s">
        <v>5</v>
      </c>
      <c s="6" t="s">
        <v>655</v>
      </c>
      <c s="36" t="s">
        <v>159</v>
      </c>
      <c s="37">
        <v>1</v>
      </c>
      <c s="36">
        <v>0</v>
      </c>
      <c s="36">
        <f>ROUND(G759*H759,6)</f>
      </c>
      <c r="L759" s="38">
        <v>0</v>
      </c>
      <c s="32">
        <f>ROUND(ROUND(L759,2)*ROUND(G759,3),2)</f>
      </c>
      <c s="36" t="s">
        <v>160</v>
      </c>
      <c>
        <f>(M759*21)/100</f>
      </c>
      <c t="s">
        <v>26</v>
      </c>
    </row>
    <row r="760" spans="1:5" ht="12.75">
      <c r="A760" s="35" t="s">
        <v>54</v>
      </c>
      <c r="E760" s="39" t="s">
        <v>5</v>
      </c>
    </row>
    <row r="761" spans="1:5" ht="12.75">
      <c r="A761" s="35" t="s">
        <v>55</v>
      </c>
      <c r="E761" s="40" t="s">
        <v>5</v>
      </c>
    </row>
    <row r="762" spans="1:5" ht="12.75">
      <c r="A762" t="s">
        <v>57</v>
      </c>
      <c r="E762" s="39" t="s">
        <v>5</v>
      </c>
    </row>
    <row r="763" spans="1:16" ht="38.25">
      <c r="A763" t="s">
        <v>48</v>
      </c>
      <c s="34" t="s">
        <v>656</v>
      </c>
      <c s="34" t="s">
        <v>657</v>
      </c>
      <c s="35" t="s">
        <v>5</v>
      </c>
      <c s="6" t="s">
        <v>658</v>
      </c>
      <c s="36" t="s">
        <v>159</v>
      </c>
      <c s="37">
        <v>1</v>
      </c>
      <c s="36">
        <v>0</v>
      </c>
      <c s="36">
        <f>ROUND(G763*H763,6)</f>
      </c>
      <c r="L763" s="38">
        <v>0</v>
      </c>
      <c s="32">
        <f>ROUND(ROUND(L763,2)*ROUND(G763,3),2)</f>
      </c>
      <c s="36" t="s">
        <v>53</v>
      </c>
      <c>
        <f>(M763*21)/100</f>
      </c>
      <c t="s">
        <v>26</v>
      </c>
    </row>
    <row r="764" spans="1:5" ht="12.75">
      <c r="A764" s="35" t="s">
        <v>54</v>
      </c>
      <c r="E764" s="39" t="s">
        <v>5</v>
      </c>
    </row>
    <row r="765" spans="1:5" ht="12.75">
      <c r="A765" s="35" t="s">
        <v>55</v>
      </c>
      <c r="E765" s="40" t="s">
        <v>5</v>
      </c>
    </row>
    <row r="766" spans="1:5" ht="12.75">
      <c r="A766" t="s">
        <v>57</v>
      </c>
      <c r="E766" s="39" t="s">
        <v>5</v>
      </c>
    </row>
    <row r="767" spans="1:16" ht="25.5">
      <c r="A767" t="s">
        <v>48</v>
      </c>
      <c s="34" t="s">
        <v>659</v>
      </c>
      <c s="34" t="s">
        <v>660</v>
      </c>
      <c s="35" t="s">
        <v>5</v>
      </c>
      <c s="6" t="s">
        <v>661</v>
      </c>
      <c s="36" t="s">
        <v>159</v>
      </c>
      <c s="37">
        <v>2</v>
      </c>
      <c s="36">
        <v>0</v>
      </c>
      <c s="36">
        <f>ROUND(G767*H767,6)</f>
      </c>
      <c r="L767" s="38">
        <v>0</v>
      </c>
      <c s="32">
        <f>ROUND(ROUND(L767,2)*ROUND(G767,3),2)</f>
      </c>
      <c s="36" t="s">
        <v>53</v>
      </c>
      <c>
        <f>(M767*21)/100</f>
      </c>
      <c t="s">
        <v>26</v>
      </c>
    </row>
    <row r="768" spans="1:5" ht="12.75">
      <c r="A768" s="35" t="s">
        <v>54</v>
      </c>
      <c r="E768" s="39" t="s">
        <v>5</v>
      </c>
    </row>
    <row r="769" spans="1:5" ht="12.75">
      <c r="A769" s="35" t="s">
        <v>55</v>
      </c>
      <c r="E769" s="40" t="s">
        <v>5</v>
      </c>
    </row>
    <row r="770" spans="1:5" ht="12.75">
      <c r="A770" t="s">
        <v>57</v>
      </c>
      <c r="E770" s="39" t="s">
        <v>5</v>
      </c>
    </row>
    <row r="771" spans="1:16" ht="12.75">
      <c r="A771" t="s">
        <v>48</v>
      </c>
      <c s="34" t="s">
        <v>662</v>
      </c>
      <c s="34" t="s">
        <v>663</v>
      </c>
      <c s="35" t="s">
        <v>5</v>
      </c>
      <c s="6" t="s">
        <v>664</v>
      </c>
      <c s="36" t="s">
        <v>159</v>
      </c>
      <c s="37">
        <v>1</v>
      </c>
      <c s="36">
        <v>0</v>
      </c>
      <c s="36">
        <f>ROUND(G771*H771,6)</f>
      </c>
      <c r="L771" s="38">
        <v>0</v>
      </c>
      <c s="32">
        <f>ROUND(ROUND(L771,2)*ROUND(G771,3),2)</f>
      </c>
      <c s="36" t="s">
        <v>53</v>
      </c>
      <c>
        <f>(M771*21)/100</f>
      </c>
      <c t="s">
        <v>26</v>
      </c>
    </row>
    <row r="772" spans="1:5" ht="12.75">
      <c r="A772" s="35" t="s">
        <v>54</v>
      </c>
      <c r="E772" s="39" t="s">
        <v>5</v>
      </c>
    </row>
    <row r="773" spans="1:5" ht="12.75">
      <c r="A773" s="35" t="s">
        <v>55</v>
      </c>
      <c r="E773" s="40" t="s">
        <v>5</v>
      </c>
    </row>
    <row r="774" spans="1:5" ht="12.75">
      <c r="A774" t="s">
        <v>57</v>
      </c>
      <c r="E774" s="39" t="s">
        <v>5</v>
      </c>
    </row>
    <row r="775" spans="1:16" ht="25.5">
      <c r="A775" t="s">
        <v>48</v>
      </c>
      <c s="34" t="s">
        <v>665</v>
      </c>
      <c s="34" t="s">
        <v>478</v>
      </c>
      <c s="35" t="s">
        <v>5</v>
      </c>
      <c s="6" t="s">
        <v>479</v>
      </c>
      <c s="36" t="s">
        <v>159</v>
      </c>
      <c s="37">
        <v>1</v>
      </c>
      <c s="36">
        <v>0</v>
      </c>
      <c s="36">
        <f>ROUND(G775*H775,6)</f>
      </c>
      <c r="L775" s="38">
        <v>0</v>
      </c>
      <c s="32">
        <f>ROUND(ROUND(L775,2)*ROUND(G775,3),2)</f>
      </c>
      <c s="36" t="s">
        <v>160</v>
      </c>
      <c>
        <f>(M775*21)/100</f>
      </c>
      <c t="s">
        <v>26</v>
      </c>
    </row>
    <row r="776" spans="1:5" ht="12.75">
      <c r="A776" s="35" t="s">
        <v>54</v>
      </c>
      <c r="E776" s="39" t="s">
        <v>5</v>
      </c>
    </row>
    <row r="777" spans="1:5" ht="12.75">
      <c r="A777" s="35" t="s">
        <v>55</v>
      </c>
      <c r="E777" s="40" t="s">
        <v>5</v>
      </c>
    </row>
    <row r="778" spans="1:5" ht="12.75">
      <c r="A778" t="s">
        <v>57</v>
      </c>
      <c r="E778" s="39" t="s">
        <v>5</v>
      </c>
    </row>
    <row r="779" spans="1:16" ht="12.75">
      <c r="A779" t="s">
        <v>48</v>
      </c>
      <c s="34" t="s">
        <v>666</v>
      </c>
      <c s="34" t="s">
        <v>667</v>
      </c>
      <c s="35" t="s">
        <v>5</v>
      </c>
      <c s="6" t="s">
        <v>482</v>
      </c>
      <c s="36" t="s">
        <v>159</v>
      </c>
      <c s="37">
        <v>1</v>
      </c>
      <c s="36">
        <v>0</v>
      </c>
      <c s="36">
        <f>ROUND(G779*H779,6)</f>
      </c>
      <c r="L779" s="38">
        <v>0</v>
      </c>
      <c s="32">
        <f>ROUND(ROUND(L779,2)*ROUND(G779,3),2)</f>
      </c>
      <c s="36" t="s">
        <v>53</v>
      </c>
      <c>
        <f>(M779*21)/100</f>
      </c>
      <c t="s">
        <v>26</v>
      </c>
    </row>
    <row r="780" spans="1:5" ht="12.75">
      <c r="A780" s="35" t="s">
        <v>54</v>
      </c>
      <c r="E780" s="39" t="s">
        <v>5</v>
      </c>
    </row>
    <row r="781" spans="1:5" ht="12.75">
      <c r="A781" s="35" t="s">
        <v>55</v>
      </c>
      <c r="E781" s="40" t="s">
        <v>5</v>
      </c>
    </row>
    <row r="782" spans="1:5" ht="12.75">
      <c r="A782" t="s">
        <v>57</v>
      </c>
      <c r="E782" s="39" t="s">
        <v>5</v>
      </c>
    </row>
    <row r="783" spans="1:16" ht="38.25">
      <c r="A783" t="s">
        <v>48</v>
      </c>
      <c s="34" t="s">
        <v>668</v>
      </c>
      <c s="34" t="s">
        <v>669</v>
      </c>
      <c s="35" t="s">
        <v>5</v>
      </c>
      <c s="6" t="s">
        <v>670</v>
      </c>
      <c s="36" t="s">
        <v>159</v>
      </c>
      <c s="37">
        <v>1</v>
      </c>
      <c s="36">
        <v>0</v>
      </c>
      <c s="36">
        <f>ROUND(G783*H783,6)</f>
      </c>
      <c r="L783" s="38">
        <v>0</v>
      </c>
      <c s="32">
        <f>ROUND(ROUND(L783,2)*ROUND(G783,3),2)</f>
      </c>
      <c s="36" t="s">
        <v>53</v>
      </c>
      <c>
        <f>(M783*21)/100</f>
      </c>
      <c t="s">
        <v>26</v>
      </c>
    </row>
    <row r="784" spans="1:5" ht="12.75">
      <c r="A784" s="35" t="s">
        <v>54</v>
      </c>
      <c r="E784" s="39" t="s">
        <v>5</v>
      </c>
    </row>
    <row r="785" spans="1:5" ht="12.75">
      <c r="A785" s="35" t="s">
        <v>55</v>
      </c>
      <c r="E785" s="40" t="s">
        <v>5</v>
      </c>
    </row>
    <row r="786" spans="1:5" ht="12.75">
      <c r="A786" t="s">
        <v>57</v>
      </c>
      <c r="E786" s="39" t="s">
        <v>5</v>
      </c>
    </row>
    <row r="787" spans="1:16" ht="12.75">
      <c r="A787" t="s">
        <v>48</v>
      </c>
      <c s="34" t="s">
        <v>671</v>
      </c>
      <c s="34" t="s">
        <v>672</v>
      </c>
      <c s="35" t="s">
        <v>5</v>
      </c>
      <c s="6" t="s">
        <v>488</v>
      </c>
      <c s="36" t="s">
        <v>159</v>
      </c>
      <c s="37">
        <v>1</v>
      </c>
      <c s="36">
        <v>0</v>
      </c>
      <c s="36">
        <f>ROUND(G787*H787,6)</f>
      </c>
      <c r="L787" s="38">
        <v>0</v>
      </c>
      <c s="32">
        <f>ROUND(ROUND(L787,2)*ROUND(G787,3),2)</f>
      </c>
      <c s="36" t="s">
        <v>53</v>
      </c>
      <c>
        <f>(M787*21)/100</f>
      </c>
      <c t="s">
        <v>26</v>
      </c>
    </row>
    <row r="788" spans="1:5" ht="12.75">
      <c r="A788" s="35" t="s">
        <v>54</v>
      </c>
      <c r="E788" s="39" t="s">
        <v>5</v>
      </c>
    </row>
    <row r="789" spans="1:5" ht="12.75">
      <c r="A789" s="35" t="s">
        <v>55</v>
      </c>
      <c r="E789" s="40" t="s">
        <v>5</v>
      </c>
    </row>
    <row r="790" spans="1:5" ht="12.75">
      <c r="A790" t="s">
        <v>57</v>
      </c>
      <c r="E790" s="39" t="s">
        <v>5</v>
      </c>
    </row>
    <row r="791" spans="1:16" ht="12.75">
      <c r="A791" t="s">
        <v>48</v>
      </c>
      <c s="34" t="s">
        <v>673</v>
      </c>
      <c s="34" t="s">
        <v>224</v>
      </c>
      <c s="35" t="s">
        <v>5</v>
      </c>
      <c s="6" t="s">
        <v>225</v>
      </c>
      <c s="36" t="s">
        <v>226</v>
      </c>
      <c s="37">
        <v>570</v>
      </c>
      <c s="36">
        <v>0</v>
      </c>
      <c s="36">
        <f>ROUND(G791*H791,6)</f>
      </c>
      <c r="L791" s="38">
        <v>0</v>
      </c>
      <c s="32">
        <f>ROUND(ROUND(L791,2)*ROUND(G791,3),2)</f>
      </c>
      <c s="36" t="s">
        <v>160</v>
      </c>
      <c>
        <f>(M791*21)/100</f>
      </c>
      <c t="s">
        <v>26</v>
      </c>
    </row>
    <row r="792" spans="1:5" ht="12.75">
      <c r="A792" s="35" t="s">
        <v>54</v>
      </c>
      <c r="E792" s="39" t="s">
        <v>5</v>
      </c>
    </row>
    <row r="793" spans="1:5" ht="12.75">
      <c r="A793" s="35" t="s">
        <v>55</v>
      </c>
      <c r="E793" s="40" t="s">
        <v>5</v>
      </c>
    </row>
    <row r="794" spans="1:5" ht="12.75">
      <c r="A794" t="s">
        <v>57</v>
      </c>
      <c r="E794" s="39" t="s">
        <v>5</v>
      </c>
    </row>
    <row r="795" spans="1:16" ht="12.75">
      <c r="A795" t="s">
        <v>48</v>
      </c>
      <c s="34" t="s">
        <v>674</v>
      </c>
      <c s="34" t="s">
        <v>495</v>
      </c>
      <c s="35" t="s">
        <v>5</v>
      </c>
      <c s="6" t="s">
        <v>496</v>
      </c>
      <c s="36" t="s">
        <v>226</v>
      </c>
      <c s="37">
        <v>570</v>
      </c>
      <c s="36">
        <v>4E-05</v>
      </c>
      <c s="36">
        <f>ROUND(G795*H795,6)</f>
      </c>
      <c r="L795" s="38">
        <v>0</v>
      </c>
      <c s="32">
        <f>ROUND(ROUND(L795,2)*ROUND(G795,3),2)</f>
      </c>
      <c s="36" t="s">
        <v>160</v>
      </c>
      <c>
        <f>(M795*21)/100</f>
      </c>
      <c t="s">
        <v>26</v>
      </c>
    </row>
    <row r="796" spans="1:5" ht="12.75">
      <c r="A796" s="35" t="s">
        <v>54</v>
      </c>
      <c r="E796" s="39" t="s">
        <v>5</v>
      </c>
    </row>
    <row r="797" spans="1:5" ht="12.75">
      <c r="A797" s="35" t="s">
        <v>55</v>
      </c>
      <c r="E797" s="40" t="s">
        <v>5</v>
      </c>
    </row>
    <row r="798" spans="1:5" ht="12.75">
      <c r="A798" t="s">
        <v>57</v>
      </c>
      <c r="E798" s="39" t="s">
        <v>497</v>
      </c>
    </row>
    <row r="799" spans="1:16" ht="12.75">
      <c r="A799" t="s">
        <v>48</v>
      </c>
      <c s="34" t="s">
        <v>675</v>
      </c>
      <c s="34" t="s">
        <v>231</v>
      </c>
      <c s="35" t="s">
        <v>49</v>
      </c>
      <c s="6" t="s">
        <v>232</v>
      </c>
      <c s="36" t="s">
        <v>226</v>
      </c>
      <c s="37">
        <v>40</v>
      </c>
      <c s="36">
        <v>0</v>
      </c>
      <c s="36">
        <f>ROUND(G799*H799,6)</f>
      </c>
      <c r="L799" s="38">
        <v>0</v>
      </c>
      <c s="32">
        <f>ROUND(ROUND(L799,2)*ROUND(G799,3),2)</f>
      </c>
      <c s="36" t="s">
        <v>160</v>
      </c>
      <c>
        <f>(M799*21)/100</f>
      </c>
      <c t="s">
        <v>26</v>
      </c>
    </row>
    <row r="800" spans="1:5" ht="12.75">
      <c r="A800" s="35" t="s">
        <v>54</v>
      </c>
      <c r="E800" s="39" t="s">
        <v>5</v>
      </c>
    </row>
    <row r="801" spans="1:5" ht="12.75">
      <c r="A801" s="35" t="s">
        <v>55</v>
      </c>
      <c r="E801" s="40" t="s">
        <v>5</v>
      </c>
    </row>
    <row r="802" spans="1:5" ht="12.75">
      <c r="A802" t="s">
        <v>57</v>
      </c>
      <c r="E802" s="39" t="s">
        <v>5</v>
      </c>
    </row>
    <row r="803" spans="1:16" ht="12.75">
      <c r="A803" t="s">
        <v>48</v>
      </c>
      <c s="34" t="s">
        <v>676</v>
      </c>
      <c s="34" t="s">
        <v>234</v>
      </c>
      <c s="35" t="s">
        <v>5</v>
      </c>
      <c s="6" t="s">
        <v>235</v>
      </c>
      <c s="36" t="s">
        <v>226</v>
      </c>
      <c s="37">
        <v>40</v>
      </c>
      <c s="36">
        <v>0.0001</v>
      </c>
      <c s="36">
        <f>ROUND(G803*H803,6)</f>
      </c>
      <c r="L803" s="38">
        <v>0</v>
      </c>
      <c s="32">
        <f>ROUND(ROUND(L803,2)*ROUND(G803,3),2)</f>
      </c>
      <c s="36" t="s">
        <v>160</v>
      </c>
      <c>
        <f>(M803*21)/100</f>
      </c>
      <c t="s">
        <v>26</v>
      </c>
    </row>
    <row r="804" spans="1:5" ht="12.75">
      <c r="A804" s="35" t="s">
        <v>54</v>
      </c>
      <c r="E804" s="39" t="s">
        <v>5</v>
      </c>
    </row>
    <row r="805" spans="1:5" ht="12.75">
      <c r="A805" s="35" t="s">
        <v>55</v>
      </c>
      <c r="E805" s="40" t="s">
        <v>5</v>
      </c>
    </row>
    <row r="806" spans="1:5" ht="12.75">
      <c r="A806" t="s">
        <v>57</v>
      </c>
      <c r="E806" s="39" t="s">
        <v>341</v>
      </c>
    </row>
    <row r="807" spans="1:16" ht="12.75">
      <c r="A807" t="s">
        <v>48</v>
      </c>
      <c s="34" t="s">
        <v>677</v>
      </c>
      <c s="34" t="s">
        <v>231</v>
      </c>
      <c s="35" t="s">
        <v>5</v>
      </c>
      <c s="6" t="s">
        <v>232</v>
      </c>
      <c s="36" t="s">
        <v>226</v>
      </c>
      <c s="37">
        <v>170</v>
      </c>
      <c s="36">
        <v>0</v>
      </c>
      <c s="36">
        <f>ROUND(G807*H807,6)</f>
      </c>
      <c r="L807" s="38">
        <v>0</v>
      </c>
      <c s="32">
        <f>ROUND(ROUND(L807,2)*ROUND(G807,3),2)</f>
      </c>
      <c s="36" t="s">
        <v>160</v>
      </c>
      <c>
        <f>(M807*21)/100</f>
      </c>
      <c t="s">
        <v>26</v>
      </c>
    </row>
    <row r="808" spans="1:5" ht="12.75">
      <c r="A808" s="35" t="s">
        <v>54</v>
      </c>
      <c r="E808" s="39" t="s">
        <v>5</v>
      </c>
    </row>
    <row r="809" spans="1:5" ht="12.75">
      <c r="A809" s="35" t="s">
        <v>55</v>
      </c>
      <c r="E809" s="40" t="s">
        <v>5</v>
      </c>
    </row>
    <row r="810" spans="1:5" ht="12.75">
      <c r="A810" t="s">
        <v>57</v>
      </c>
      <c r="E810" s="39" t="s">
        <v>5</v>
      </c>
    </row>
    <row r="811" spans="1:16" ht="12.75">
      <c r="A811" t="s">
        <v>48</v>
      </c>
      <c s="34" t="s">
        <v>678</v>
      </c>
      <c s="34" t="s">
        <v>239</v>
      </c>
      <c s="35" t="s">
        <v>5</v>
      </c>
      <c s="6" t="s">
        <v>240</v>
      </c>
      <c s="36" t="s">
        <v>226</v>
      </c>
      <c s="37">
        <v>170</v>
      </c>
      <c s="36">
        <v>7E-05</v>
      </c>
      <c s="36">
        <f>ROUND(G811*H811,6)</f>
      </c>
      <c r="L811" s="38">
        <v>0</v>
      </c>
      <c s="32">
        <f>ROUND(ROUND(L811,2)*ROUND(G811,3),2)</f>
      </c>
      <c s="36" t="s">
        <v>160</v>
      </c>
      <c>
        <f>(M811*21)/100</f>
      </c>
      <c t="s">
        <v>26</v>
      </c>
    </row>
    <row r="812" spans="1:5" ht="12.75">
      <c r="A812" s="35" t="s">
        <v>54</v>
      </c>
      <c r="E812" s="39" t="s">
        <v>5</v>
      </c>
    </row>
    <row r="813" spans="1:5" ht="12.75">
      <c r="A813" s="35" t="s">
        <v>55</v>
      </c>
      <c r="E813" s="40" t="s">
        <v>5</v>
      </c>
    </row>
    <row r="814" spans="1:5" ht="12.75">
      <c r="A814" t="s">
        <v>57</v>
      </c>
      <c r="E814" s="39" t="s">
        <v>344</v>
      </c>
    </row>
    <row r="815" spans="1:16" ht="12.75">
      <c r="A815" t="s">
        <v>48</v>
      </c>
      <c s="34" t="s">
        <v>679</v>
      </c>
      <c s="34" t="s">
        <v>231</v>
      </c>
      <c s="35" t="s">
        <v>26</v>
      </c>
      <c s="6" t="s">
        <v>232</v>
      </c>
      <c s="36" t="s">
        <v>226</v>
      </c>
      <c s="37">
        <v>40</v>
      </c>
      <c s="36">
        <v>0</v>
      </c>
      <c s="36">
        <f>ROUND(G815*H815,6)</f>
      </c>
      <c r="L815" s="38">
        <v>0</v>
      </c>
      <c s="32">
        <f>ROUND(ROUND(L815,2)*ROUND(G815,3),2)</f>
      </c>
      <c s="36" t="s">
        <v>160</v>
      </c>
      <c>
        <f>(M815*21)/100</f>
      </c>
      <c t="s">
        <v>26</v>
      </c>
    </row>
    <row r="816" spans="1:5" ht="12.75">
      <c r="A816" s="35" t="s">
        <v>54</v>
      </c>
      <c r="E816" s="39" t="s">
        <v>5</v>
      </c>
    </row>
    <row r="817" spans="1:5" ht="12.75">
      <c r="A817" s="35" t="s">
        <v>55</v>
      </c>
      <c r="E817" s="40" t="s">
        <v>5</v>
      </c>
    </row>
    <row r="818" spans="1:5" ht="12.75">
      <c r="A818" t="s">
        <v>57</v>
      </c>
      <c r="E818" s="39" t="s">
        <v>5</v>
      </c>
    </row>
    <row r="819" spans="1:16" ht="12.75">
      <c r="A819" t="s">
        <v>48</v>
      </c>
      <c s="34" t="s">
        <v>680</v>
      </c>
      <c s="34" t="s">
        <v>504</v>
      </c>
      <c s="35" t="s">
        <v>5</v>
      </c>
      <c s="6" t="s">
        <v>505</v>
      </c>
      <c s="36" t="s">
        <v>226</v>
      </c>
      <c s="37">
        <v>40</v>
      </c>
      <c s="36">
        <v>0.00017</v>
      </c>
      <c s="36">
        <f>ROUND(G819*H819,6)</f>
      </c>
      <c r="L819" s="38">
        <v>0</v>
      </c>
      <c s="32">
        <f>ROUND(ROUND(L819,2)*ROUND(G819,3),2)</f>
      </c>
      <c s="36" t="s">
        <v>160</v>
      </c>
      <c>
        <f>(M819*21)/100</f>
      </c>
      <c t="s">
        <v>26</v>
      </c>
    </row>
    <row r="820" spans="1:5" ht="12.75">
      <c r="A820" s="35" t="s">
        <v>54</v>
      </c>
      <c r="E820" s="39" t="s">
        <v>5</v>
      </c>
    </row>
    <row r="821" spans="1:5" ht="12.75">
      <c r="A821" s="35" t="s">
        <v>55</v>
      </c>
      <c r="E821" s="40" t="s">
        <v>5</v>
      </c>
    </row>
    <row r="822" spans="1:5" ht="12.75">
      <c r="A822" t="s">
        <v>57</v>
      </c>
      <c r="E822" s="39" t="s">
        <v>506</v>
      </c>
    </row>
    <row r="823" spans="1:16" ht="12.75">
      <c r="A823" t="s">
        <v>48</v>
      </c>
      <c s="34" t="s">
        <v>681</v>
      </c>
      <c s="34" t="s">
        <v>682</v>
      </c>
      <c s="35" t="s">
        <v>5</v>
      </c>
      <c s="6" t="s">
        <v>244</v>
      </c>
      <c s="36" t="s">
        <v>226</v>
      </c>
      <c s="37">
        <v>250</v>
      </c>
      <c s="36">
        <v>0</v>
      </c>
      <c s="36">
        <f>ROUND(G823*H823,6)</f>
      </c>
      <c r="L823" s="38">
        <v>0</v>
      </c>
      <c s="32">
        <f>ROUND(ROUND(L823,2)*ROUND(G823,3),2)</f>
      </c>
      <c s="36" t="s">
        <v>53</v>
      </c>
      <c>
        <f>(M823*21)/100</f>
      </c>
      <c t="s">
        <v>26</v>
      </c>
    </row>
    <row r="824" spans="1:5" ht="12.75">
      <c r="A824" s="35" t="s">
        <v>54</v>
      </c>
      <c r="E824" s="39" t="s">
        <v>5</v>
      </c>
    </row>
    <row r="825" spans="1:5" ht="12.75">
      <c r="A825" s="35" t="s">
        <v>55</v>
      </c>
      <c r="E825" s="40" t="s">
        <v>5</v>
      </c>
    </row>
    <row r="826" spans="1:5" ht="12.75">
      <c r="A826" t="s">
        <v>57</v>
      </c>
      <c r="E826" s="39" t="s">
        <v>5</v>
      </c>
    </row>
    <row r="827" spans="1:16" ht="12.75">
      <c r="A827" t="s">
        <v>48</v>
      </c>
      <c s="34" t="s">
        <v>683</v>
      </c>
      <c s="34" t="s">
        <v>246</v>
      </c>
      <c s="35" t="s">
        <v>5</v>
      </c>
      <c s="6" t="s">
        <v>247</v>
      </c>
      <c s="36" t="s">
        <v>226</v>
      </c>
      <c s="37">
        <v>250</v>
      </c>
      <c s="36">
        <v>2E-05</v>
      </c>
      <c s="36">
        <f>ROUND(G827*H827,6)</f>
      </c>
      <c r="L827" s="38">
        <v>0</v>
      </c>
      <c s="32">
        <f>ROUND(ROUND(L827,2)*ROUND(G827,3),2)</f>
      </c>
      <c s="36" t="s">
        <v>160</v>
      </c>
      <c>
        <f>(M827*21)/100</f>
      </c>
      <c t="s">
        <v>26</v>
      </c>
    </row>
    <row r="828" spans="1:5" ht="12.75">
      <c r="A828" s="35" t="s">
        <v>54</v>
      </c>
      <c r="E828" s="39" t="s">
        <v>5</v>
      </c>
    </row>
    <row r="829" spans="1:5" ht="12.75">
      <c r="A829" s="35" t="s">
        <v>55</v>
      </c>
      <c r="E829" s="40" t="s">
        <v>5</v>
      </c>
    </row>
    <row r="830" spans="1:5" ht="12.75">
      <c r="A830" t="s">
        <v>57</v>
      </c>
      <c r="E830" s="39" t="s">
        <v>5</v>
      </c>
    </row>
    <row r="831" spans="1:16" ht="25.5">
      <c r="A831" t="s">
        <v>48</v>
      </c>
      <c s="34" t="s">
        <v>684</v>
      </c>
      <c s="34" t="s">
        <v>249</v>
      </c>
      <c s="35" t="s">
        <v>5</v>
      </c>
      <c s="6" t="s">
        <v>250</v>
      </c>
      <c s="36" t="s">
        <v>159</v>
      </c>
      <c s="37">
        <v>51</v>
      </c>
      <c s="36">
        <v>0</v>
      </c>
      <c s="36">
        <f>ROUND(G831*H831,6)</f>
      </c>
      <c r="L831" s="38">
        <v>0</v>
      </c>
      <c s="32">
        <f>ROUND(ROUND(L831,2)*ROUND(G831,3),2)</f>
      </c>
      <c s="36" t="s">
        <v>160</v>
      </c>
      <c>
        <f>(M831*21)/100</f>
      </c>
      <c t="s">
        <v>26</v>
      </c>
    </row>
    <row r="832" spans="1:5" ht="12.75">
      <c r="A832" s="35" t="s">
        <v>54</v>
      </c>
      <c r="E832" s="39" t="s">
        <v>5</v>
      </c>
    </row>
    <row r="833" spans="1:5" ht="12.75">
      <c r="A833" s="35" t="s">
        <v>55</v>
      </c>
      <c r="E833" s="40" t="s">
        <v>5</v>
      </c>
    </row>
    <row r="834" spans="1:5" ht="12.75">
      <c r="A834" t="s">
        <v>57</v>
      </c>
      <c r="E834" s="39" t="s">
        <v>5</v>
      </c>
    </row>
    <row r="835" spans="1:16" ht="12.75">
      <c r="A835" t="s">
        <v>48</v>
      </c>
      <c s="34" t="s">
        <v>685</v>
      </c>
      <c s="34" t="s">
        <v>686</v>
      </c>
      <c s="35" t="s">
        <v>5</v>
      </c>
      <c s="6" t="s">
        <v>253</v>
      </c>
      <c s="36" t="s">
        <v>159</v>
      </c>
      <c s="37">
        <v>51</v>
      </c>
      <c s="36">
        <v>0</v>
      </c>
      <c s="36">
        <f>ROUND(G835*H835,6)</f>
      </c>
      <c r="L835" s="38">
        <v>0</v>
      </c>
      <c s="32">
        <f>ROUND(ROUND(L835,2)*ROUND(G835,3),2)</f>
      </c>
      <c s="36" t="s">
        <v>53</v>
      </c>
      <c>
        <f>(M835*21)/100</f>
      </c>
      <c t="s">
        <v>26</v>
      </c>
    </row>
    <row r="836" spans="1:5" ht="12.75">
      <c r="A836" s="35" t="s">
        <v>54</v>
      </c>
      <c r="E836" s="39" t="s">
        <v>5</v>
      </c>
    </row>
    <row r="837" spans="1:5" ht="12.75">
      <c r="A837" s="35" t="s">
        <v>55</v>
      </c>
      <c r="E837" s="40" t="s">
        <v>5</v>
      </c>
    </row>
    <row r="838" spans="1:5" ht="12.75">
      <c r="A838" t="s">
        <v>57</v>
      </c>
      <c r="E838" s="39" t="s">
        <v>5</v>
      </c>
    </row>
    <row r="839" spans="1:16" ht="25.5">
      <c r="A839" t="s">
        <v>48</v>
      </c>
      <c s="34" t="s">
        <v>687</v>
      </c>
      <c s="34" t="s">
        <v>255</v>
      </c>
      <c s="35" t="s">
        <v>5</v>
      </c>
      <c s="6" t="s">
        <v>256</v>
      </c>
      <c s="36" t="s">
        <v>159</v>
      </c>
      <c s="37">
        <v>23</v>
      </c>
      <c s="36">
        <v>0</v>
      </c>
      <c s="36">
        <f>ROUND(G839*H839,6)</f>
      </c>
      <c r="L839" s="38">
        <v>0</v>
      </c>
      <c s="32">
        <f>ROUND(ROUND(L839,2)*ROUND(G839,3),2)</f>
      </c>
      <c s="36" t="s">
        <v>160</v>
      </c>
      <c>
        <f>(M839*21)/100</f>
      </c>
      <c t="s">
        <v>26</v>
      </c>
    </row>
    <row r="840" spans="1:5" ht="12.75">
      <c r="A840" s="35" t="s">
        <v>54</v>
      </c>
      <c r="E840" s="39" t="s">
        <v>5</v>
      </c>
    </row>
    <row r="841" spans="1:5" ht="12.75">
      <c r="A841" s="35" t="s">
        <v>55</v>
      </c>
      <c r="E841" s="40" t="s">
        <v>5</v>
      </c>
    </row>
    <row r="842" spans="1:5" ht="12.75">
      <c r="A842" t="s">
        <v>57</v>
      </c>
      <c r="E842" s="39" t="s">
        <v>5</v>
      </c>
    </row>
    <row r="843" spans="1:16" ht="12.75">
      <c r="A843" t="s">
        <v>48</v>
      </c>
      <c s="34" t="s">
        <v>688</v>
      </c>
      <c s="34" t="s">
        <v>258</v>
      </c>
      <c s="35" t="s">
        <v>5</v>
      </c>
      <c s="6" t="s">
        <v>259</v>
      </c>
      <c s="36" t="s">
        <v>159</v>
      </c>
      <c s="37">
        <v>23</v>
      </c>
      <c s="36">
        <v>0.00023</v>
      </c>
      <c s="36">
        <f>ROUND(G843*H843,6)</f>
      </c>
      <c r="L843" s="38">
        <v>0</v>
      </c>
      <c s="32">
        <f>ROUND(ROUND(L843,2)*ROUND(G843,3),2)</f>
      </c>
      <c s="36" t="s">
        <v>160</v>
      </c>
      <c>
        <f>(M843*21)/100</f>
      </c>
      <c t="s">
        <v>26</v>
      </c>
    </row>
    <row r="844" spans="1:5" ht="12.75">
      <c r="A844" s="35" t="s">
        <v>54</v>
      </c>
      <c r="E844" s="39" t="s">
        <v>5</v>
      </c>
    </row>
    <row r="845" spans="1:5" ht="12.75">
      <c r="A845" s="35" t="s">
        <v>55</v>
      </c>
      <c r="E845" s="40" t="s">
        <v>5</v>
      </c>
    </row>
    <row r="846" spans="1:5" ht="12.75">
      <c r="A846" t="s">
        <v>57</v>
      </c>
      <c r="E846" s="39" t="s">
        <v>260</v>
      </c>
    </row>
    <row r="847" spans="1:16" ht="12.75">
      <c r="A847" t="s">
        <v>48</v>
      </c>
      <c s="34" t="s">
        <v>689</v>
      </c>
      <c s="34" t="s">
        <v>516</v>
      </c>
      <c s="35" t="s">
        <v>5</v>
      </c>
      <c s="6" t="s">
        <v>517</v>
      </c>
      <c s="36" t="s">
        <v>159</v>
      </c>
      <c s="37">
        <v>11</v>
      </c>
      <c s="36">
        <v>0</v>
      </c>
      <c s="36">
        <f>ROUND(G847*H847,6)</f>
      </c>
      <c r="L847" s="38">
        <v>0</v>
      </c>
      <c s="32">
        <f>ROUND(ROUND(L847,2)*ROUND(G847,3),2)</f>
      </c>
      <c s="36" t="s">
        <v>160</v>
      </c>
      <c>
        <f>(M847*21)/100</f>
      </c>
      <c t="s">
        <v>26</v>
      </c>
    </row>
    <row r="848" spans="1:5" ht="12.75">
      <c r="A848" s="35" t="s">
        <v>54</v>
      </c>
      <c r="E848" s="39" t="s">
        <v>5</v>
      </c>
    </row>
    <row r="849" spans="1:5" ht="12.75">
      <c r="A849" s="35" t="s">
        <v>55</v>
      </c>
      <c r="E849" s="40" t="s">
        <v>5</v>
      </c>
    </row>
    <row r="850" spans="1:5" ht="12.75">
      <c r="A850" t="s">
        <v>57</v>
      </c>
      <c r="E850" s="39" t="s">
        <v>5</v>
      </c>
    </row>
    <row r="851" spans="1:16" ht="12.75">
      <c r="A851" t="s">
        <v>48</v>
      </c>
      <c s="34" t="s">
        <v>690</v>
      </c>
      <c s="34" t="s">
        <v>519</v>
      </c>
      <c s="35" t="s">
        <v>5</v>
      </c>
      <c s="6" t="s">
        <v>520</v>
      </c>
      <c s="36" t="s">
        <v>159</v>
      </c>
      <c s="37">
        <v>1</v>
      </c>
      <c s="36">
        <v>0</v>
      </c>
      <c s="36">
        <f>ROUND(G851*H851,6)</f>
      </c>
      <c r="L851" s="38">
        <v>0</v>
      </c>
      <c s="32">
        <f>ROUND(ROUND(L851,2)*ROUND(G851,3),2)</f>
      </c>
      <c s="36" t="s">
        <v>160</v>
      </c>
      <c>
        <f>(M851*21)/100</f>
      </c>
      <c t="s">
        <v>26</v>
      </c>
    </row>
    <row r="852" spans="1:5" ht="12.75">
      <c r="A852" s="35" t="s">
        <v>54</v>
      </c>
      <c r="E852" s="39" t="s">
        <v>5</v>
      </c>
    </row>
    <row r="853" spans="1:5" ht="12.75">
      <c r="A853" s="35" t="s">
        <v>55</v>
      </c>
      <c r="E853" s="40" t="s">
        <v>5</v>
      </c>
    </row>
    <row r="854" spans="1:5" ht="12.75">
      <c r="A854" t="s">
        <v>57</v>
      </c>
      <c r="E854" s="39" t="s">
        <v>5</v>
      </c>
    </row>
    <row r="855" spans="1:16" ht="25.5">
      <c r="A855" t="s">
        <v>48</v>
      </c>
      <c s="34" t="s">
        <v>691</v>
      </c>
      <c s="34" t="s">
        <v>522</v>
      </c>
      <c s="35" t="s">
        <v>5</v>
      </c>
      <c s="6" t="s">
        <v>523</v>
      </c>
      <c s="36" t="s">
        <v>159</v>
      </c>
      <c s="37">
        <v>11</v>
      </c>
      <c s="36">
        <v>0</v>
      </c>
      <c s="36">
        <f>ROUND(G855*H855,6)</f>
      </c>
      <c r="L855" s="38">
        <v>0</v>
      </c>
      <c s="32">
        <f>ROUND(ROUND(L855,2)*ROUND(G855,3),2)</f>
      </c>
      <c s="36" t="s">
        <v>160</v>
      </c>
      <c>
        <f>(M855*21)/100</f>
      </c>
      <c t="s">
        <v>26</v>
      </c>
    </row>
    <row r="856" spans="1:5" ht="12.75">
      <c r="A856" s="35" t="s">
        <v>54</v>
      </c>
      <c r="E856" s="39" t="s">
        <v>5</v>
      </c>
    </row>
    <row r="857" spans="1:5" ht="12.75">
      <c r="A857" s="35" t="s">
        <v>55</v>
      </c>
      <c r="E857" s="40" t="s">
        <v>5</v>
      </c>
    </row>
    <row r="858" spans="1:5" ht="12.75">
      <c r="A858" t="s">
        <v>57</v>
      </c>
      <c r="E858" s="39" t="s">
        <v>5</v>
      </c>
    </row>
    <row r="859" spans="1:16" ht="25.5">
      <c r="A859" t="s">
        <v>48</v>
      </c>
      <c s="34" t="s">
        <v>692</v>
      </c>
      <c s="34" t="s">
        <v>693</v>
      </c>
      <c s="35" t="s">
        <v>5</v>
      </c>
      <c s="6" t="s">
        <v>694</v>
      </c>
      <c s="36" t="s">
        <v>159</v>
      </c>
      <c s="37">
        <v>1</v>
      </c>
      <c s="36">
        <v>0</v>
      </c>
      <c s="36">
        <f>ROUND(G859*H859,6)</f>
      </c>
      <c r="L859" s="38">
        <v>0</v>
      </c>
      <c s="32">
        <f>ROUND(ROUND(L859,2)*ROUND(G859,3),2)</f>
      </c>
      <c s="36" t="s">
        <v>160</v>
      </c>
      <c>
        <f>(M859*21)/100</f>
      </c>
      <c t="s">
        <v>26</v>
      </c>
    </row>
    <row r="860" spans="1:5" ht="12.75">
      <c r="A860" s="35" t="s">
        <v>54</v>
      </c>
      <c r="E860" s="39" t="s">
        <v>5</v>
      </c>
    </row>
    <row r="861" spans="1:5" ht="12.75">
      <c r="A861" s="35" t="s">
        <v>55</v>
      </c>
      <c r="E861" s="40" t="s">
        <v>5</v>
      </c>
    </row>
    <row r="862" spans="1:5" ht="12.75">
      <c r="A862" t="s">
        <v>57</v>
      </c>
      <c r="E862" s="39" t="s">
        <v>5</v>
      </c>
    </row>
    <row r="863" spans="1:16" ht="12.75">
      <c r="A863" t="s">
        <v>48</v>
      </c>
      <c s="34" t="s">
        <v>695</v>
      </c>
      <c s="34" t="s">
        <v>696</v>
      </c>
      <c s="35" t="s">
        <v>5</v>
      </c>
      <c s="6" t="s">
        <v>697</v>
      </c>
      <c s="36" t="s">
        <v>159</v>
      </c>
      <c s="37">
        <v>1</v>
      </c>
      <c s="36">
        <v>0</v>
      </c>
      <c s="36">
        <f>ROUND(G863*H863,6)</f>
      </c>
      <c r="L863" s="38">
        <v>0</v>
      </c>
      <c s="32">
        <f>ROUND(ROUND(L863,2)*ROUND(G863,3),2)</f>
      </c>
      <c s="36" t="s">
        <v>53</v>
      </c>
      <c>
        <f>(M863*21)/100</f>
      </c>
      <c t="s">
        <v>26</v>
      </c>
    </row>
    <row r="864" spans="1:5" ht="12.75">
      <c r="A864" s="35" t="s">
        <v>54</v>
      </c>
      <c r="E864" s="39" t="s">
        <v>5</v>
      </c>
    </row>
    <row r="865" spans="1:5" ht="12.75">
      <c r="A865" s="35" t="s">
        <v>55</v>
      </c>
      <c r="E865" s="40" t="s">
        <v>5</v>
      </c>
    </row>
    <row r="866" spans="1:5" ht="12.75">
      <c r="A866" t="s">
        <v>57</v>
      </c>
      <c r="E866" s="39" t="s">
        <v>5</v>
      </c>
    </row>
    <row r="867" spans="1:16" ht="12.75">
      <c r="A867" t="s">
        <v>48</v>
      </c>
      <c s="34" t="s">
        <v>698</v>
      </c>
      <c s="34" t="s">
        <v>699</v>
      </c>
      <c s="35" t="s">
        <v>5</v>
      </c>
      <c s="6" t="s">
        <v>356</v>
      </c>
      <c s="36" t="s">
        <v>159</v>
      </c>
      <c s="37">
        <v>5</v>
      </c>
      <c s="36">
        <v>0</v>
      </c>
      <c s="36">
        <f>ROUND(G867*H867,6)</f>
      </c>
      <c r="L867" s="38">
        <v>0</v>
      </c>
      <c s="32">
        <f>ROUND(ROUND(L867,2)*ROUND(G867,3),2)</f>
      </c>
      <c s="36" t="s">
        <v>53</v>
      </c>
      <c>
        <f>(M867*21)/100</f>
      </c>
      <c t="s">
        <v>26</v>
      </c>
    </row>
    <row r="868" spans="1:5" ht="12.75">
      <c r="A868" s="35" t="s">
        <v>54</v>
      </c>
      <c r="E868" s="39" t="s">
        <v>5</v>
      </c>
    </row>
    <row r="869" spans="1:5" ht="12.75">
      <c r="A869" s="35" t="s">
        <v>55</v>
      </c>
      <c r="E869" s="40" t="s">
        <v>5</v>
      </c>
    </row>
    <row r="870" spans="1:5" ht="12.75">
      <c r="A870" t="s">
        <v>57</v>
      </c>
      <c r="E870" s="39" t="s">
        <v>5</v>
      </c>
    </row>
    <row r="871" spans="1:16" ht="12.75">
      <c r="A871" t="s">
        <v>48</v>
      </c>
      <c s="34" t="s">
        <v>700</v>
      </c>
      <c s="34" t="s">
        <v>265</v>
      </c>
      <c s="35" t="s">
        <v>5</v>
      </c>
      <c s="6" t="s">
        <v>266</v>
      </c>
      <c s="36" t="s">
        <v>267</v>
      </c>
      <c s="37">
        <v>5</v>
      </c>
      <c s="36">
        <v>0.00107</v>
      </c>
      <c s="36">
        <f>ROUND(G871*H871,6)</f>
      </c>
      <c r="L871" s="38">
        <v>0</v>
      </c>
      <c s="32">
        <f>ROUND(ROUND(L871,2)*ROUND(G871,3),2)</f>
      </c>
      <c s="36" t="s">
        <v>160</v>
      </c>
      <c>
        <f>(M871*21)/100</f>
      </c>
      <c t="s">
        <v>26</v>
      </c>
    </row>
    <row r="872" spans="1:5" ht="12.75">
      <c r="A872" s="35" t="s">
        <v>54</v>
      </c>
      <c r="E872" s="39" t="s">
        <v>5</v>
      </c>
    </row>
    <row r="873" spans="1:5" ht="12.75">
      <c r="A873" s="35" t="s">
        <v>55</v>
      </c>
      <c r="E873" s="40" t="s">
        <v>5</v>
      </c>
    </row>
    <row r="874" spans="1:5" ht="12.75">
      <c r="A874" t="s">
        <v>57</v>
      </c>
      <c r="E874" s="39" t="s">
        <v>5</v>
      </c>
    </row>
    <row r="875" spans="1:16" ht="38.25">
      <c r="A875" t="s">
        <v>48</v>
      </c>
      <c s="34" t="s">
        <v>701</v>
      </c>
      <c s="34" t="s">
        <v>702</v>
      </c>
      <c s="35" t="s">
        <v>5</v>
      </c>
      <c s="6" t="s">
        <v>271</v>
      </c>
      <c s="36" t="s">
        <v>159</v>
      </c>
      <c s="37">
        <v>1</v>
      </c>
      <c s="36">
        <v>0</v>
      </c>
      <c s="36">
        <f>ROUND(G875*H875,6)</f>
      </c>
      <c r="L875" s="38">
        <v>0</v>
      </c>
      <c s="32">
        <f>ROUND(ROUND(L875,2)*ROUND(G875,3),2)</f>
      </c>
      <c s="36" t="s">
        <v>53</v>
      </c>
      <c>
        <f>(M875*21)/100</f>
      </c>
      <c t="s">
        <v>26</v>
      </c>
    </row>
    <row r="876" spans="1:5" ht="12.75">
      <c r="A876" s="35" t="s">
        <v>54</v>
      </c>
      <c r="E876" s="39" t="s">
        <v>5</v>
      </c>
    </row>
    <row r="877" spans="1:5" ht="12.75">
      <c r="A877" s="35" t="s">
        <v>55</v>
      </c>
      <c r="E877" s="40" t="s">
        <v>5</v>
      </c>
    </row>
    <row r="878" spans="1:5" ht="12.75">
      <c r="A878" t="s">
        <v>57</v>
      </c>
      <c r="E878" s="39" t="s">
        <v>5</v>
      </c>
    </row>
    <row r="879" spans="1:16" ht="38.25">
      <c r="A879" t="s">
        <v>48</v>
      </c>
      <c s="34" t="s">
        <v>703</v>
      </c>
      <c s="34" t="s">
        <v>704</v>
      </c>
      <c s="35" t="s">
        <v>5</v>
      </c>
      <c s="6" t="s">
        <v>274</v>
      </c>
      <c s="36" t="s">
        <v>159</v>
      </c>
      <c s="37">
        <v>1</v>
      </c>
      <c s="36">
        <v>0</v>
      </c>
      <c s="36">
        <f>ROUND(G879*H879,6)</f>
      </c>
      <c r="L879" s="38">
        <v>0</v>
      </c>
      <c s="32">
        <f>ROUND(ROUND(L879,2)*ROUND(G879,3),2)</f>
      </c>
      <c s="36" t="s">
        <v>53</v>
      </c>
      <c>
        <f>(M879*21)/100</f>
      </c>
      <c t="s">
        <v>26</v>
      </c>
    </row>
    <row r="880" spans="1:5" ht="12.75">
      <c r="A880" s="35" t="s">
        <v>54</v>
      </c>
      <c r="E880" s="39" t="s">
        <v>5</v>
      </c>
    </row>
    <row r="881" spans="1:5" ht="12.75">
      <c r="A881" s="35" t="s">
        <v>55</v>
      </c>
      <c r="E881" s="40" t="s">
        <v>5</v>
      </c>
    </row>
    <row r="882" spans="1:5" ht="12.75">
      <c r="A882" t="s">
        <v>57</v>
      </c>
      <c r="E882" s="39" t="s">
        <v>5</v>
      </c>
    </row>
    <row r="883" spans="1:16" ht="12.75">
      <c r="A883" t="s">
        <v>48</v>
      </c>
      <c s="34" t="s">
        <v>705</v>
      </c>
      <c s="34" t="s">
        <v>706</v>
      </c>
      <c s="35" t="s">
        <v>5</v>
      </c>
      <c s="6" t="s">
        <v>707</v>
      </c>
      <c s="36" t="s">
        <v>52</v>
      </c>
      <c s="37">
        <v>3.6</v>
      </c>
      <c s="36">
        <v>0</v>
      </c>
      <c s="36">
        <f>ROUND(G883*H883,6)</f>
      </c>
      <c r="L883" s="38">
        <v>0</v>
      </c>
      <c s="32">
        <f>ROUND(ROUND(L883,2)*ROUND(G883,3),2)</f>
      </c>
      <c s="36" t="s">
        <v>53</v>
      </c>
      <c>
        <f>(M883*21)/100</f>
      </c>
      <c t="s">
        <v>26</v>
      </c>
    </row>
    <row r="884" spans="1:5" ht="12.75">
      <c r="A884" s="35" t="s">
        <v>54</v>
      </c>
      <c r="E884" s="39" t="s">
        <v>5</v>
      </c>
    </row>
    <row r="885" spans="1:5" ht="12.75">
      <c r="A885" s="35" t="s">
        <v>55</v>
      </c>
      <c r="E885" s="40" t="s">
        <v>5</v>
      </c>
    </row>
    <row r="886" spans="1:5" ht="12.75">
      <c r="A886" t="s">
        <v>57</v>
      </c>
      <c r="E886" s="39" t="s">
        <v>5</v>
      </c>
    </row>
    <row r="887" spans="1:13" ht="12.75">
      <c r="A887" t="s">
        <v>45</v>
      </c>
      <c r="C887" s="31" t="s">
        <v>708</v>
      </c>
      <c r="E887" s="33" t="s">
        <v>709</v>
      </c>
      <c r="J887" s="32">
        <f>0</f>
      </c>
      <c s="32">
        <f>0</f>
      </c>
      <c s="32">
        <f>0+L888</f>
      </c>
      <c s="32">
        <f>0+M888</f>
      </c>
    </row>
    <row r="888" spans="1:16" ht="12.75">
      <c r="A888" t="s">
        <v>48</v>
      </c>
      <c s="34" t="s">
        <v>710</v>
      </c>
      <c s="34" t="s">
        <v>711</v>
      </c>
      <c s="35" t="s">
        <v>5</v>
      </c>
      <c s="6" t="s">
        <v>712</v>
      </c>
      <c s="36" t="s">
        <v>122</v>
      </c>
      <c s="37">
        <v>1</v>
      </c>
      <c s="36">
        <v>0</v>
      </c>
      <c s="36">
        <f>ROUND(G888*H888,6)</f>
      </c>
      <c r="L888" s="38">
        <v>0</v>
      </c>
      <c s="32">
        <f>ROUND(ROUND(L888,2)*ROUND(G888,3),2)</f>
      </c>
      <c s="36" t="s">
        <v>160</v>
      </c>
      <c>
        <f>(M888*21)/100</f>
      </c>
      <c t="s">
        <v>26</v>
      </c>
    </row>
    <row r="889" spans="1:5" ht="12.75">
      <c r="A889" s="35" t="s">
        <v>54</v>
      </c>
      <c r="E889" s="39" t="s">
        <v>5</v>
      </c>
    </row>
    <row r="890" spans="1:5" ht="12.75">
      <c r="A890" s="35" t="s">
        <v>55</v>
      </c>
      <c r="E890" s="40" t="s">
        <v>5</v>
      </c>
    </row>
    <row r="891" spans="1:5" ht="12.75">
      <c r="A891" t="s">
        <v>57</v>
      </c>
      <c r="E891"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5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COUNTIFS(L8:L524,"=0",A8:A524,"P")+COUNTIFS(L8:L524,"",A8:A524,"P")+SUM(Q8:Q524)</f>
      </c>
    </row>
    <row r="8" spans="1:13" ht="25.5">
      <c r="A8" t="s">
        <v>43</v>
      </c>
      <c r="C8" s="28" t="s">
        <v>716</v>
      </c>
      <c r="E8" s="30" t="s">
        <v>715</v>
      </c>
      <c r="J8" s="29">
        <f>0+J9+J358+J523</f>
      </c>
      <c s="29">
        <f>0+K9+K358+K523</f>
      </c>
      <c s="29">
        <f>0+L9+L358+L523</f>
      </c>
      <c s="29">
        <f>0+M9+M358+M523</f>
      </c>
    </row>
    <row r="9" spans="1:13" ht="12.75">
      <c r="A9" t="s">
        <v>45</v>
      </c>
      <c r="C9" s="31" t="s">
        <v>717</v>
      </c>
      <c r="E9" s="33" t="s">
        <v>718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f>
      </c>
    </row>
    <row r="10" spans="1:16" ht="12.75">
      <c r="A10" t="s">
        <v>48</v>
      </c>
      <c s="34" t="s">
        <v>49</v>
      </c>
      <c s="34" t="s">
        <v>369</v>
      </c>
      <c s="35" t="s">
        <v>5</v>
      </c>
      <c s="6" t="s">
        <v>370</v>
      </c>
      <c s="36" t="s">
        <v>159</v>
      </c>
      <c s="37">
        <v>1</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26</v>
      </c>
      <c s="34" t="s">
        <v>719</v>
      </c>
      <c s="35" t="s">
        <v>5</v>
      </c>
      <c s="6" t="s">
        <v>373</v>
      </c>
      <c s="36" t="s">
        <v>159</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720</v>
      </c>
      <c s="35" t="s">
        <v>5</v>
      </c>
      <c s="6" t="s">
        <v>376</v>
      </c>
      <c s="36" t="s">
        <v>159</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721</v>
      </c>
      <c s="35" t="s">
        <v>5</v>
      </c>
      <c s="6" t="s">
        <v>379</v>
      </c>
      <c s="36" t="s">
        <v>159</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25.5">
      <c r="A26" t="s">
        <v>48</v>
      </c>
      <c s="34" t="s">
        <v>69</v>
      </c>
      <c s="34" t="s">
        <v>381</v>
      </c>
      <c s="35" t="s">
        <v>5</v>
      </c>
      <c s="6" t="s">
        <v>382</v>
      </c>
      <c s="36" t="s">
        <v>159</v>
      </c>
      <c s="37">
        <v>1</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722</v>
      </c>
      <c s="35" t="s">
        <v>5</v>
      </c>
      <c s="6" t="s">
        <v>385</v>
      </c>
      <c s="36" t="s">
        <v>159</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78</v>
      </c>
      <c s="34" t="s">
        <v>387</v>
      </c>
      <c s="35" t="s">
        <v>5</v>
      </c>
      <c s="6" t="s">
        <v>388</v>
      </c>
      <c s="36" t="s">
        <v>159</v>
      </c>
      <c s="37">
        <v>1</v>
      </c>
      <c s="36">
        <v>0</v>
      </c>
      <c s="36">
        <f>ROUND(G34*H34,6)</f>
      </c>
      <c r="L34" s="38">
        <v>0</v>
      </c>
      <c s="32">
        <f>ROUND(ROUND(L34,2)*ROUND(G34,3),2)</f>
      </c>
      <c s="36" t="s">
        <v>160</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723</v>
      </c>
      <c s="35" t="s">
        <v>5</v>
      </c>
      <c s="6" t="s">
        <v>391</v>
      </c>
      <c s="36" t="s">
        <v>159</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12.75">
      <c r="A42" t="s">
        <v>48</v>
      </c>
      <c s="34" t="s">
        <v>86</v>
      </c>
      <c s="34" t="s">
        <v>724</v>
      </c>
      <c s="35" t="s">
        <v>5</v>
      </c>
      <c s="6" t="s">
        <v>409</v>
      </c>
      <c s="36" t="s">
        <v>159</v>
      </c>
      <c s="37">
        <v>2</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5</v>
      </c>
    </row>
    <row r="46" spans="1:16" ht="25.5">
      <c r="A46" t="s">
        <v>48</v>
      </c>
      <c s="34" t="s">
        <v>90</v>
      </c>
      <c s="34" t="s">
        <v>725</v>
      </c>
      <c s="35" t="s">
        <v>5</v>
      </c>
      <c s="6" t="s">
        <v>726</v>
      </c>
      <c s="36" t="s">
        <v>159</v>
      </c>
      <c s="37">
        <v>1</v>
      </c>
      <c s="36">
        <v>0</v>
      </c>
      <c s="36">
        <f>ROUND(G46*H46,6)</f>
      </c>
      <c r="L46" s="38">
        <v>0</v>
      </c>
      <c s="32">
        <f>ROUND(ROUND(L46,2)*ROUND(G46,3),2)</f>
      </c>
      <c s="36" t="s">
        <v>160</v>
      </c>
      <c>
        <f>(M46*21)/100</f>
      </c>
      <c t="s">
        <v>26</v>
      </c>
    </row>
    <row r="47" spans="1:5" ht="12.75">
      <c r="A47" s="35" t="s">
        <v>54</v>
      </c>
      <c r="E47" s="39" t="s">
        <v>5</v>
      </c>
    </row>
    <row r="48" spans="1:5" ht="12.75">
      <c r="A48" s="35" t="s">
        <v>55</v>
      </c>
      <c r="E48" s="40" t="s">
        <v>5</v>
      </c>
    </row>
    <row r="49" spans="1:5" ht="12.75">
      <c r="A49" t="s">
        <v>57</v>
      </c>
      <c r="E49" s="39" t="s">
        <v>5</v>
      </c>
    </row>
    <row r="50" spans="1:16" ht="38.25">
      <c r="A50" t="s">
        <v>48</v>
      </c>
      <c s="34" t="s">
        <v>95</v>
      </c>
      <c s="34" t="s">
        <v>727</v>
      </c>
      <c s="35" t="s">
        <v>5</v>
      </c>
      <c s="6" t="s">
        <v>728</v>
      </c>
      <c s="36" t="s">
        <v>159</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99</v>
      </c>
      <c s="34" t="s">
        <v>729</v>
      </c>
      <c s="35" t="s">
        <v>5</v>
      </c>
      <c s="6" t="s">
        <v>730</v>
      </c>
      <c s="36" t="s">
        <v>159</v>
      </c>
      <c s="37">
        <v>2</v>
      </c>
      <c s="36">
        <v>0</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5</v>
      </c>
    </row>
    <row r="58" spans="1:16" ht="38.25">
      <c r="A58" t="s">
        <v>48</v>
      </c>
      <c s="34" t="s">
        <v>103</v>
      </c>
      <c s="34" t="s">
        <v>731</v>
      </c>
      <c s="35" t="s">
        <v>5</v>
      </c>
      <c s="6" t="s">
        <v>732</v>
      </c>
      <c s="36" t="s">
        <v>159</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v>
      </c>
    </row>
    <row r="62" spans="1:16" ht="12.75">
      <c r="A62" t="s">
        <v>48</v>
      </c>
      <c s="34" t="s">
        <v>107</v>
      </c>
      <c s="34" t="s">
        <v>733</v>
      </c>
      <c s="35" t="s">
        <v>5</v>
      </c>
      <c s="6" t="s">
        <v>734</v>
      </c>
      <c s="36" t="s">
        <v>159</v>
      </c>
      <c s="37">
        <v>1</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735</v>
      </c>
      <c s="35" t="s">
        <v>5</v>
      </c>
      <c s="6" t="s">
        <v>736</v>
      </c>
      <c s="36" t="s">
        <v>159</v>
      </c>
      <c s="37">
        <v>1</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v>
      </c>
    </row>
    <row r="70" spans="1:16" ht="12.75">
      <c r="A70" t="s">
        <v>48</v>
      </c>
      <c s="34" t="s">
        <v>189</v>
      </c>
      <c s="34" t="s">
        <v>737</v>
      </c>
      <c s="35" t="s">
        <v>5</v>
      </c>
      <c s="6" t="s">
        <v>738</v>
      </c>
      <c s="36" t="s">
        <v>159</v>
      </c>
      <c s="37">
        <v>11</v>
      </c>
      <c s="36">
        <v>0</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6" ht="25.5">
      <c r="A74" t="s">
        <v>48</v>
      </c>
      <c s="34" t="s">
        <v>192</v>
      </c>
      <c s="34" t="s">
        <v>739</v>
      </c>
      <c s="35" t="s">
        <v>5</v>
      </c>
      <c s="6" t="s">
        <v>740</v>
      </c>
      <c s="36" t="s">
        <v>159</v>
      </c>
      <c s="37">
        <v>11</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5</v>
      </c>
    </row>
    <row r="78" spans="1:16" ht="12.75">
      <c r="A78" t="s">
        <v>48</v>
      </c>
      <c s="34" t="s">
        <v>195</v>
      </c>
      <c s="34" t="s">
        <v>741</v>
      </c>
      <c s="35" t="s">
        <v>5</v>
      </c>
      <c s="6" t="s">
        <v>742</v>
      </c>
      <c s="36" t="s">
        <v>159</v>
      </c>
      <c s="37">
        <v>9</v>
      </c>
      <c s="36">
        <v>0</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5</v>
      </c>
    </row>
    <row r="82" spans="1:16" ht="12.75">
      <c r="A82" t="s">
        <v>48</v>
      </c>
      <c s="34" t="s">
        <v>199</v>
      </c>
      <c s="34" t="s">
        <v>743</v>
      </c>
      <c s="35" t="s">
        <v>5</v>
      </c>
      <c s="6" t="s">
        <v>744</v>
      </c>
      <c s="36" t="s">
        <v>159</v>
      </c>
      <c s="37">
        <v>9</v>
      </c>
      <c s="36">
        <v>0</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5</v>
      </c>
    </row>
    <row r="86" spans="1:16" ht="12.75">
      <c r="A86" t="s">
        <v>48</v>
      </c>
      <c s="34" t="s">
        <v>202</v>
      </c>
      <c s="34" t="s">
        <v>745</v>
      </c>
      <c s="35" t="s">
        <v>5</v>
      </c>
      <c s="6" t="s">
        <v>746</v>
      </c>
      <c s="36" t="s">
        <v>159</v>
      </c>
      <c s="37">
        <v>9</v>
      </c>
      <c s="36">
        <v>0.0003</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5</v>
      </c>
    </row>
    <row r="90" spans="1:16" ht="12.75">
      <c r="A90" t="s">
        <v>48</v>
      </c>
      <c s="34" t="s">
        <v>205</v>
      </c>
      <c s="34" t="s">
        <v>747</v>
      </c>
      <c s="35" t="s">
        <v>5</v>
      </c>
      <c s="6" t="s">
        <v>748</v>
      </c>
      <c s="36" t="s">
        <v>159</v>
      </c>
      <c s="37">
        <v>9</v>
      </c>
      <c s="36">
        <v>0</v>
      </c>
      <c s="36">
        <f>ROUND(G90*H90,6)</f>
      </c>
      <c r="L90" s="38">
        <v>0</v>
      </c>
      <c s="32">
        <f>ROUND(ROUND(L90,2)*ROUND(G90,3),2)</f>
      </c>
      <c s="36" t="s">
        <v>160</v>
      </c>
      <c>
        <f>(M90*21)/100</f>
      </c>
      <c t="s">
        <v>26</v>
      </c>
    </row>
    <row r="91" spans="1:5" ht="12.75">
      <c r="A91" s="35" t="s">
        <v>54</v>
      </c>
      <c r="E91" s="39" t="s">
        <v>5</v>
      </c>
    </row>
    <row r="92" spans="1:5" ht="12.75">
      <c r="A92" s="35" t="s">
        <v>55</v>
      </c>
      <c r="E92" s="40" t="s">
        <v>5</v>
      </c>
    </row>
    <row r="93" spans="1:5" ht="12.75">
      <c r="A93" t="s">
        <v>57</v>
      </c>
      <c r="E93" s="39" t="s">
        <v>5</v>
      </c>
    </row>
    <row r="94" spans="1:16" ht="38.25">
      <c r="A94" t="s">
        <v>48</v>
      </c>
      <c s="34" t="s">
        <v>208</v>
      </c>
      <c s="34" t="s">
        <v>749</v>
      </c>
      <c s="35" t="s">
        <v>5</v>
      </c>
      <c s="6" t="s">
        <v>750</v>
      </c>
      <c s="36" t="s">
        <v>159</v>
      </c>
      <c s="37">
        <v>9</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5</v>
      </c>
    </row>
    <row r="98" spans="1:16" ht="12.75">
      <c r="A98" t="s">
        <v>48</v>
      </c>
      <c s="34" t="s">
        <v>211</v>
      </c>
      <c s="34" t="s">
        <v>751</v>
      </c>
      <c s="35" t="s">
        <v>5</v>
      </c>
      <c s="6" t="s">
        <v>752</v>
      </c>
      <c s="36" t="s">
        <v>159</v>
      </c>
      <c s="37">
        <v>15</v>
      </c>
      <c s="36">
        <v>0</v>
      </c>
      <c s="36">
        <f>ROUND(G98*H98,6)</f>
      </c>
      <c r="L98" s="38">
        <v>0</v>
      </c>
      <c s="32">
        <f>ROUND(ROUND(L98,2)*ROUND(G98,3),2)</f>
      </c>
      <c s="36" t="s">
        <v>160</v>
      </c>
      <c>
        <f>(M98*21)/100</f>
      </c>
      <c t="s">
        <v>26</v>
      </c>
    </row>
    <row r="99" spans="1:5" ht="12.75">
      <c r="A99" s="35" t="s">
        <v>54</v>
      </c>
      <c r="E99" s="39" t="s">
        <v>5</v>
      </c>
    </row>
    <row r="100" spans="1:5" ht="12.75">
      <c r="A100" s="35" t="s">
        <v>55</v>
      </c>
      <c r="E100" s="40" t="s">
        <v>5</v>
      </c>
    </row>
    <row r="101" spans="1:5" ht="12.75">
      <c r="A101" t="s">
        <v>57</v>
      </c>
      <c r="E101" s="39" t="s">
        <v>5</v>
      </c>
    </row>
    <row r="102" spans="1:16" ht="38.25">
      <c r="A102" t="s">
        <v>48</v>
      </c>
      <c s="34" t="s">
        <v>214</v>
      </c>
      <c s="34" t="s">
        <v>753</v>
      </c>
      <c s="35" t="s">
        <v>5</v>
      </c>
      <c s="6" t="s">
        <v>754</v>
      </c>
      <c s="36" t="s">
        <v>159</v>
      </c>
      <c s="37">
        <v>15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5</v>
      </c>
    </row>
    <row r="106" spans="1:16" ht="25.5">
      <c r="A106" t="s">
        <v>48</v>
      </c>
      <c s="34" t="s">
        <v>217</v>
      </c>
      <c s="34" t="s">
        <v>317</v>
      </c>
      <c s="35" t="s">
        <v>5</v>
      </c>
      <c s="6" t="s">
        <v>318</v>
      </c>
      <c s="36" t="s">
        <v>159</v>
      </c>
      <c s="37">
        <v>13</v>
      </c>
      <c s="36">
        <v>0</v>
      </c>
      <c s="36">
        <f>ROUND(G106*H106,6)</f>
      </c>
      <c r="L106" s="38">
        <v>0</v>
      </c>
      <c s="32">
        <f>ROUND(ROUND(L106,2)*ROUND(G106,3),2)</f>
      </c>
      <c s="36" t="s">
        <v>160</v>
      </c>
      <c>
        <f>(M106*21)/100</f>
      </c>
      <c t="s">
        <v>26</v>
      </c>
    </row>
    <row r="107" spans="1:5" ht="12.75">
      <c r="A107" s="35" t="s">
        <v>54</v>
      </c>
      <c r="E107" s="39" t="s">
        <v>5</v>
      </c>
    </row>
    <row r="108" spans="1:5" ht="12.75">
      <c r="A108" s="35" t="s">
        <v>55</v>
      </c>
      <c r="E108" s="40" t="s">
        <v>5</v>
      </c>
    </row>
    <row r="109" spans="1:5" ht="12.75">
      <c r="A109" t="s">
        <v>57</v>
      </c>
      <c r="E109" s="39" t="s">
        <v>5</v>
      </c>
    </row>
    <row r="110" spans="1:16" ht="12.75">
      <c r="A110" t="s">
        <v>48</v>
      </c>
      <c s="34" t="s">
        <v>220</v>
      </c>
      <c s="34" t="s">
        <v>755</v>
      </c>
      <c s="35" t="s">
        <v>5</v>
      </c>
      <c s="6" t="s">
        <v>321</v>
      </c>
      <c s="36" t="s">
        <v>159</v>
      </c>
      <c s="37">
        <v>13</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5</v>
      </c>
    </row>
    <row r="114" spans="1:16" ht="12.75">
      <c r="A114" t="s">
        <v>48</v>
      </c>
      <c s="34" t="s">
        <v>223</v>
      </c>
      <c s="34" t="s">
        <v>756</v>
      </c>
      <c s="35" t="s">
        <v>5</v>
      </c>
      <c s="6" t="s">
        <v>324</v>
      </c>
      <c s="36" t="s">
        <v>159</v>
      </c>
      <c s="37">
        <v>13</v>
      </c>
      <c s="36">
        <v>2E-05</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5</v>
      </c>
    </row>
    <row r="118" spans="1:16" ht="12.75">
      <c r="A118" t="s">
        <v>48</v>
      </c>
      <c s="34" t="s">
        <v>227</v>
      </c>
      <c s="34" t="s">
        <v>757</v>
      </c>
      <c s="35" t="s">
        <v>5</v>
      </c>
      <c s="6" t="s">
        <v>328</v>
      </c>
      <c s="36" t="s">
        <v>159</v>
      </c>
      <c s="37">
        <v>13</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5</v>
      </c>
    </row>
    <row r="122" spans="1:16" ht="12.75">
      <c r="A122" t="s">
        <v>48</v>
      </c>
      <c s="34" t="s">
        <v>230</v>
      </c>
      <c s="34" t="s">
        <v>758</v>
      </c>
      <c s="35" t="s">
        <v>5</v>
      </c>
      <c s="6" t="s">
        <v>331</v>
      </c>
      <c s="36" t="s">
        <v>159</v>
      </c>
      <c s="37">
        <v>13</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5</v>
      </c>
    </row>
    <row r="126" spans="1:16" ht="12.75">
      <c r="A126" t="s">
        <v>48</v>
      </c>
      <c s="34" t="s">
        <v>233</v>
      </c>
      <c s="34" t="s">
        <v>759</v>
      </c>
      <c s="35" t="s">
        <v>5</v>
      </c>
      <c s="6" t="s">
        <v>334</v>
      </c>
      <c s="36" t="s">
        <v>159</v>
      </c>
      <c s="37">
        <v>13</v>
      </c>
      <c s="36">
        <v>0.0002</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5</v>
      </c>
    </row>
    <row r="130" spans="1:16" ht="25.5">
      <c r="A130" t="s">
        <v>48</v>
      </c>
      <c s="34" t="s">
        <v>237</v>
      </c>
      <c s="34" t="s">
        <v>760</v>
      </c>
      <c s="35" t="s">
        <v>5</v>
      </c>
      <c s="6" t="s">
        <v>761</v>
      </c>
      <c s="36" t="s">
        <v>159</v>
      </c>
      <c s="37">
        <v>2</v>
      </c>
      <c s="36">
        <v>0</v>
      </c>
      <c s="36">
        <f>ROUND(G130*H130,6)</f>
      </c>
      <c r="L130" s="38">
        <v>0</v>
      </c>
      <c s="32">
        <f>ROUND(ROUND(L130,2)*ROUND(G130,3),2)</f>
      </c>
      <c s="36" t="s">
        <v>160</v>
      </c>
      <c>
        <f>(M130*21)/100</f>
      </c>
      <c t="s">
        <v>26</v>
      </c>
    </row>
    <row r="131" spans="1:5" ht="12.75">
      <c r="A131" s="35" t="s">
        <v>54</v>
      </c>
      <c r="E131" s="39" t="s">
        <v>5</v>
      </c>
    </row>
    <row r="132" spans="1:5" ht="12.75">
      <c r="A132" s="35" t="s">
        <v>55</v>
      </c>
      <c r="E132" s="40" t="s">
        <v>5</v>
      </c>
    </row>
    <row r="133" spans="1:5" ht="12.75">
      <c r="A133" t="s">
        <v>57</v>
      </c>
      <c r="E133" s="39" t="s">
        <v>5</v>
      </c>
    </row>
    <row r="134" spans="1:16" ht="25.5">
      <c r="A134" t="s">
        <v>48</v>
      </c>
      <c s="34" t="s">
        <v>238</v>
      </c>
      <c s="34" t="s">
        <v>762</v>
      </c>
      <c s="35" t="s">
        <v>5</v>
      </c>
      <c s="6" t="s">
        <v>763</v>
      </c>
      <c s="36" t="s">
        <v>159</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6" ht="12.75">
      <c r="A138" t="s">
        <v>48</v>
      </c>
      <c s="34" t="s">
        <v>242</v>
      </c>
      <c s="34" t="s">
        <v>648</v>
      </c>
      <c s="35" t="s">
        <v>5</v>
      </c>
      <c s="6" t="s">
        <v>649</v>
      </c>
      <c s="36" t="s">
        <v>159</v>
      </c>
      <c s="37">
        <v>2</v>
      </c>
      <c s="36">
        <v>0</v>
      </c>
      <c s="36">
        <f>ROUND(G138*H138,6)</f>
      </c>
      <c r="L138" s="38">
        <v>0</v>
      </c>
      <c s="32">
        <f>ROUND(ROUND(L138,2)*ROUND(G138,3),2)</f>
      </c>
      <c s="36" t="s">
        <v>160</v>
      </c>
      <c>
        <f>(M138*21)/100</f>
      </c>
      <c t="s">
        <v>26</v>
      </c>
    </row>
    <row r="139" spans="1:5" ht="12.75">
      <c r="A139" s="35" t="s">
        <v>54</v>
      </c>
      <c r="E139" s="39" t="s">
        <v>5</v>
      </c>
    </row>
    <row r="140" spans="1:5" ht="12.75">
      <c r="A140" s="35" t="s">
        <v>55</v>
      </c>
      <c r="E140" s="40" t="s">
        <v>5</v>
      </c>
    </row>
    <row r="141" spans="1:5" ht="12.75">
      <c r="A141" t="s">
        <v>57</v>
      </c>
      <c r="E141" s="39" t="s">
        <v>5</v>
      </c>
    </row>
    <row r="142" spans="1:16" ht="25.5">
      <c r="A142" t="s">
        <v>48</v>
      </c>
      <c s="34" t="s">
        <v>245</v>
      </c>
      <c s="34" t="s">
        <v>764</v>
      </c>
      <c s="35" t="s">
        <v>5</v>
      </c>
      <c s="6" t="s">
        <v>765</v>
      </c>
      <c s="36" t="s">
        <v>159</v>
      </c>
      <c s="37">
        <v>2</v>
      </c>
      <c s="36">
        <v>8E-05</v>
      </c>
      <c s="36">
        <f>ROUND(G142*H142,6)</f>
      </c>
      <c r="L142" s="38">
        <v>0</v>
      </c>
      <c s="32">
        <f>ROUND(ROUND(L142,2)*ROUND(G142,3),2)</f>
      </c>
      <c s="36" t="s">
        <v>160</v>
      </c>
      <c>
        <f>(M142*21)/100</f>
      </c>
      <c t="s">
        <v>26</v>
      </c>
    </row>
    <row r="143" spans="1:5" ht="12.75">
      <c r="A143" s="35" t="s">
        <v>54</v>
      </c>
      <c r="E143" s="39" t="s">
        <v>5</v>
      </c>
    </row>
    <row r="144" spans="1:5" ht="12.75">
      <c r="A144" s="35" t="s">
        <v>55</v>
      </c>
      <c r="E144" s="40" t="s">
        <v>5</v>
      </c>
    </row>
    <row r="145" spans="1:5" ht="12.75">
      <c r="A145" t="s">
        <v>57</v>
      </c>
      <c r="E145" s="39" t="s">
        <v>766</v>
      </c>
    </row>
    <row r="146" spans="1:16" ht="12.75">
      <c r="A146" t="s">
        <v>48</v>
      </c>
      <c s="34" t="s">
        <v>248</v>
      </c>
      <c s="34" t="s">
        <v>767</v>
      </c>
      <c s="35" t="s">
        <v>5</v>
      </c>
      <c s="6" t="s">
        <v>768</v>
      </c>
      <c s="36" t="s">
        <v>159</v>
      </c>
      <c s="37">
        <v>4</v>
      </c>
      <c s="36">
        <v>0</v>
      </c>
      <c s="36">
        <f>ROUND(G146*H146,6)</f>
      </c>
      <c r="L146" s="38">
        <v>0</v>
      </c>
      <c s="32">
        <f>ROUND(ROUND(L146,2)*ROUND(G146,3),2)</f>
      </c>
      <c s="36" t="s">
        <v>160</v>
      </c>
      <c>
        <f>(M146*21)/100</f>
      </c>
      <c t="s">
        <v>26</v>
      </c>
    </row>
    <row r="147" spans="1:5" ht="12.75">
      <c r="A147" s="35" t="s">
        <v>54</v>
      </c>
      <c r="E147" s="39" t="s">
        <v>5</v>
      </c>
    </row>
    <row r="148" spans="1:5" ht="12.75">
      <c r="A148" s="35" t="s">
        <v>55</v>
      </c>
      <c r="E148" s="40" t="s">
        <v>5</v>
      </c>
    </row>
    <row r="149" spans="1:5" ht="12.75">
      <c r="A149" t="s">
        <v>57</v>
      </c>
      <c r="E149" s="39" t="s">
        <v>5</v>
      </c>
    </row>
    <row r="150" spans="1:16" ht="38.25">
      <c r="A150" t="s">
        <v>48</v>
      </c>
      <c s="34" t="s">
        <v>251</v>
      </c>
      <c s="34" t="s">
        <v>769</v>
      </c>
      <c s="35" t="s">
        <v>5</v>
      </c>
      <c s="6" t="s">
        <v>770</v>
      </c>
      <c s="36" t="s">
        <v>159</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5</v>
      </c>
    </row>
    <row r="154" spans="1:16" ht="12.75">
      <c r="A154" t="s">
        <v>48</v>
      </c>
      <c s="34" t="s">
        <v>254</v>
      </c>
      <c s="34" t="s">
        <v>771</v>
      </c>
      <c s="35" t="s">
        <v>5</v>
      </c>
      <c s="6" t="s">
        <v>772</v>
      </c>
      <c s="36" t="s">
        <v>159</v>
      </c>
      <c s="37">
        <v>5</v>
      </c>
      <c s="36">
        <v>0</v>
      </c>
      <c s="36">
        <f>ROUND(G154*H154,6)</f>
      </c>
      <c r="L154" s="38">
        <v>0</v>
      </c>
      <c s="32">
        <f>ROUND(ROUND(L154,2)*ROUND(G154,3),2)</f>
      </c>
      <c s="36" t="s">
        <v>160</v>
      </c>
      <c>
        <f>(M154*21)/100</f>
      </c>
      <c t="s">
        <v>26</v>
      </c>
    </row>
    <row r="155" spans="1:5" ht="12.75">
      <c r="A155" s="35" t="s">
        <v>54</v>
      </c>
      <c r="E155" s="39" t="s">
        <v>5</v>
      </c>
    </row>
    <row r="156" spans="1:5" ht="12.75">
      <c r="A156" s="35" t="s">
        <v>55</v>
      </c>
      <c r="E156" s="40" t="s">
        <v>5</v>
      </c>
    </row>
    <row r="157" spans="1:5" ht="12.75">
      <c r="A157" t="s">
        <v>57</v>
      </c>
      <c r="E157" s="39" t="s">
        <v>5</v>
      </c>
    </row>
    <row r="158" spans="1:16" ht="12.75">
      <c r="A158" t="s">
        <v>48</v>
      </c>
      <c s="34" t="s">
        <v>257</v>
      </c>
      <c s="34" t="s">
        <v>773</v>
      </c>
      <c s="35" t="s">
        <v>5</v>
      </c>
      <c s="6" t="s">
        <v>774</v>
      </c>
      <c s="36" t="s">
        <v>159</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5</v>
      </c>
    </row>
    <row r="162" spans="1:16" ht="12.75">
      <c r="A162" t="s">
        <v>48</v>
      </c>
      <c s="34" t="s">
        <v>261</v>
      </c>
      <c s="34" t="s">
        <v>775</v>
      </c>
      <c s="35" t="s">
        <v>5</v>
      </c>
      <c s="6" t="s">
        <v>776</v>
      </c>
      <c s="36" t="s">
        <v>159</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5</v>
      </c>
    </row>
    <row r="166" spans="1:16" ht="12.75">
      <c r="A166" t="s">
        <v>48</v>
      </c>
      <c s="34" t="s">
        <v>264</v>
      </c>
      <c s="34" t="s">
        <v>777</v>
      </c>
      <c s="35" t="s">
        <v>5</v>
      </c>
      <c s="6" t="s">
        <v>778</v>
      </c>
      <c s="36" t="s">
        <v>159</v>
      </c>
      <c s="37">
        <v>5</v>
      </c>
      <c s="36">
        <v>0</v>
      </c>
      <c s="36">
        <f>ROUND(G166*H166,6)</f>
      </c>
      <c r="L166" s="38">
        <v>0</v>
      </c>
      <c s="32">
        <f>ROUND(ROUND(L166,2)*ROUND(G166,3),2)</f>
      </c>
      <c s="36" t="s">
        <v>160</v>
      </c>
      <c>
        <f>(M166*21)/100</f>
      </c>
      <c t="s">
        <v>26</v>
      </c>
    </row>
    <row r="167" spans="1:5" ht="12.75">
      <c r="A167" s="35" t="s">
        <v>54</v>
      </c>
      <c r="E167" s="39" t="s">
        <v>5</v>
      </c>
    </row>
    <row r="168" spans="1:5" ht="12.75">
      <c r="A168" s="35" t="s">
        <v>55</v>
      </c>
      <c r="E168" s="40" t="s">
        <v>5</v>
      </c>
    </row>
    <row r="169" spans="1:5" ht="12.75">
      <c r="A169" t="s">
        <v>57</v>
      </c>
      <c r="E169" s="39" t="s">
        <v>5</v>
      </c>
    </row>
    <row r="170" spans="1:16" ht="25.5">
      <c r="A170" t="s">
        <v>48</v>
      </c>
      <c s="34" t="s">
        <v>269</v>
      </c>
      <c s="34" t="s">
        <v>779</v>
      </c>
      <c s="35" t="s">
        <v>5</v>
      </c>
      <c s="6" t="s">
        <v>780</v>
      </c>
      <c s="36" t="s">
        <v>159</v>
      </c>
      <c s="37">
        <v>5</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5</v>
      </c>
    </row>
    <row r="174" spans="1:16" ht="12.75">
      <c r="A174" t="s">
        <v>48</v>
      </c>
      <c s="34" t="s">
        <v>272</v>
      </c>
      <c s="34" t="s">
        <v>781</v>
      </c>
      <c s="35" t="s">
        <v>5</v>
      </c>
      <c s="6" t="s">
        <v>782</v>
      </c>
      <c s="36" t="s">
        <v>159</v>
      </c>
      <c s="37">
        <v>19</v>
      </c>
      <c s="36">
        <v>0</v>
      </c>
      <c s="36">
        <f>ROUND(G174*H174,6)</f>
      </c>
      <c r="L174" s="38">
        <v>0</v>
      </c>
      <c s="32">
        <f>ROUND(ROUND(L174,2)*ROUND(G174,3),2)</f>
      </c>
      <c s="36" t="s">
        <v>160</v>
      </c>
      <c>
        <f>(M174*21)/100</f>
      </c>
      <c t="s">
        <v>26</v>
      </c>
    </row>
    <row r="175" spans="1:5" ht="12.75">
      <c r="A175" s="35" t="s">
        <v>54</v>
      </c>
      <c r="E175" s="39" t="s">
        <v>5</v>
      </c>
    </row>
    <row r="176" spans="1:5" ht="12.75">
      <c r="A176" s="35" t="s">
        <v>55</v>
      </c>
      <c r="E176" s="40" t="s">
        <v>5</v>
      </c>
    </row>
    <row r="177" spans="1:5" ht="12.75">
      <c r="A177" t="s">
        <v>57</v>
      </c>
      <c r="E177" s="39" t="s">
        <v>5</v>
      </c>
    </row>
    <row r="178" spans="1:16" ht="38.25">
      <c r="A178" t="s">
        <v>48</v>
      </c>
      <c s="34" t="s">
        <v>275</v>
      </c>
      <c s="34" t="s">
        <v>783</v>
      </c>
      <c s="35" t="s">
        <v>5</v>
      </c>
      <c s="6" t="s">
        <v>784</v>
      </c>
      <c s="36" t="s">
        <v>159</v>
      </c>
      <c s="37">
        <v>19</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5</v>
      </c>
    </row>
    <row r="182" spans="1:16" ht="12.75">
      <c r="A182" t="s">
        <v>48</v>
      </c>
      <c s="34" t="s">
        <v>280</v>
      </c>
      <c s="34" t="s">
        <v>781</v>
      </c>
      <c s="35" t="s">
        <v>49</v>
      </c>
      <c s="6" t="s">
        <v>782</v>
      </c>
      <c s="36" t="s">
        <v>159</v>
      </c>
      <c s="37">
        <v>12</v>
      </c>
      <c s="36">
        <v>0</v>
      </c>
      <c s="36">
        <f>ROUND(G182*H182,6)</f>
      </c>
      <c r="L182" s="38">
        <v>0</v>
      </c>
      <c s="32">
        <f>ROUND(ROUND(L182,2)*ROUND(G182,3),2)</f>
      </c>
      <c s="36" t="s">
        <v>160</v>
      </c>
      <c>
        <f>(M182*21)/100</f>
      </c>
      <c t="s">
        <v>26</v>
      </c>
    </row>
    <row r="183" spans="1:5" ht="12.75">
      <c r="A183" s="35" t="s">
        <v>54</v>
      </c>
      <c r="E183" s="39" t="s">
        <v>5</v>
      </c>
    </row>
    <row r="184" spans="1:5" ht="12.75">
      <c r="A184" s="35" t="s">
        <v>55</v>
      </c>
      <c r="E184" s="40" t="s">
        <v>5</v>
      </c>
    </row>
    <row r="185" spans="1:5" ht="12.75">
      <c r="A185" t="s">
        <v>57</v>
      </c>
      <c r="E185" s="39" t="s">
        <v>5</v>
      </c>
    </row>
    <row r="186" spans="1:16" ht="25.5">
      <c r="A186" t="s">
        <v>48</v>
      </c>
      <c s="34" t="s">
        <v>283</v>
      </c>
      <c s="34" t="s">
        <v>785</v>
      </c>
      <c s="35" t="s">
        <v>5</v>
      </c>
      <c s="6" t="s">
        <v>786</v>
      </c>
      <c s="36" t="s">
        <v>159</v>
      </c>
      <c s="37">
        <v>12</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5</v>
      </c>
    </row>
    <row r="190" spans="1:16" ht="12.75">
      <c r="A190" t="s">
        <v>48</v>
      </c>
      <c s="34" t="s">
        <v>286</v>
      </c>
      <c s="34" t="s">
        <v>781</v>
      </c>
      <c s="35" t="s">
        <v>26</v>
      </c>
      <c s="6" t="s">
        <v>782</v>
      </c>
      <c s="36" t="s">
        <v>159</v>
      </c>
      <c s="37">
        <v>10</v>
      </c>
      <c s="36">
        <v>0</v>
      </c>
      <c s="36">
        <f>ROUND(G190*H190,6)</f>
      </c>
      <c r="L190" s="38">
        <v>0</v>
      </c>
      <c s="32">
        <f>ROUND(ROUND(L190,2)*ROUND(G190,3),2)</f>
      </c>
      <c s="36" t="s">
        <v>160</v>
      </c>
      <c>
        <f>(M190*21)/100</f>
      </c>
      <c t="s">
        <v>26</v>
      </c>
    </row>
    <row r="191" spans="1:5" ht="12.75">
      <c r="A191" s="35" t="s">
        <v>54</v>
      </c>
      <c r="E191" s="39" t="s">
        <v>5</v>
      </c>
    </row>
    <row r="192" spans="1:5" ht="12.75">
      <c r="A192" s="35" t="s">
        <v>55</v>
      </c>
      <c r="E192" s="40" t="s">
        <v>5</v>
      </c>
    </row>
    <row r="193" spans="1:5" ht="12.75">
      <c r="A193" t="s">
        <v>57</v>
      </c>
      <c r="E193" s="39" t="s">
        <v>5</v>
      </c>
    </row>
    <row r="194" spans="1:16" ht="38.25">
      <c r="A194" t="s">
        <v>48</v>
      </c>
      <c s="34" t="s">
        <v>289</v>
      </c>
      <c s="34" t="s">
        <v>787</v>
      </c>
      <c s="35" t="s">
        <v>5</v>
      </c>
      <c s="6" t="s">
        <v>788</v>
      </c>
      <c s="36" t="s">
        <v>159</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292</v>
      </c>
      <c s="34" t="s">
        <v>789</v>
      </c>
      <c s="35" t="s">
        <v>5</v>
      </c>
      <c s="6" t="s">
        <v>790</v>
      </c>
      <c s="36" t="s">
        <v>159</v>
      </c>
      <c s="37">
        <v>30</v>
      </c>
      <c s="36">
        <v>0</v>
      </c>
      <c s="36">
        <f>ROUND(G198*H198,6)</f>
      </c>
      <c r="L198" s="38">
        <v>0</v>
      </c>
      <c s="32">
        <f>ROUND(ROUND(L198,2)*ROUND(G198,3),2)</f>
      </c>
      <c s="36" t="s">
        <v>160</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295</v>
      </c>
      <c s="34" t="s">
        <v>791</v>
      </c>
      <c s="35" t="s">
        <v>5</v>
      </c>
      <c s="6" t="s">
        <v>792</v>
      </c>
      <c s="36" t="s">
        <v>159</v>
      </c>
      <c s="37">
        <v>30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298</v>
      </c>
      <c s="34" t="s">
        <v>793</v>
      </c>
      <c s="35" t="s">
        <v>5</v>
      </c>
      <c s="6" t="s">
        <v>794</v>
      </c>
      <c s="36" t="s">
        <v>159</v>
      </c>
      <c s="37">
        <v>51</v>
      </c>
      <c s="36">
        <v>0</v>
      </c>
      <c s="36">
        <f>ROUND(G206*H206,6)</f>
      </c>
      <c r="L206" s="38">
        <v>0</v>
      </c>
      <c s="32">
        <f>ROUND(ROUND(L206,2)*ROUND(G206,3),2)</f>
      </c>
      <c s="36" t="s">
        <v>160</v>
      </c>
      <c>
        <f>(M206*21)/100</f>
      </c>
      <c t="s">
        <v>26</v>
      </c>
    </row>
    <row r="207" spans="1:5" ht="12.75">
      <c r="A207" s="35" t="s">
        <v>54</v>
      </c>
      <c r="E207" s="39" t="s">
        <v>5</v>
      </c>
    </row>
    <row r="208" spans="1:5" ht="12.75">
      <c r="A208" s="35" t="s">
        <v>55</v>
      </c>
      <c r="E208" s="40" t="s">
        <v>5</v>
      </c>
    </row>
    <row r="209" spans="1:5" ht="12.75">
      <c r="A209" t="s">
        <v>57</v>
      </c>
      <c r="E209" s="39" t="s">
        <v>5</v>
      </c>
    </row>
    <row r="210" spans="1:16" ht="25.5">
      <c r="A210" t="s">
        <v>48</v>
      </c>
      <c s="34" t="s">
        <v>301</v>
      </c>
      <c s="34" t="s">
        <v>795</v>
      </c>
      <c s="35" t="s">
        <v>5</v>
      </c>
      <c s="6" t="s">
        <v>796</v>
      </c>
      <c s="36" t="s">
        <v>159</v>
      </c>
      <c s="37">
        <v>51</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6" ht="12.75">
      <c r="A214" t="s">
        <v>48</v>
      </c>
      <c s="34" t="s">
        <v>304</v>
      </c>
      <c s="34" t="s">
        <v>224</v>
      </c>
      <c s="35" t="s">
        <v>5</v>
      </c>
      <c s="6" t="s">
        <v>225</v>
      </c>
      <c s="36" t="s">
        <v>226</v>
      </c>
      <c s="37">
        <v>460</v>
      </c>
      <c s="36">
        <v>0</v>
      </c>
      <c s="36">
        <f>ROUND(G214*H214,6)</f>
      </c>
      <c r="L214" s="38">
        <v>0</v>
      </c>
      <c s="32">
        <f>ROUND(ROUND(L214,2)*ROUND(G214,3),2)</f>
      </c>
      <c s="36" t="s">
        <v>160</v>
      </c>
      <c>
        <f>(M214*21)/100</f>
      </c>
      <c t="s">
        <v>26</v>
      </c>
    </row>
    <row r="215" spans="1:5" ht="12.75">
      <c r="A215" s="35" t="s">
        <v>54</v>
      </c>
      <c r="E215" s="39" t="s">
        <v>5</v>
      </c>
    </row>
    <row r="216" spans="1:5" ht="12.75">
      <c r="A216" s="35" t="s">
        <v>55</v>
      </c>
      <c r="E216" s="40" t="s">
        <v>5</v>
      </c>
    </row>
    <row r="217" spans="1:5" ht="12.75">
      <c r="A217" t="s">
        <v>57</v>
      </c>
      <c r="E217" s="39" t="s">
        <v>5</v>
      </c>
    </row>
    <row r="218" spans="1:16" ht="25.5">
      <c r="A218" t="s">
        <v>48</v>
      </c>
      <c s="34" t="s">
        <v>307</v>
      </c>
      <c s="34" t="s">
        <v>797</v>
      </c>
      <c s="35" t="s">
        <v>5</v>
      </c>
      <c s="6" t="s">
        <v>798</v>
      </c>
      <c s="36" t="s">
        <v>226</v>
      </c>
      <c s="37">
        <v>460</v>
      </c>
      <c s="36">
        <v>5E-05</v>
      </c>
      <c s="36">
        <f>ROUND(G218*H218,6)</f>
      </c>
      <c r="L218" s="38">
        <v>0</v>
      </c>
      <c s="32">
        <f>ROUND(ROUND(L218,2)*ROUND(G218,3),2)</f>
      </c>
      <c s="36" t="s">
        <v>160</v>
      </c>
      <c>
        <f>(M218*21)/100</f>
      </c>
      <c t="s">
        <v>26</v>
      </c>
    </row>
    <row r="219" spans="1:5" ht="12.75">
      <c r="A219" s="35" t="s">
        <v>54</v>
      </c>
      <c r="E219" s="39" t="s">
        <v>5</v>
      </c>
    </row>
    <row r="220" spans="1:5" ht="12.75">
      <c r="A220" s="35" t="s">
        <v>55</v>
      </c>
      <c r="E220" s="40" t="s">
        <v>5</v>
      </c>
    </row>
    <row r="221" spans="1:5" ht="12.75">
      <c r="A221" t="s">
        <v>57</v>
      </c>
      <c r="E221" s="39" t="s">
        <v>799</v>
      </c>
    </row>
    <row r="222" spans="1:16" ht="12.75">
      <c r="A222" t="s">
        <v>48</v>
      </c>
      <c s="34" t="s">
        <v>310</v>
      </c>
      <c s="34" t="s">
        <v>224</v>
      </c>
      <c s="35" t="s">
        <v>25</v>
      </c>
      <c s="6" t="s">
        <v>225</v>
      </c>
      <c s="36" t="s">
        <v>226</v>
      </c>
      <c s="37">
        <v>240</v>
      </c>
      <c s="36">
        <v>0</v>
      </c>
      <c s="36">
        <f>ROUND(G222*H222,6)</f>
      </c>
      <c r="L222" s="38">
        <v>0</v>
      </c>
      <c s="32">
        <f>ROUND(ROUND(L222,2)*ROUND(G222,3),2)</f>
      </c>
      <c s="36" t="s">
        <v>160</v>
      </c>
      <c>
        <f>(M222*21)/100</f>
      </c>
      <c t="s">
        <v>26</v>
      </c>
    </row>
    <row r="223" spans="1:5" ht="12.75">
      <c r="A223" s="35" t="s">
        <v>54</v>
      </c>
      <c r="E223" s="39" t="s">
        <v>5</v>
      </c>
    </row>
    <row r="224" spans="1:5" ht="12.75">
      <c r="A224" s="35" t="s">
        <v>55</v>
      </c>
      <c r="E224" s="40" t="s">
        <v>5</v>
      </c>
    </row>
    <row r="225" spans="1:5" ht="12.75">
      <c r="A225" t="s">
        <v>57</v>
      </c>
      <c r="E225" s="39" t="s">
        <v>5</v>
      </c>
    </row>
    <row r="226" spans="1:16" ht="25.5">
      <c r="A226" t="s">
        <v>48</v>
      </c>
      <c s="34" t="s">
        <v>313</v>
      </c>
      <c s="34" t="s">
        <v>800</v>
      </c>
      <c s="35" t="s">
        <v>5</v>
      </c>
      <c s="6" t="s">
        <v>801</v>
      </c>
      <c s="36" t="s">
        <v>226</v>
      </c>
      <c s="37">
        <v>240</v>
      </c>
      <c s="36">
        <v>0.0008</v>
      </c>
      <c s="36">
        <f>ROUND(G226*H226,6)</f>
      </c>
      <c r="L226" s="38">
        <v>0</v>
      </c>
      <c s="32">
        <f>ROUND(ROUND(L226,2)*ROUND(G226,3),2)</f>
      </c>
      <c s="36" t="s">
        <v>160</v>
      </c>
      <c>
        <f>(M226*21)/100</f>
      </c>
      <c t="s">
        <v>26</v>
      </c>
    </row>
    <row r="227" spans="1:5" ht="12.75">
      <c r="A227" s="35" t="s">
        <v>54</v>
      </c>
      <c r="E227" s="39" t="s">
        <v>5</v>
      </c>
    </row>
    <row r="228" spans="1:5" ht="12.75">
      <c r="A228" s="35" t="s">
        <v>55</v>
      </c>
      <c r="E228" s="40" t="s">
        <v>5</v>
      </c>
    </row>
    <row r="229" spans="1:5" ht="12.75">
      <c r="A229" t="s">
        <v>57</v>
      </c>
      <c r="E229" s="39" t="s">
        <v>802</v>
      </c>
    </row>
    <row r="230" spans="1:16" ht="12.75">
      <c r="A230" t="s">
        <v>48</v>
      </c>
      <c s="34" t="s">
        <v>316</v>
      </c>
      <c s="34" t="s">
        <v>224</v>
      </c>
      <c s="35" t="s">
        <v>49</v>
      </c>
      <c s="6" t="s">
        <v>225</v>
      </c>
      <c s="36" t="s">
        <v>226</v>
      </c>
      <c s="37">
        <v>475</v>
      </c>
      <c s="36">
        <v>0</v>
      </c>
      <c s="36">
        <f>ROUND(G230*H230,6)</f>
      </c>
      <c r="L230" s="38">
        <v>0</v>
      </c>
      <c s="32">
        <f>ROUND(ROUND(L230,2)*ROUND(G230,3),2)</f>
      </c>
      <c s="36" t="s">
        <v>160</v>
      </c>
      <c>
        <f>(M230*21)/100</f>
      </c>
      <c t="s">
        <v>26</v>
      </c>
    </row>
    <row r="231" spans="1:5" ht="12.75">
      <c r="A231" s="35" t="s">
        <v>54</v>
      </c>
      <c r="E231" s="39" t="s">
        <v>5</v>
      </c>
    </row>
    <row r="232" spans="1:5" ht="12.75">
      <c r="A232" s="35" t="s">
        <v>55</v>
      </c>
      <c r="E232" s="40" t="s">
        <v>5</v>
      </c>
    </row>
    <row r="233" spans="1:5" ht="12.75">
      <c r="A233" t="s">
        <v>57</v>
      </c>
      <c r="E233" s="39" t="s">
        <v>5</v>
      </c>
    </row>
    <row r="234" spans="1:16" ht="25.5">
      <c r="A234" t="s">
        <v>48</v>
      </c>
      <c s="34" t="s">
        <v>319</v>
      </c>
      <c s="34" t="s">
        <v>803</v>
      </c>
      <c s="35" t="s">
        <v>5</v>
      </c>
      <c s="6" t="s">
        <v>804</v>
      </c>
      <c s="36" t="s">
        <v>226</v>
      </c>
      <c s="37">
        <v>485</v>
      </c>
      <c s="36">
        <v>3E-05</v>
      </c>
      <c s="36">
        <f>ROUND(G234*H234,6)</f>
      </c>
      <c r="L234" s="38">
        <v>0</v>
      </c>
      <c s="32">
        <f>ROUND(ROUND(L234,2)*ROUND(G234,3),2)</f>
      </c>
      <c s="36" t="s">
        <v>160</v>
      </c>
      <c>
        <f>(M234*21)/100</f>
      </c>
      <c t="s">
        <v>26</v>
      </c>
    </row>
    <row r="235" spans="1:5" ht="12.75">
      <c r="A235" s="35" t="s">
        <v>54</v>
      </c>
      <c r="E235" s="39" t="s">
        <v>5</v>
      </c>
    </row>
    <row r="236" spans="1:5" ht="12.75">
      <c r="A236" s="35" t="s">
        <v>55</v>
      </c>
      <c r="E236" s="40" t="s">
        <v>5</v>
      </c>
    </row>
    <row r="237" spans="1:5" ht="12.75">
      <c r="A237" t="s">
        <v>57</v>
      </c>
      <c r="E237" s="39" t="s">
        <v>805</v>
      </c>
    </row>
    <row r="238" spans="1:16" ht="12.75">
      <c r="A238" t="s">
        <v>48</v>
      </c>
      <c s="34" t="s">
        <v>322</v>
      </c>
      <c s="34" t="s">
        <v>224</v>
      </c>
      <c s="35" t="s">
        <v>26</v>
      </c>
      <c s="6" t="s">
        <v>225</v>
      </c>
      <c s="36" t="s">
        <v>226</v>
      </c>
      <c s="37">
        <v>560</v>
      </c>
      <c s="36">
        <v>0</v>
      </c>
      <c s="36">
        <f>ROUND(G238*H238,6)</f>
      </c>
      <c r="L238" s="38">
        <v>0</v>
      </c>
      <c s="32">
        <f>ROUND(ROUND(L238,2)*ROUND(G238,3),2)</f>
      </c>
      <c s="36" t="s">
        <v>160</v>
      </c>
      <c>
        <f>(M238*21)/100</f>
      </c>
      <c t="s">
        <v>26</v>
      </c>
    </row>
    <row r="239" spans="1:5" ht="12.75">
      <c r="A239" s="35" t="s">
        <v>54</v>
      </c>
      <c r="E239" s="39" t="s">
        <v>5</v>
      </c>
    </row>
    <row r="240" spans="1:5" ht="12.75">
      <c r="A240" s="35" t="s">
        <v>55</v>
      </c>
      <c r="E240" s="40" t="s">
        <v>5</v>
      </c>
    </row>
    <row r="241" spans="1:5" ht="12.75">
      <c r="A241" t="s">
        <v>57</v>
      </c>
      <c r="E241" s="39" t="s">
        <v>5</v>
      </c>
    </row>
    <row r="242" spans="1:16" ht="25.5">
      <c r="A242" t="s">
        <v>48</v>
      </c>
      <c s="34" t="s">
        <v>326</v>
      </c>
      <c s="34" t="s">
        <v>806</v>
      </c>
      <c s="35" t="s">
        <v>5</v>
      </c>
      <c s="6" t="s">
        <v>807</v>
      </c>
      <c s="36" t="s">
        <v>226</v>
      </c>
      <c s="37">
        <v>560</v>
      </c>
      <c s="36">
        <v>4E-05</v>
      </c>
      <c s="36">
        <f>ROUND(G242*H242,6)</f>
      </c>
      <c r="L242" s="38">
        <v>0</v>
      </c>
      <c s="32">
        <f>ROUND(ROUND(L242,2)*ROUND(G242,3),2)</f>
      </c>
      <c s="36" t="s">
        <v>160</v>
      </c>
      <c>
        <f>(M242*21)/100</f>
      </c>
      <c t="s">
        <v>26</v>
      </c>
    </row>
    <row r="243" spans="1:5" ht="12.75">
      <c r="A243" s="35" t="s">
        <v>54</v>
      </c>
      <c r="E243" s="39" t="s">
        <v>5</v>
      </c>
    </row>
    <row r="244" spans="1:5" ht="12.75">
      <c r="A244" s="35" t="s">
        <v>55</v>
      </c>
      <c r="E244" s="40" t="s">
        <v>5</v>
      </c>
    </row>
    <row r="245" spans="1:5" ht="12.75">
      <c r="A245" t="s">
        <v>57</v>
      </c>
      <c r="E245" s="39" t="s">
        <v>808</v>
      </c>
    </row>
    <row r="246" spans="1:16" ht="12.75">
      <c r="A246" t="s">
        <v>48</v>
      </c>
      <c s="34" t="s">
        <v>329</v>
      </c>
      <c s="34" t="s">
        <v>231</v>
      </c>
      <c s="35" t="s">
        <v>49</v>
      </c>
      <c s="6" t="s">
        <v>232</v>
      </c>
      <c s="36" t="s">
        <v>226</v>
      </c>
      <c s="37">
        <v>175</v>
      </c>
      <c s="36">
        <v>0</v>
      </c>
      <c s="36">
        <f>ROUND(G246*H246,6)</f>
      </c>
      <c r="L246" s="38">
        <v>0</v>
      </c>
      <c s="32">
        <f>ROUND(ROUND(L246,2)*ROUND(G246,3),2)</f>
      </c>
      <c s="36" t="s">
        <v>160</v>
      </c>
      <c>
        <f>(M246*21)/100</f>
      </c>
      <c t="s">
        <v>26</v>
      </c>
    </row>
    <row r="247" spans="1:5" ht="12.75">
      <c r="A247" s="35" t="s">
        <v>54</v>
      </c>
      <c r="E247" s="39" t="s">
        <v>5</v>
      </c>
    </row>
    <row r="248" spans="1:5" ht="12.75">
      <c r="A248" s="35" t="s">
        <v>55</v>
      </c>
      <c r="E248" s="40" t="s">
        <v>5</v>
      </c>
    </row>
    <row r="249" spans="1:5" ht="12.75">
      <c r="A249" t="s">
        <v>57</v>
      </c>
      <c r="E249" s="39" t="s">
        <v>5</v>
      </c>
    </row>
    <row r="250" spans="1:16" ht="12.75">
      <c r="A250" t="s">
        <v>48</v>
      </c>
      <c s="34" t="s">
        <v>332</v>
      </c>
      <c s="34" t="s">
        <v>234</v>
      </c>
      <c s="35" t="s">
        <v>5</v>
      </c>
      <c s="6" t="s">
        <v>235</v>
      </c>
      <c s="36" t="s">
        <v>226</v>
      </c>
      <c s="37">
        <v>175</v>
      </c>
      <c s="36">
        <v>0.0001</v>
      </c>
      <c s="36">
        <f>ROUND(G250*H250,6)</f>
      </c>
      <c r="L250" s="38">
        <v>0</v>
      </c>
      <c s="32">
        <f>ROUND(ROUND(L250,2)*ROUND(G250,3),2)</f>
      </c>
      <c s="36" t="s">
        <v>160</v>
      </c>
      <c>
        <f>(M250*21)/100</f>
      </c>
      <c t="s">
        <v>26</v>
      </c>
    </row>
    <row r="251" spans="1:5" ht="12.75">
      <c r="A251" s="35" t="s">
        <v>54</v>
      </c>
      <c r="E251" s="39" t="s">
        <v>5</v>
      </c>
    </row>
    <row r="252" spans="1:5" ht="12.75">
      <c r="A252" s="35" t="s">
        <v>55</v>
      </c>
      <c r="E252" s="40" t="s">
        <v>5</v>
      </c>
    </row>
    <row r="253" spans="1:5" ht="12.75">
      <c r="A253" t="s">
        <v>57</v>
      </c>
      <c r="E253" s="39" t="s">
        <v>341</v>
      </c>
    </row>
    <row r="254" spans="1:16" ht="12.75">
      <c r="A254" t="s">
        <v>48</v>
      </c>
      <c s="34" t="s">
        <v>335</v>
      </c>
      <c s="34" t="s">
        <v>231</v>
      </c>
      <c s="35" t="s">
        <v>5</v>
      </c>
      <c s="6" t="s">
        <v>232</v>
      </c>
      <c s="36" t="s">
        <v>226</v>
      </c>
      <c s="37">
        <v>1150</v>
      </c>
      <c s="36">
        <v>0</v>
      </c>
      <c s="36">
        <f>ROUND(G254*H254,6)</f>
      </c>
      <c r="L254" s="38">
        <v>0</v>
      </c>
      <c s="32">
        <f>ROUND(ROUND(L254,2)*ROUND(G254,3),2)</f>
      </c>
      <c s="36" t="s">
        <v>160</v>
      </c>
      <c>
        <f>(M254*21)/100</f>
      </c>
      <c t="s">
        <v>26</v>
      </c>
    </row>
    <row r="255" spans="1:5" ht="12.75">
      <c r="A255" s="35" t="s">
        <v>54</v>
      </c>
      <c r="E255" s="39" t="s">
        <v>5</v>
      </c>
    </row>
    <row r="256" spans="1:5" ht="12.75">
      <c r="A256" s="35" t="s">
        <v>55</v>
      </c>
      <c r="E256" s="40" t="s">
        <v>5</v>
      </c>
    </row>
    <row r="257" spans="1:5" ht="12.75">
      <c r="A257" t="s">
        <v>57</v>
      </c>
      <c r="E257" s="39" t="s">
        <v>5</v>
      </c>
    </row>
    <row r="258" spans="1:16" ht="12.75">
      <c r="A258" t="s">
        <v>48</v>
      </c>
      <c s="34" t="s">
        <v>336</v>
      </c>
      <c s="34" t="s">
        <v>239</v>
      </c>
      <c s="35" t="s">
        <v>5</v>
      </c>
      <c s="6" t="s">
        <v>240</v>
      </c>
      <c s="36" t="s">
        <v>226</v>
      </c>
      <c s="37">
        <v>1000</v>
      </c>
      <c s="36">
        <v>7E-05</v>
      </c>
      <c s="36">
        <f>ROUND(G258*H258,6)</f>
      </c>
      <c r="L258" s="38">
        <v>0</v>
      </c>
      <c s="32">
        <f>ROUND(ROUND(L258,2)*ROUND(G258,3),2)</f>
      </c>
      <c s="36" t="s">
        <v>160</v>
      </c>
      <c>
        <f>(M258*21)/100</f>
      </c>
      <c t="s">
        <v>26</v>
      </c>
    </row>
    <row r="259" spans="1:5" ht="12.75">
      <c r="A259" s="35" t="s">
        <v>54</v>
      </c>
      <c r="E259" s="39" t="s">
        <v>5</v>
      </c>
    </row>
    <row r="260" spans="1:5" ht="12.75">
      <c r="A260" s="35" t="s">
        <v>55</v>
      </c>
      <c r="E260" s="40" t="s">
        <v>5</v>
      </c>
    </row>
    <row r="261" spans="1:5" ht="12.75">
      <c r="A261" t="s">
        <v>57</v>
      </c>
      <c r="E261" s="39" t="s">
        <v>344</v>
      </c>
    </row>
    <row r="262" spans="1:16" ht="12.75">
      <c r="A262" t="s">
        <v>48</v>
      </c>
      <c s="34" t="s">
        <v>339</v>
      </c>
      <c s="34" t="s">
        <v>231</v>
      </c>
      <c s="35" t="s">
        <v>26</v>
      </c>
      <c s="6" t="s">
        <v>232</v>
      </c>
      <c s="36" t="s">
        <v>226</v>
      </c>
      <c s="37">
        <v>410</v>
      </c>
      <c s="36">
        <v>0</v>
      </c>
      <c s="36">
        <f>ROUND(G262*H262,6)</f>
      </c>
      <c r="L262" s="38">
        <v>0</v>
      </c>
      <c s="32">
        <f>ROUND(ROUND(L262,2)*ROUND(G262,3),2)</f>
      </c>
      <c s="36" t="s">
        <v>160</v>
      </c>
      <c>
        <f>(M262*21)/100</f>
      </c>
      <c t="s">
        <v>26</v>
      </c>
    </row>
    <row r="263" spans="1:5" ht="12.75">
      <c r="A263" s="35" t="s">
        <v>54</v>
      </c>
      <c r="E263" s="39" t="s">
        <v>5</v>
      </c>
    </row>
    <row r="264" spans="1:5" ht="12.75">
      <c r="A264" s="35" t="s">
        <v>55</v>
      </c>
      <c r="E264" s="40" t="s">
        <v>5</v>
      </c>
    </row>
    <row r="265" spans="1:5" ht="12.75">
      <c r="A265" t="s">
        <v>57</v>
      </c>
      <c r="E265" s="39" t="s">
        <v>5</v>
      </c>
    </row>
    <row r="266" spans="1:16" ht="12.75">
      <c r="A266" t="s">
        <v>48</v>
      </c>
      <c s="34" t="s">
        <v>340</v>
      </c>
      <c s="34" t="s">
        <v>504</v>
      </c>
      <c s="35" t="s">
        <v>5</v>
      </c>
      <c s="6" t="s">
        <v>505</v>
      </c>
      <c s="36" t="s">
        <v>226</v>
      </c>
      <c s="37">
        <v>410</v>
      </c>
      <c s="36">
        <v>0.00017</v>
      </c>
      <c s="36">
        <f>ROUND(G266*H266,6)</f>
      </c>
      <c r="L266" s="38">
        <v>0</v>
      </c>
      <c s="32">
        <f>ROUND(ROUND(L266,2)*ROUND(G266,3),2)</f>
      </c>
      <c s="36" t="s">
        <v>160</v>
      </c>
      <c>
        <f>(M266*21)/100</f>
      </c>
      <c t="s">
        <v>26</v>
      </c>
    </row>
    <row r="267" spans="1:5" ht="12.75">
      <c r="A267" s="35" t="s">
        <v>54</v>
      </c>
      <c r="E267" s="39" t="s">
        <v>5</v>
      </c>
    </row>
    <row r="268" spans="1:5" ht="12.75">
      <c r="A268" s="35" t="s">
        <v>55</v>
      </c>
      <c r="E268" s="40" t="s">
        <v>5</v>
      </c>
    </row>
    <row r="269" spans="1:5" ht="12.75">
      <c r="A269" t="s">
        <v>57</v>
      </c>
      <c r="E269" s="39" t="s">
        <v>506</v>
      </c>
    </row>
    <row r="270" spans="1:16" ht="12.75">
      <c r="A270" t="s">
        <v>48</v>
      </c>
      <c s="34" t="s">
        <v>342</v>
      </c>
      <c s="34" t="s">
        <v>809</v>
      </c>
      <c s="35" t="s">
        <v>5</v>
      </c>
      <c s="6" t="s">
        <v>244</v>
      </c>
      <c s="36" t="s">
        <v>226</v>
      </c>
      <c s="37">
        <v>1735</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5</v>
      </c>
    </row>
    <row r="274" spans="1:16" ht="12.75">
      <c r="A274" t="s">
        <v>48</v>
      </c>
      <c s="34" t="s">
        <v>343</v>
      </c>
      <c s="34" t="s">
        <v>246</v>
      </c>
      <c s="35" t="s">
        <v>5</v>
      </c>
      <c s="6" t="s">
        <v>247</v>
      </c>
      <c s="36" t="s">
        <v>226</v>
      </c>
      <c s="37">
        <v>1735</v>
      </c>
      <c s="36">
        <v>2E-05</v>
      </c>
      <c s="36">
        <f>ROUND(G274*H274,6)</f>
      </c>
      <c r="L274" s="38">
        <v>0</v>
      </c>
      <c s="32">
        <f>ROUND(ROUND(L274,2)*ROUND(G274,3),2)</f>
      </c>
      <c s="36" t="s">
        <v>160</v>
      </c>
      <c>
        <f>(M274*21)/100</f>
      </c>
      <c t="s">
        <v>26</v>
      </c>
    </row>
    <row r="275" spans="1:5" ht="12.75">
      <c r="A275" s="35" t="s">
        <v>54</v>
      </c>
      <c r="E275" s="39" t="s">
        <v>5</v>
      </c>
    </row>
    <row r="276" spans="1:5" ht="12.75">
      <c r="A276" s="35" t="s">
        <v>55</v>
      </c>
      <c r="E276" s="40" t="s">
        <v>5</v>
      </c>
    </row>
    <row r="277" spans="1:5" ht="12.75">
      <c r="A277" t="s">
        <v>57</v>
      </c>
      <c r="E277" s="39" t="s">
        <v>348</v>
      </c>
    </row>
    <row r="278" spans="1:16" ht="25.5">
      <c r="A278" t="s">
        <v>48</v>
      </c>
      <c s="34" t="s">
        <v>345</v>
      </c>
      <c s="34" t="s">
        <v>249</v>
      </c>
      <c s="35" t="s">
        <v>5</v>
      </c>
      <c s="6" t="s">
        <v>250</v>
      </c>
      <c s="36" t="s">
        <v>159</v>
      </c>
      <c s="37">
        <v>396</v>
      </c>
      <c s="36">
        <v>0</v>
      </c>
      <c s="36">
        <f>ROUND(G278*H278,6)</f>
      </c>
      <c r="L278" s="38">
        <v>0</v>
      </c>
      <c s="32">
        <f>ROUND(ROUND(L278,2)*ROUND(G278,3),2)</f>
      </c>
      <c s="36" t="s">
        <v>160</v>
      </c>
      <c>
        <f>(M278*21)/100</f>
      </c>
      <c t="s">
        <v>26</v>
      </c>
    </row>
    <row r="279" spans="1:5" ht="12.75">
      <c r="A279" s="35" t="s">
        <v>54</v>
      </c>
      <c r="E279" s="39" t="s">
        <v>5</v>
      </c>
    </row>
    <row r="280" spans="1:5" ht="12.75">
      <c r="A280" s="35" t="s">
        <v>55</v>
      </c>
      <c r="E280" s="40" t="s">
        <v>5</v>
      </c>
    </row>
    <row r="281" spans="1:5" ht="12.75">
      <c r="A281" t="s">
        <v>57</v>
      </c>
      <c r="E281" s="39" t="s">
        <v>5</v>
      </c>
    </row>
    <row r="282" spans="1:16" ht="12.75">
      <c r="A282" t="s">
        <v>48</v>
      </c>
      <c s="34" t="s">
        <v>347</v>
      </c>
      <c s="34" t="s">
        <v>810</v>
      </c>
      <c s="35" t="s">
        <v>5</v>
      </c>
      <c s="6" t="s">
        <v>253</v>
      </c>
      <c s="36" t="s">
        <v>159</v>
      </c>
      <c s="37">
        <v>396</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5</v>
      </c>
    </row>
    <row r="286" spans="1:16" ht="25.5">
      <c r="A286" t="s">
        <v>48</v>
      </c>
      <c s="34" t="s">
        <v>349</v>
      </c>
      <c s="34" t="s">
        <v>255</v>
      </c>
      <c s="35" t="s">
        <v>5</v>
      </c>
      <c s="6" t="s">
        <v>256</v>
      </c>
      <c s="36" t="s">
        <v>159</v>
      </c>
      <c s="37">
        <v>215</v>
      </c>
      <c s="36">
        <v>0</v>
      </c>
      <c s="36">
        <f>ROUND(G286*H286,6)</f>
      </c>
      <c r="L286" s="38">
        <v>0</v>
      </c>
      <c s="32">
        <f>ROUND(ROUND(L286,2)*ROUND(G286,3),2)</f>
      </c>
      <c s="36" t="s">
        <v>160</v>
      </c>
      <c>
        <f>(M286*21)/100</f>
      </c>
      <c t="s">
        <v>26</v>
      </c>
    </row>
    <row r="287" spans="1:5" ht="12.75">
      <c r="A287" s="35" t="s">
        <v>54</v>
      </c>
      <c r="E287" s="39" t="s">
        <v>5</v>
      </c>
    </row>
    <row r="288" spans="1:5" ht="12.75">
      <c r="A288" s="35" t="s">
        <v>55</v>
      </c>
      <c r="E288" s="40" t="s">
        <v>5</v>
      </c>
    </row>
    <row r="289" spans="1:5" ht="12.75">
      <c r="A289" t="s">
        <v>57</v>
      </c>
      <c r="E289" s="39" t="s">
        <v>5</v>
      </c>
    </row>
    <row r="290" spans="1:16" ht="12.75">
      <c r="A290" t="s">
        <v>48</v>
      </c>
      <c s="34" t="s">
        <v>350</v>
      </c>
      <c s="34" t="s">
        <v>258</v>
      </c>
      <c s="35" t="s">
        <v>5</v>
      </c>
      <c s="6" t="s">
        <v>259</v>
      </c>
      <c s="36" t="s">
        <v>159</v>
      </c>
      <c s="37">
        <v>215</v>
      </c>
      <c s="36">
        <v>0.00023</v>
      </c>
      <c s="36">
        <f>ROUND(G290*H290,6)</f>
      </c>
      <c r="L290" s="38">
        <v>0</v>
      </c>
      <c s="32">
        <f>ROUND(ROUND(L290,2)*ROUND(G290,3),2)</f>
      </c>
      <c s="36" t="s">
        <v>160</v>
      </c>
      <c>
        <f>(M290*21)/100</f>
      </c>
      <c t="s">
        <v>26</v>
      </c>
    </row>
    <row r="291" spans="1:5" ht="12.75">
      <c r="A291" s="35" t="s">
        <v>54</v>
      </c>
      <c r="E291" s="39" t="s">
        <v>5</v>
      </c>
    </row>
    <row r="292" spans="1:5" ht="12.75">
      <c r="A292" s="35" t="s">
        <v>55</v>
      </c>
      <c r="E292" s="40" t="s">
        <v>5</v>
      </c>
    </row>
    <row r="293" spans="1:5" ht="12.75">
      <c r="A293" t="s">
        <v>57</v>
      </c>
      <c r="E293" s="39" t="s">
        <v>260</v>
      </c>
    </row>
    <row r="294" spans="1:16" ht="12.75">
      <c r="A294" t="s">
        <v>48</v>
      </c>
      <c s="34" t="s">
        <v>352</v>
      </c>
      <c s="34" t="s">
        <v>262</v>
      </c>
      <c s="35" t="s">
        <v>5</v>
      </c>
      <c s="6" t="s">
        <v>263</v>
      </c>
      <c s="36" t="s">
        <v>159</v>
      </c>
      <c s="37">
        <v>25</v>
      </c>
      <c s="36">
        <v>0</v>
      </c>
      <c s="36">
        <f>ROUND(G294*H294,6)</f>
      </c>
      <c r="L294" s="38">
        <v>0</v>
      </c>
      <c s="32">
        <f>ROUND(ROUND(L294,2)*ROUND(G294,3),2)</f>
      </c>
      <c s="36" t="s">
        <v>160</v>
      </c>
      <c>
        <f>(M294*21)/100</f>
      </c>
      <c t="s">
        <v>26</v>
      </c>
    </row>
    <row r="295" spans="1:5" ht="12.75">
      <c r="A295" s="35" t="s">
        <v>54</v>
      </c>
      <c r="E295" s="39" t="s">
        <v>5</v>
      </c>
    </row>
    <row r="296" spans="1:5" ht="12.75">
      <c r="A296" s="35" t="s">
        <v>55</v>
      </c>
      <c r="E296" s="40" t="s">
        <v>5</v>
      </c>
    </row>
    <row r="297" spans="1:5" ht="12.75">
      <c r="A297" t="s">
        <v>57</v>
      </c>
      <c r="E297" s="39" t="s">
        <v>5</v>
      </c>
    </row>
    <row r="298" spans="1:16" ht="12.75">
      <c r="A298" t="s">
        <v>48</v>
      </c>
      <c s="34" t="s">
        <v>353</v>
      </c>
      <c s="34" t="s">
        <v>265</v>
      </c>
      <c s="35" t="s">
        <v>5</v>
      </c>
      <c s="6" t="s">
        <v>266</v>
      </c>
      <c s="36" t="s">
        <v>267</v>
      </c>
      <c s="37">
        <v>8</v>
      </c>
      <c s="36">
        <v>0.00107</v>
      </c>
      <c s="36">
        <f>ROUND(G298*H298,6)</f>
      </c>
      <c r="L298" s="38">
        <v>0</v>
      </c>
      <c s="32">
        <f>ROUND(ROUND(L298,2)*ROUND(G298,3),2)</f>
      </c>
      <c s="36" t="s">
        <v>160</v>
      </c>
      <c>
        <f>(M298*21)/100</f>
      </c>
      <c t="s">
        <v>26</v>
      </c>
    </row>
    <row r="299" spans="1:5" ht="12.75">
      <c r="A299" s="35" t="s">
        <v>54</v>
      </c>
      <c r="E299" s="39" t="s">
        <v>5</v>
      </c>
    </row>
    <row r="300" spans="1:5" ht="12.75">
      <c r="A300" s="35" t="s">
        <v>55</v>
      </c>
      <c r="E300" s="40" t="s">
        <v>5</v>
      </c>
    </row>
    <row r="301" spans="1:5" ht="12.75">
      <c r="A301" t="s">
        <v>57</v>
      </c>
      <c r="E301" s="39" t="s">
        <v>268</v>
      </c>
    </row>
    <row r="302" spans="1:16" ht="12.75">
      <c r="A302" t="s">
        <v>48</v>
      </c>
      <c s="34" t="s">
        <v>354</v>
      </c>
      <c s="34" t="s">
        <v>811</v>
      </c>
      <c s="35" t="s">
        <v>5</v>
      </c>
      <c s="6" t="s">
        <v>594</v>
      </c>
      <c s="36" t="s">
        <v>159</v>
      </c>
      <c s="37">
        <v>1</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2.75">
      <c r="A305" t="s">
        <v>57</v>
      </c>
      <c r="E305" s="39" t="s">
        <v>5</v>
      </c>
    </row>
    <row r="306" spans="1:16" ht="12.75">
      <c r="A306" t="s">
        <v>48</v>
      </c>
      <c s="34" t="s">
        <v>357</v>
      </c>
      <c s="34" t="s">
        <v>812</v>
      </c>
      <c s="35" t="s">
        <v>5</v>
      </c>
      <c s="6" t="s">
        <v>813</v>
      </c>
      <c s="36" t="s">
        <v>159</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2.75">
      <c r="A309" t="s">
        <v>57</v>
      </c>
      <c r="E309" s="39" t="s">
        <v>5</v>
      </c>
    </row>
    <row r="310" spans="1:16" ht="12.75">
      <c r="A310" t="s">
        <v>48</v>
      </c>
      <c s="34" t="s">
        <v>359</v>
      </c>
      <c s="34" t="s">
        <v>814</v>
      </c>
      <c s="35" t="s">
        <v>5</v>
      </c>
      <c s="6" t="s">
        <v>815</v>
      </c>
      <c s="36" t="s">
        <v>159</v>
      </c>
      <c s="37">
        <v>1</v>
      </c>
      <c s="36">
        <v>0</v>
      </c>
      <c s="36">
        <f>ROUND(G310*H310,6)</f>
      </c>
      <c r="L310" s="38">
        <v>0</v>
      </c>
      <c s="32">
        <f>ROUND(ROUND(L310,2)*ROUND(G310,3),2)</f>
      </c>
      <c s="36" t="s">
        <v>160</v>
      </c>
      <c>
        <f>(M310*21)/100</f>
      </c>
      <c t="s">
        <v>26</v>
      </c>
    </row>
    <row r="311" spans="1:5" ht="12.75">
      <c r="A311" s="35" t="s">
        <v>54</v>
      </c>
      <c r="E311" s="39" t="s">
        <v>5</v>
      </c>
    </row>
    <row r="312" spans="1:5" ht="12.75">
      <c r="A312" s="35" t="s">
        <v>55</v>
      </c>
      <c r="E312" s="40" t="s">
        <v>5</v>
      </c>
    </row>
    <row r="313" spans="1:5" ht="12.75">
      <c r="A313" t="s">
        <v>57</v>
      </c>
      <c r="E313" s="39" t="s">
        <v>5</v>
      </c>
    </row>
    <row r="314" spans="1:16" ht="12.75">
      <c r="A314" t="s">
        <v>48</v>
      </c>
      <c s="34" t="s">
        <v>361</v>
      </c>
      <c s="34" t="s">
        <v>816</v>
      </c>
      <c s="35" t="s">
        <v>5</v>
      </c>
      <c s="6" t="s">
        <v>817</v>
      </c>
      <c s="36" t="s">
        <v>159</v>
      </c>
      <c s="37">
        <v>82</v>
      </c>
      <c s="36">
        <v>0</v>
      </c>
      <c s="36">
        <f>ROUND(G314*H314,6)</f>
      </c>
      <c r="L314" s="38">
        <v>0</v>
      </c>
      <c s="32">
        <f>ROUND(ROUND(L314,2)*ROUND(G314,3),2)</f>
      </c>
      <c s="36" t="s">
        <v>160</v>
      </c>
      <c>
        <f>(M314*21)/100</f>
      </c>
      <c t="s">
        <v>26</v>
      </c>
    </row>
    <row r="315" spans="1:5" ht="12.75">
      <c r="A315" s="35" t="s">
        <v>54</v>
      </c>
      <c r="E315" s="39" t="s">
        <v>5</v>
      </c>
    </row>
    <row r="316" spans="1:5" ht="12.75">
      <c r="A316" s="35" t="s">
        <v>55</v>
      </c>
      <c r="E316" s="40" t="s">
        <v>5</v>
      </c>
    </row>
    <row r="317" spans="1:5" ht="12.75">
      <c r="A317" t="s">
        <v>57</v>
      </c>
      <c r="E317" s="39" t="s">
        <v>5</v>
      </c>
    </row>
    <row r="318" spans="1:16" ht="12.75">
      <c r="A318" t="s">
        <v>48</v>
      </c>
      <c s="34" t="s">
        <v>363</v>
      </c>
      <c s="34" t="s">
        <v>818</v>
      </c>
      <c s="35" t="s">
        <v>5</v>
      </c>
      <c s="6" t="s">
        <v>819</v>
      </c>
      <c s="36" t="s">
        <v>159</v>
      </c>
      <c s="37">
        <v>82</v>
      </c>
      <c s="36">
        <v>0</v>
      </c>
      <c s="36">
        <f>ROUND(G318*H318,6)</f>
      </c>
      <c r="L318" s="38">
        <v>0</v>
      </c>
      <c s="32">
        <f>ROUND(ROUND(L318,2)*ROUND(G318,3),2)</f>
      </c>
      <c s="36" t="s">
        <v>160</v>
      </c>
      <c>
        <f>(M318*21)/100</f>
      </c>
      <c t="s">
        <v>26</v>
      </c>
    </row>
    <row r="319" spans="1:5" ht="12.75">
      <c r="A319" s="35" t="s">
        <v>54</v>
      </c>
      <c r="E319" s="39" t="s">
        <v>5</v>
      </c>
    </row>
    <row r="320" spans="1:5" ht="12.75">
      <c r="A320" s="35" t="s">
        <v>55</v>
      </c>
      <c r="E320" s="40" t="s">
        <v>5</v>
      </c>
    </row>
    <row r="321" spans="1:5" ht="12.75">
      <c r="A321" t="s">
        <v>57</v>
      </c>
      <c r="E321" s="39" t="s">
        <v>5</v>
      </c>
    </row>
    <row r="322" spans="1:16" ht="12.75">
      <c r="A322" t="s">
        <v>48</v>
      </c>
      <c s="34" t="s">
        <v>368</v>
      </c>
      <c s="34" t="s">
        <v>820</v>
      </c>
      <c s="35" t="s">
        <v>5</v>
      </c>
      <c s="6" t="s">
        <v>821</v>
      </c>
      <c s="36" t="s">
        <v>159</v>
      </c>
      <c s="37">
        <v>1</v>
      </c>
      <c s="36">
        <v>0</v>
      </c>
      <c s="36">
        <f>ROUND(G322*H322,6)</f>
      </c>
      <c r="L322" s="38">
        <v>0</v>
      </c>
      <c s="32">
        <f>ROUND(ROUND(L322,2)*ROUND(G322,3),2)</f>
      </c>
      <c s="36" t="s">
        <v>160</v>
      </c>
      <c>
        <f>(M322*21)/100</f>
      </c>
      <c t="s">
        <v>26</v>
      </c>
    </row>
    <row r="323" spans="1:5" ht="12.75">
      <c r="A323" s="35" t="s">
        <v>54</v>
      </c>
      <c r="E323" s="39" t="s">
        <v>5</v>
      </c>
    </row>
    <row r="324" spans="1:5" ht="12.75">
      <c r="A324" s="35" t="s">
        <v>55</v>
      </c>
      <c r="E324" s="40" t="s">
        <v>5</v>
      </c>
    </row>
    <row r="325" spans="1:5" ht="12.75">
      <c r="A325" t="s">
        <v>57</v>
      </c>
      <c r="E325" s="39" t="s">
        <v>5</v>
      </c>
    </row>
    <row r="326" spans="1:16" ht="12.75">
      <c r="A326" t="s">
        <v>48</v>
      </c>
      <c s="34" t="s">
        <v>371</v>
      </c>
      <c s="34" t="s">
        <v>822</v>
      </c>
      <c s="35" t="s">
        <v>5</v>
      </c>
      <c s="6" t="s">
        <v>823</v>
      </c>
      <c s="36" t="s">
        <v>159</v>
      </c>
      <c s="37">
        <v>1</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2.75">
      <c r="A329" t="s">
        <v>57</v>
      </c>
      <c r="E329" s="39" t="s">
        <v>5</v>
      </c>
    </row>
    <row r="330" spans="1:16" ht="25.5">
      <c r="A330" t="s">
        <v>48</v>
      </c>
      <c s="34" t="s">
        <v>374</v>
      </c>
      <c s="34" t="s">
        <v>824</v>
      </c>
      <c s="35" t="s">
        <v>5</v>
      </c>
      <c s="6" t="s">
        <v>825</v>
      </c>
      <c s="36" t="s">
        <v>159</v>
      </c>
      <c s="37">
        <v>1</v>
      </c>
      <c s="36">
        <v>0</v>
      </c>
      <c s="36">
        <f>ROUND(G330*H330,6)</f>
      </c>
      <c r="L330" s="38">
        <v>0</v>
      </c>
      <c s="32">
        <f>ROUND(ROUND(L330,2)*ROUND(G330,3),2)</f>
      </c>
      <c s="36" t="s">
        <v>160</v>
      </c>
      <c>
        <f>(M330*21)/100</f>
      </c>
      <c t="s">
        <v>26</v>
      </c>
    </row>
    <row r="331" spans="1:5" ht="12.75">
      <c r="A331" s="35" t="s">
        <v>54</v>
      </c>
      <c r="E331" s="39" t="s">
        <v>5</v>
      </c>
    </row>
    <row r="332" spans="1:5" ht="12.75">
      <c r="A332" s="35" t="s">
        <v>55</v>
      </c>
      <c r="E332" s="40" t="s">
        <v>5</v>
      </c>
    </row>
    <row r="333" spans="1:5" ht="12.75">
      <c r="A333" t="s">
        <v>57</v>
      </c>
      <c r="E333" s="39" t="s">
        <v>5</v>
      </c>
    </row>
    <row r="334" spans="1:16" ht="38.25">
      <c r="A334" t="s">
        <v>48</v>
      </c>
      <c s="34" t="s">
        <v>377</v>
      </c>
      <c s="34" t="s">
        <v>826</v>
      </c>
      <c s="35" t="s">
        <v>5</v>
      </c>
      <c s="6" t="s">
        <v>827</v>
      </c>
      <c s="36" t="s">
        <v>159</v>
      </c>
      <c s="37">
        <v>1</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2.75">
      <c r="A337" t="s">
        <v>57</v>
      </c>
      <c r="E337" s="39" t="s">
        <v>5</v>
      </c>
    </row>
    <row r="338" spans="1:16" ht="25.5">
      <c r="A338" t="s">
        <v>48</v>
      </c>
      <c s="34" t="s">
        <v>380</v>
      </c>
      <c s="34" t="s">
        <v>828</v>
      </c>
      <c s="35" t="s">
        <v>5</v>
      </c>
      <c s="6" t="s">
        <v>829</v>
      </c>
      <c s="36" t="s">
        <v>159</v>
      </c>
      <c s="37">
        <v>1</v>
      </c>
      <c s="36">
        <v>0</v>
      </c>
      <c s="36">
        <f>ROUND(G338*H338,6)</f>
      </c>
      <c r="L338" s="38">
        <v>0</v>
      </c>
      <c s="32">
        <f>ROUND(ROUND(L338,2)*ROUND(G338,3),2)</f>
      </c>
      <c s="36" t="s">
        <v>160</v>
      </c>
      <c>
        <f>(M338*21)/100</f>
      </c>
      <c t="s">
        <v>26</v>
      </c>
    </row>
    <row r="339" spans="1:5" ht="12.75">
      <c r="A339" s="35" t="s">
        <v>54</v>
      </c>
      <c r="E339" s="39" t="s">
        <v>5</v>
      </c>
    </row>
    <row r="340" spans="1:5" ht="12.75">
      <c r="A340" s="35" t="s">
        <v>55</v>
      </c>
      <c r="E340" s="40" t="s">
        <v>5</v>
      </c>
    </row>
    <row r="341" spans="1:5" ht="12.75">
      <c r="A341" t="s">
        <v>57</v>
      </c>
      <c r="E341" s="39" t="s">
        <v>5</v>
      </c>
    </row>
    <row r="342" spans="1:16" ht="12.75">
      <c r="A342" t="s">
        <v>48</v>
      </c>
      <c s="34" t="s">
        <v>383</v>
      </c>
      <c s="34" t="s">
        <v>830</v>
      </c>
      <c s="35" t="s">
        <v>5</v>
      </c>
      <c s="6" t="s">
        <v>831</v>
      </c>
      <c s="36" t="s">
        <v>159</v>
      </c>
      <c s="37">
        <v>1</v>
      </c>
      <c s="36">
        <v>0</v>
      </c>
      <c s="36">
        <f>ROUND(G342*H342,6)</f>
      </c>
      <c r="L342" s="38">
        <v>0</v>
      </c>
      <c s="32">
        <f>ROUND(ROUND(L342,2)*ROUND(G342,3),2)</f>
      </c>
      <c s="36" t="s">
        <v>160</v>
      </c>
      <c>
        <f>(M342*21)/100</f>
      </c>
      <c t="s">
        <v>26</v>
      </c>
    </row>
    <row r="343" spans="1:5" ht="12.75">
      <c r="A343" s="35" t="s">
        <v>54</v>
      </c>
      <c r="E343" s="39" t="s">
        <v>5</v>
      </c>
    </row>
    <row r="344" spans="1:5" ht="12.75">
      <c r="A344" s="35" t="s">
        <v>55</v>
      </c>
      <c r="E344" s="40" t="s">
        <v>5</v>
      </c>
    </row>
    <row r="345" spans="1:5" ht="12.75">
      <c r="A345" t="s">
        <v>57</v>
      </c>
      <c r="E345" s="39" t="s">
        <v>5</v>
      </c>
    </row>
    <row r="346" spans="1:16" ht="38.25">
      <c r="A346" t="s">
        <v>48</v>
      </c>
      <c s="34" t="s">
        <v>386</v>
      </c>
      <c s="34" t="s">
        <v>832</v>
      </c>
      <c s="35" t="s">
        <v>5</v>
      </c>
      <c s="6" t="s">
        <v>271</v>
      </c>
      <c s="36" t="s">
        <v>159</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5</v>
      </c>
    </row>
    <row r="349" spans="1:5" ht="12.75">
      <c r="A349" t="s">
        <v>57</v>
      </c>
      <c r="E349" s="39" t="s">
        <v>5</v>
      </c>
    </row>
    <row r="350" spans="1:16" ht="38.25">
      <c r="A350" t="s">
        <v>48</v>
      </c>
      <c s="34" t="s">
        <v>389</v>
      </c>
      <c s="34" t="s">
        <v>833</v>
      </c>
      <c s="35" t="s">
        <v>5</v>
      </c>
      <c s="6" t="s">
        <v>274</v>
      </c>
      <c s="36" t="s">
        <v>159</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12.75">
      <c r="A353" t="s">
        <v>57</v>
      </c>
      <c r="E353" s="39" t="s">
        <v>5</v>
      </c>
    </row>
    <row r="354" spans="1:16" ht="25.5">
      <c r="A354" t="s">
        <v>48</v>
      </c>
      <c s="34" t="s">
        <v>392</v>
      </c>
      <c s="34" t="s">
        <v>834</v>
      </c>
      <c s="35" t="s">
        <v>5</v>
      </c>
      <c s="6" t="s">
        <v>835</v>
      </c>
      <c s="36" t="s">
        <v>52</v>
      </c>
      <c s="37">
        <v>8.7</v>
      </c>
      <c s="36">
        <v>0</v>
      </c>
      <c s="36">
        <f>ROUND(G354*H354,6)</f>
      </c>
      <c r="L354" s="38">
        <v>0</v>
      </c>
      <c s="32">
        <f>ROUND(ROUND(L354,2)*ROUND(G354,3),2)</f>
      </c>
      <c s="36" t="s">
        <v>53</v>
      </c>
      <c>
        <f>(M354*21)/100</f>
      </c>
      <c t="s">
        <v>26</v>
      </c>
    </row>
    <row r="355" spans="1:5" ht="12.75">
      <c r="A355" s="35" t="s">
        <v>54</v>
      </c>
      <c r="E355" s="39" t="s">
        <v>5</v>
      </c>
    </row>
    <row r="356" spans="1:5" ht="12.75">
      <c r="A356" s="35" t="s">
        <v>55</v>
      </c>
      <c r="E356" s="40" t="s">
        <v>5</v>
      </c>
    </row>
    <row r="357" spans="1:5" ht="12.75">
      <c r="A357" t="s">
        <v>57</v>
      </c>
      <c r="E357" s="39" t="s">
        <v>5</v>
      </c>
    </row>
    <row r="358" spans="1:13" ht="12.75">
      <c r="A358" t="s">
        <v>45</v>
      </c>
      <c r="C358" s="31" t="s">
        <v>836</v>
      </c>
      <c r="E358" s="33" t="s">
        <v>837</v>
      </c>
      <c r="J358" s="32">
        <f>0</f>
      </c>
      <c s="32">
        <f>0</f>
      </c>
      <c s="32">
        <f>0+L359+L363+L367+L371+L375+L379+L383+L387+L391+L395+L399+L403+L407+L411+L415+L419+L423+L427+L431+L435+L439+L443+L447+L451+L455+L459+L463+L467+L471+L475+L479+L483+L487+L491+L495+L499+L503+L507+L511+L515+L519</f>
      </c>
      <c s="32">
        <f>0+M359+M363+M367+M371+M375+M379+M383+M387+M391+M395+M399+M403+M407+M411+M415+M419+M423+M427+M431+M435+M439+M443+M447+M451+M455+M459+M463+M467+M471+M475+M479+M483+M487+M491+M495+M499+M503+M507+M511+M515+M519</f>
      </c>
    </row>
    <row r="359" spans="1:16" ht="12.75">
      <c r="A359" t="s">
        <v>48</v>
      </c>
      <c s="34" t="s">
        <v>395</v>
      </c>
      <c s="34" t="s">
        <v>838</v>
      </c>
      <c s="35" t="s">
        <v>5</v>
      </c>
      <c s="6" t="s">
        <v>406</v>
      </c>
      <c s="36" t="s">
        <v>159</v>
      </c>
      <c s="37">
        <v>1</v>
      </c>
      <c s="36">
        <v>0</v>
      </c>
      <c s="36">
        <f>ROUND(G359*H359,6)</f>
      </c>
      <c r="L359" s="38">
        <v>0</v>
      </c>
      <c s="32">
        <f>ROUND(ROUND(L359,2)*ROUND(G359,3),2)</f>
      </c>
      <c s="36" t="s">
        <v>53</v>
      </c>
      <c>
        <f>(M359*21)/100</f>
      </c>
      <c t="s">
        <v>26</v>
      </c>
    </row>
    <row r="360" spans="1:5" ht="12.75">
      <c r="A360" s="35" t="s">
        <v>54</v>
      </c>
      <c r="E360" s="39" t="s">
        <v>5</v>
      </c>
    </row>
    <row r="361" spans="1:5" ht="12.75">
      <c r="A361" s="35" t="s">
        <v>55</v>
      </c>
      <c r="E361" s="40" t="s">
        <v>5</v>
      </c>
    </row>
    <row r="362" spans="1:5" ht="12.75">
      <c r="A362" t="s">
        <v>57</v>
      </c>
      <c r="E362" s="39" t="s">
        <v>5</v>
      </c>
    </row>
    <row r="363" spans="1:16" ht="25.5">
      <c r="A363" t="s">
        <v>48</v>
      </c>
      <c s="34" t="s">
        <v>398</v>
      </c>
      <c s="34" t="s">
        <v>725</v>
      </c>
      <c s="35" t="s">
        <v>5</v>
      </c>
      <c s="6" t="s">
        <v>726</v>
      </c>
      <c s="36" t="s">
        <v>159</v>
      </c>
      <c s="37">
        <v>1</v>
      </c>
      <c s="36">
        <v>0</v>
      </c>
      <c s="36">
        <f>ROUND(G363*H363,6)</f>
      </c>
      <c r="L363" s="38">
        <v>0</v>
      </c>
      <c s="32">
        <f>ROUND(ROUND(L363,2)*ROUND(G363,3),2)</f>
      </c>
      <c s="36" t="s">
        <v>160</v>
      </c>
      <c>
        <f>(M363*21)/100</f>
      </c>
      <c t="s">
        <v>26</v>
      </c>
    </row>
    <row r="364" spans="1:5" ht="12.75">
      <c r="A364" s="35" t="s">
        <v>54</v>
      </c>
      <c r="E364" s="39" t="s">
        <v>5</v>
      </c>
    </row>
    <row r="365" spans="1:5" ht="12.75">
      <c r="A365" s="35" t="s">
        <v>55</v>
      </c>
      <c r="E365" s="40" t="s">
        <v>5</v>
      </c>
    </row>
    <row r="366" spans="1:5" ht="12.75">
      <c r="A366" t="s">
        <v>57</v>
      </c>
      <c r="E366" s="39" t="s">
        <v>5</v>
      </c>
    </row>
    <row r="367" spans="1:16" ht="38.25">
      <c r="A367" t="s">
        <v>48</v>
      </c>
      <c s="34" t="s">
        <v>401</v>
      </c>
      <c s="34" t="s">
        <v>839</v>
      </c>
      <c s="35" t="s">
        <v>5</v>
      </c>
      <c s="6" t="s">
        <v>840</v>
      </c>
      <c s="36" t="s">
        <v>159</v>
      </c>
      <c s="37">
        <v>1</v>
      </c>
      <c s="36">
        <v>0</v>
      </c>
      <c s="36">
        <f>ROUND(G367*H367,6)</f>
      </c>
      <c r="L367" s="38">
        <v>0</v>
      </c>
      <c s="32">
        <f>ROUND(ROUND(L367,2)*ROUND(G367,3),2)</f>
      </c>
      <c s="36" t="s">
        <v>53</v>
      </c>
      <c>
        <f>(M367*21)/100</f>
      </c>
      <c t="s">
        <v>26</v>
      </c>
    </row>
    <row r="368" spans="1:5" ht="12.75">
      <c r="A368" s="35" t="s">
        <v>54</v>
      </c>
      <c r="E368" s="39" t="s">
        <v>5</v>
      </c>
    </row>
    <row r="369" spans="1:5" ht="12.75">
      <c r="A369" s="35" t="s">
        <v>55</v>
      </c>
      <c r="E369" s="40" t="s">
        <v>5</v>
      </c>
    </row>
    <row r="370" spans="1:5" ht="12.75">
      <c r="A370" t="s">
        <v>57</v>
      </c>
      <c r="E370" s="39" t="s">
        <v>5</v>
      </c>
    </row>
    <row r="371" spans="1:16" ht="12.75">
      <c r="A371" t="s">
        <v>48</v>
      </c>
      <c s="34" t="s">
        <v>404</v>
      </c>
      <c s="34" t="s">
        <v>737</v>
      </c>
      <c s="35" t="s">
        <v>5</v>
      </c>
      <c s="6" t="s">
        <v>738</v>
      </c>
      <c s="36" t="s">
        <v>159</v>
      </c>
      <c s="37">
        <v>1</v>
      </c>
      <c s="36">
        <v>0</v>
      </c>
      <c s="36">
        <f>ROUND(G371*H371,6)</f>
      </c>
      <c r="L371" s="38">
        <v>0</v>
      </c>
      <c s="32">
        <f>ROUND(ROUND(L371,2)*ROUND(G371,3),2)</f>
      </c>
      <c s="36" t="s">
        <v>160</v>
      </c>
      <c>
        <f>(M371*21)/100</f>
      </c>
      <c t="s">
        <v>26</v>
      </c>
    </row>
    <row r="372" spans="1:5" ht="12.75">
      <c r="A372" s="35" t="s">
        <v>54</v>
      </c>
      <c r="E372" s="39" t="s">
        <v>5</v>
      </c>
    </row>
    <row r="373" spans="1:5" ht="12.75">
      <c r="A373" s="35" t="s">
        <v>55</v>
      </c>
      <c r="E373" s="40" t="s">
        <v>5</v>
      </c>
    </row>
    <row r="374" spans="1:5" ht="12.75">
      <c r="A374" t="s">
        <v>57</v>
      </c>
      <c r="E374" s="39" t="s">
        <v>5</v>
      </c>
    </row>
    <row r="375" spans="1:16" ht="25.5">
      <c r="A375" t="s">
        <v>48</v>
      </c>
      <c s="34" t="s">
        <v>407</v>
      </c>
      <c s="34" t="s">
        <v>841</v>
      </c>
      <c s="35" t="s">
        <v>5</v>
      </c>
      <c s="6" t="s">
        <v>842</v>
      </c>
      <c s="36" t="s">
        <v>159</v>
      </c>
      <c s="37">
        <v>1</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410</v>
      </c>
      <c s="34" t="s">
        <v>648</v>
      </c>
      <c s="35" t="s">
        <v>5</v>
      </c>
      <c s="6" t="s">
        <v>649</v>
      </c>
      <c s="36" t="s">
        <v>159</v>
      </c>
      <c s="37">
        <v>1</v>
      </c>
      <c s="36">
        <v>0</v>
      </c>
      <c s="36">
        <f>ROUND(G379*H379,6)</f>
      </c>
      <c r="L379" s="38">
        <v>0</v>
      </c>
      <c s="32">
        <f>ROUND(ROUND(L379,2)*ROUND(G379,3),2)</f>
      </c>
      <c s="36" t="s">
        <v>160</v>
      </c>
      <c>
        <f>(M379*21)/100</f>
      </c>
      <c t="s">
        <v>26</v>
      </c>
    </row>
    <row r="380" spans="1:5" ht="12.75">
      <c r="A380" s="35" t="s">
        <v>54</v>
      </c>
      <c r="E380" s="39" t="s">
        <v>5</v>
      </c>
    </row>
    <row r="381" spans="1:5" ht="12.75">
      <c r="A381" s="35" t="s">
        <v>55</v>
      </c>
      <c r="E381" s="40" t="s">
        <v>5</v>
      </c>
    </row>
    <row r="382" spans="1:5" ht="12.75">
      <c r="A382" t="s">
        <v>57</v>
      </c>
      <c r="E382" s="39" t="s">
        <v>5</v>
      </c>
    </row>
    <row r="383" spans="1:16" ht="25.5">
      <c r="A383" t="s">
        <v>48</v>
      </c>
      <c s="34" t="s">
        <v>413</v>
      </c>
      <c s="34" t="s">
        <v>764</v>
      </c>
      <c s="35" t="s">
        <v>5</v>
      </c>
      <c s="6" t="s">
        <v>765</v>
      </c>
      <c s="36" t="s">
        <v>159</v>
      </c>
      <c s="37">
        <v>1</v>
      </c>
      <c s="36">
        <v>8E-05</v>
      </c>
      <c s="36">
        <f>ROUND(G383*H383,6)</f>
      </c>
      <c r="L383" s="38">
        <v>0</v>
      </c>
      <c s="32">
        <f>ROUND(ROUND(L383,2)*ROUND(G383,3),2)</f>
      </c>
      <c s="36" t="s">
        <v>160</v>
      </c>
      <c>
        <f>(M383*21)/100</f>
      </c>
      <c t="s">
        <v>26</v>
      </c>
    </row>
    <row r="384" spans="1:5" ht="12.75">
      <c r="A384" s="35" t="s">
        <v>54</v>
      </c>
      <c r="E384" s="39" t="s">
        <v>5</v>
      </c>
    </row>
    <row r="385" spans="1:5" ht="12.75">
      <c r="A385" s="35" t="s">
        <v>55</v>
      </c>
      <c r="E385" s="40" t="s">
        <v>5</v>
      </c>
    </row>
    <row r="386" spans="1:5" ht="12.75">
      <c r="A386" t="s">
        <v>57</v>
      </c>
      <c r="E386" s="39" t="s">
        <v>766</v>
      </c>
    </row>
    <row r="387" spans="1:16" ht="12.75">
      <c r="A387" t="s">
        <v>48</v>
      </c>
      <c s="34" t="s">
        <v>416</v>
      </c>
      <c s="34" t="s">
        <v>771</v>
      </c>
      <c s="35" t="s">
        <v>5</v>
      </c>
      <c s="6" t="s">
        <v>772</v>
      </c>
      <c s="36" t="s">
        <v>159</v>
      </c>
      <c s="37">
        <v>1</v>
      </c>
      <c s="36">
        <v>0</v>
      </c>
      <c s="36">
        <f>ROUND(G387*H387,6)</f>
      </c>
      <c r="L387" s="38">
        <v>0</v>
      </c>
      <c s="32">
        <f>ROUND(ROUND(L387,2)*ROUND(G387,3),2)</f>
      </c>
      <c s="36" t="s">
        <v>160</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418</v>
      </c>
      <c s="34" t="s">
        <v>843</v>
      </c>
      <c s="35" t="s">
        <v>5</v>
      </c>
      <c s="6" t="s">
        <v>774</v>
      </c>
      <c s="36" t="s">
        <v>159</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421</v>
      </c>
      <c s="34" t="s">
        <v>777</v>
      </c>
      <c s="35" t="s">
        <v>5</v>
      </c>
      <c s="6" t="s">
        <v>778</v>
      </c>
      <c s="36" t="s">
        <v>159</v>
      </c>
      <c s="37">
        <v>1</v>
      </c>
      <c s="36">
        <v>0</v>
      </c>
      <c s="36">
        <f>ROUND(G395*H395,6)</f>
      </c>
      <c r="L395" s="38">
        <v>0</v>
      </c>
      <c s="32">
        <f>ROUND(ROUND(L395,2)*ROUND(G395,3),2)</f>
      </c>
      <c s="36" t="s">
        <v>160</v>
      </c>
      <c>
        <f>(M395*21)/100</f>
      </c>
      <c t="s">
        <v>26</v>
      </c>
    </row>
    <row r="396" spans="1:5" ht="12.75">
      <c r="A396" s="35" t="s">
        <v>54</v>
      </c>
      <c r="E396" s="39" t="s">
        <v>5</v>
      </c>
    </row>
    <row r="397" spans="1:5" ht="12.75">
      <c r="A397" s="35" t="s">
        <v>55</v>
      </c>
      <c r="E397" s="40" t="s">
        <v>5</v>
      </c>
    </row>
    <row r="398" spans="1:5" ht="12.75">
      <c r="A398" t="s">
        <v>57</v>
      </c>
      <c r="E398" s="39" t="s">
        <v>5</v>
      </c>
    </row>
    <row r="399" spans="1:16" ht="25.5">
      <c r="A399" t="s">
        <v>48</v>
      </c>
      <c s="34" t="s">
        <v>424</v>
      </c>
      <c s="34" t="s">
        <v>844</v>
      </c>
      <c s="35" t="s">
        <v>5</v>
      </c>
      <c s="6" t="s">
        <v>780</v>
      </c>
      <c s="36" t="s">
        <v>159</v>
      </c>
      <c s="37">
        <v>1</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428</v>
      </c>
      <c s="34" t="s">
        <v>781</v>
      </c>
      <c s="35" t="s">
        <v>5</v>
      </c>
      <c s="6" t="s">
        <v>782</v>
      </c>
      <c s="36" t="s">
        <v>159</v>
      </c>
      <c s="37">
        <v>6</v>
      </c>
      <c s="36">
        <v>0</v>
      </c>
      <c s="36">
        <f>ROUND(G403*H403,6)</f>
      </c>
      <c r="L403" s="38">
        <v>0</v>
      </c>
      <c s="32">
        <f>ROUND(ROUND(L403,2)*ROUND(G403,3),2)</f>
      </c>
      <c s="36" t="s">
        <v>160</v>
      </c>
      <c>
        <f>(M403*21)/100</f>
      </c>
      <c t="s">
        <v>26</v>
      </c>
    </row>
    <row r="404" spans="1:5" ht="12.75">
      <c r="A404" s="35" t="s">
        <v>54</v>
      </c>
      <c r="E404" s="39" t="s">
        <v>5</v>
      </c>
    </row>
    <row r="405" spans="1:5" ht="12.75">
      <c r="A405" s="35" t="s">
        <v>55</v>
      </c>
      <c r="E405" s="40" t="s">
        <v>5</v>
      </c>
    </row>
    <row r="406" spans="1:5" ht="12.75">
      <c r="A406" t="s">
        <v>57</v>
      </c>
      <c r="E406" s="39" t="s">
        <v>5</v>
      </c>
    </row>
    <row r="407" spans="1:16" ht="38.25">
      <c r="A407" t="s">
        <v>48</v>
      </c>
      <c s="34" t="s">
        <v>431</v>
      </c>
      <c s="34" t="s">
        <v>845</v>
      </c>
      <c s="35" t="s">
        <v>5</v>
      </c>
      <c s="6" t="s">
        <v>784</v>
      </c>
      <c s="36" t="s">
        <v>159</v>
      </c>
      <c s="37">
        <v>3</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25.5">
      <c r="A411" t="s">
        <v>48</v>
      </c>
      <c s="34" t="s">
        <v>434</v>
      </c>
      <c s="34" t="s">
        <v>846</v>
      </c>
      <c s="35" t="s">
        <v>5</v>
      </c>
      <c s="6" t="s">
        <v>847</v>
      </c>
      <c s="36" t="s">
        <v>159</v>
      </c>
      <c s="37">
        <v>3</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6" ht="12.75">
      <c r="A415" t="s">
        <v>48</v>
      </c>
      <c s="34" t="s">
        <v>437</v>
      </c>
      <c s="34" t="s">
        <v>224</v>
      </c>
      <c s="35" t="s">
        <v>5</v>
      </c>
      <c s="6" t="s">
        <v>225</v>
      </c>
      <c s="36" t="s">
        <v>226</v>
      </c>
      <c s="37">
        <v>5</v>
      </c>
      <c s="36">
        <v>0</v>
      </c>
      <c s="36">
        <f>ROUND(G415*H415,6)</f>
      </c>
      <c r="L415" s="38">
        <v>0</v>
      </c>
      <c s="32">
        <f>ROUND(ROUND(L415,2)*ROUND(G415,3),2)</f>
      </c>
      <c s="36" t="s">
        <v>160</v>
      </c>
      <c>
        <f>(M415*21)/100</f>
      </c>
      <c t="s">
        <v>26</v>
      </c>
    </row>
    <row r="416" spans="1:5" ht="12.75">
      <c r="A416" s="35" t="s">
        <v>54</v>
      </c>
      <c r="E416" s="39" t="s">
        <v>5</v>
      </c>
    </row>
    <row r="417" spans="1:5" ht="12.75">
      <c r="A417" s="35" t="s">
        <v>55</v>
      </c>
      <c r="E417" s="40" t="s">
        <v>5</v>
      </c>
    </row>
    <row r="418" spans="1:5" ht="12.75">
      <c r="A418" t="s">
        <v>57</v>
      </c>
      <c r="E418" s="39" t="s">
        <v>5</v>
      </c>
    </row>
    <row r="419" spans="1:16" ht="25.5">
      <c r="A419" t="s">
        <v>48</v>
      </c>
      <c s="34" t="s">
        <v>440</v>
      </c>
      <c s="34" t="s">
        <v>797</v>
      </c>
      <c s="35" t="s">
        <v>5</v>
      </c>
      <c s="6" t="s">
        <v>798</v>
      </c>
      <c s="36" t="s">
        <v>226</v>
      </c>
      <c s="37">
        <v>5</v>
      </c>
      <c s="36">
        <v>5E-05</v>
      </c>
      <c s="36">
        <f>ROUND(G419*H419,6)</f>
      </c>
      <c r="L419" s="38">
        <v>0</v>
      </c>
      <c s="32">
        <f>ROUND(ROUND(L419,2)*ROUND(G419,3),2)</f>
      </c>
      <c s="36" t="s">
        <v>160</v>
      </c>
      <c>
        <f>(M419*21)/100</f>
      </c>
      <c t="s">
        <v>26</v>
      </c>
    </row>
    <row r="420" spans="1:5" ht="12.75">
      <c r="A420" s="35" t="s">
        <v>54</v>
      </c>
      <c r="E420" s="39" t="s">
        <v>5</v>
      </c>
    </row>
    <row r="421" spans="1:5" ht="12.75">
      <c r="A421" s="35" t="s">
        <v>55</v>
      </c>
      <c r="E421" s="40" t="s">
        <v>5</v>
      </c>
    </row>
    <row r="422" spans="1:5" ht="12.75">
      <c r="A422" t="s">
        <v>57</v>
      </c>
      <c r="E422" s="39" t="s">
        <v>799</v>
      </c>
    </row>
    <row r="423" spans="1:16" ht="12.75">
      <c r="A423" t="s">
        <v>48</v>
      </c>
      <c s="34" t="s">
        <v>443</v>
      </c>
      <c s="34" t="s">
        <v>224</v>
      </c>
      <c s="35" t="s">
        <v>26</v>
      </c>
      <c s="6" t="s">
        <v>225</v>
      </c>
      <c s="36" t="s">
        <v>226</v>
      </c>
      <c s="37">
        <v>50</v>
      </c>
      <c s="36">
        <v>0</v>
      </c>
      <c s="36">
        <f>ROUND(G423*H423,6)</f>
      </c>
      <c r="L423" s="38">
        <v>0</v>
      </c>
      <c s="32">
        <f>ROUND(ROUND(L423,2)*ROUND(G423,3),2)</f>
      </c>
      <c s="36" t="s">
        <v>160</v>
      </c>
      <c>
        <f>(M423*21)/100</f>
      </c>
      <c t="s">
        <v>26</v>
      </c>
    </row>
    <row r="424" spans="1:5" ht="12.75">
      <c r="A424" s="35" t="s">
        <v>54</v>
      </c>
      <c r="E424" s="39" t="s">
        <v>5</v>
      </c>
    </row>
    <row r="425" spans="1:5" ht="12.75">
      <c r="A425" s="35" t="s">
        <v>55</v>
      </c>
      <c r="E425" s="40" t="s">
        <v>5</v>
      </c>
    </row>
    <row r="426" spans="1:5" ht="12.75">
      <c r="A426" t="s">
        <v>57</v>
      </c>
      <c r="E426" s="39" t="s">
        <v>5</v>
      </c>
    </row>
    <row r="427" spans="1:16" ht="25.5">
      <c r="A427" t="s">
        <v>48</v>
      </c>
      <c s="34" t="s">
        <v>446</v>
      </c>
      <c s="34" t="s">
        <v>803</v>
      </c>
      <c s="35" t="s">
        <v>5</v>
      </c>
      <c s="6" t="s">
        <v>804</v>
      </c>
      <c s="36" t="s">
        <v>226</v>
      </c>
      <c s="37">
        <v>50</v>
      </c>
      <c s="36">
        <v>3E-05</v>
      </c>
      <c s="36">
        <f>ROUND(G427*H427,6)</f>
      </c>
      <c r="L427" s="38">
        <v>0</v>
      </c>
      <c s="32">
        <f>ROUND(ROUND(L427,2)*ROUND(G427,3),2)</f>
      </c>
      <c s="36" t="s">
        <v>160</v>
      </c>
      <c>
        <f>(M427*21)/100</f>
      </c>
      <c t="s">
        <v>26</v>
      </c>
    </row>
    <row r="428" spans="1:5" ht="12.75">
      <c r="A428" s="35" t="s">
        <v>54</v>
      </c>
      <c r="E428" s="39" t="s">
        <v>5</v>
      </c>
    </row>
    <row r="429" spans="1:5" ht="12.75">
      <c r="A429" s="35" t="s">
        <v>55</v>
      </c>
      <c r="E429" s="40" t="s">
        <v>5</v>
      </c>
    </row>
    <row r="430" spans="1:5" ht="12.75">
      <c r="A430" t="s">
        <v>57</v>
      </c>
      <c r="E430" s="39" t="s">
        <v>805</v>
      </c>
    </row>
    <row r="431" spans="1:16" ht="12.75">
      <c r="A431" t="s">
        <v>48</v>
      </c>
      <c s="34" t="s">
        <v>449</v>
      </c>
      <c s="34" t="s">
        <v>224</v>
      </c>
      <c s="35" t="s">
        <v>49</v>
      </c>
      <c s="6" t="s">
        <v>225</v>
      </c>
      <c s="36" t="s">
        <v>226</v>
      </c>
      <c s="37">
        <v>330</v>
      </c>
      <c s="36">
        <v>0</v>
      </c>
      <c s="36">
        <f>ROUND(G431*H431,6)</f>
      </c>
      <c r="L431" s="38">
        <v>0</v>
      </c>
      <c s="32">
        <f>ROUND(ROUND(L431,2)*ROUND(G431,3),2)</f>
      </c>
      <c s="36" t="s">
        <v>160</v>
      </c>
      <c>
        <f>(M431*21)/100</f>
      </c>
      <c t="s">
        <v>26</v>
      </c>
    </row>
    <row r="432" spans="1:5" ht="12.75">
      <c r="A432" s="35" t="s">
        <v>54</v>
      </c>
      <c r="E432" s="39" t="s">
        <v>5</v>
      </c>
    </row>
    <row r="433" spans="1:5" ht="12.75">
      <c r="A433" s="35" t="s">
        <v>55</v>
      </c>
      <c r="E433" s="40" t="s">
        <v>5</v>
      </c>
    </row>
    <row r="434" spans="1:5" ht="12.75">
      <c r="A434" t="s">
        <v>57</v>
      </c>
      <c r="E434" s="39" t="s">
        <v>5</v>
      </c>
    </row>
    <row r="435" spans="1:16" ht="25.5">
      <c r="A435" t="s">
        <v>48</v>
      </c>
      <c s="34" t="s">
        <v>452</v>
      </c>
      <c s="34" t="s">
        <v>806</v>
      </c>
      <c s="35" t="s">
        <v>5</v>
      </c>
      <c s="6" t="s">
        <v>807</v>
      </c>
      <c s="36" t="s">
        <v>226</v>
      </c>
      <c s="37">
        <v>330</v>
      </c>
      <c s="36">
        <v>4E-05</v>
      </c>
      <c s="36">
        <f>ROUND(G435*H435,6)</f>
      </c>
      <c r="L435" s="38">
        <v>0</v>
      </c>
      <c s="32">
        <f>ROUND(ROUND(L435,2)*ROUND(G435,3),2)</f>
      </c>
      <c s="36" t="s">
        <v>160</v>
      </c>
      <c>
        <f>(M435*21)/100</f>
      </c>
      <c t="s">
        <v>26</v>
      </c>
    </row>
    <row r="436" spans="1:5" ht="12.75">
      <c r="A436" s="35" t="s">
        <v>54</v>
      </c>
      <c r="E436" s="39" t="s">
        <v>5</v>
      </c>
    </row>
    <row r="437" spans="1:5" ht="12.75">
      <c r="A437" s="35" t="s">
        <v>55</v>
      </c>
      <c r="E437" s="40" t="s">
        <v>5</v>
      </c>
    </row>
    <row r="438" spans="1:5" ht="12.75">
      <c r="A438" t="s">
        <v>57</v>
      </c>
      <c r="E438" s="39" t="s">
        <v>808</v>
      </c>
    </row>
    <row r="439" spans="1:16" ht="12.75">
      <c r="A439" t="s">
        <v>48</v>
      </c>
      <c s="34" t="s">
        <v>455</v>
      </c>
      <c s="34" t="s">
        <v>231</v>
      </c>
      <c s="35" t="s">
        <v>5</v>
      </c>
      <c s="6" t="s">
        <v>232</v>
      </c>
      <c s="36" t="s">
        <v>226</v>
      </c>
      <c s="37">
        <v>30</v>
      </c>
      <c s="36">
        <v>0</v>
      </c>
      <c s="36">
        <f>ROUND(G439*H439,6)</f>
      </c>
      <c r="L439" s="38">
        <v>0</v>
      </c>
      <c s="32">
        <f>ROUND(ROUND(L439,2)*ROUND(G439,3),2)</f>
      </c>
      <c s="36" t="s">
        <v>160</v>
      </c>
      <c>
        <f>(M439*21)/100</f>
      </c>
      <c t="s">
        <v>26</v>
      </c>
    </row>
    <row r="440" spans="1:5" ht="12.75">
      <c r="A440" s="35" t="s">
        <v>54</v>
      </c>
      <c r="E440" s="39" t="s">
        <v>5</v>
      </c>
    </row>
    <row r="441" spans="1:5" ht="12.75">
      <c r="A441" s="35" t="s">
        <v>55</v>
      </c>
      <c r="E441" s="40" t="s">
        <v>5</v>
      </c>
    </row>
    <row r="442" spans="1:5" ht="12.75">
      <c r="A442" t="s">
        <v>57</v>
      </c>
      <c r="E442" s="39" t="s">
        <v>5</v>
      </c>
    </row>
    <row r="443" spans="1:16" ht="12.75">
      <c r="A443" t="s">
        <v>48</v>
      </c>
      <c s="34" t="s">
        <v>458</v>
      </c>
      <c s="34" t="s">
        <v>239</v>
      </c>
      <c s="35" t="s">
        <v>5</v>
      </c>
      <c s="6" t="s">
        <v>240</v>
      </c>
      <c s="36" t="s">
        <v>226</v>
      </c>
      <c s="37">
        <v>30</v>
      </c>
      <c s="36">
        <v>7E-05</v>
      </c>
      <c s="36">
        <f>ROUND(G443*H443,6)</f>
      </c>
      <c r="L443" s="38">
        <v>0</v>
      </c>
      <c s="32">
        <f>ROUND(ROUND(L443,2)*ROUND(G443,3),2)</f>
      </c>
      <c s="36" t="s">
        <v>160</v>
      </c>
      <c>
        <f>(M443*21)/100</f>
      </c>
      <c t="s">
        <v>26</v>
      </c>
    </row>
    <row r="444" spans="1:5" ht="12.75">
      <c r="A444" s="35" t="s">
        <v>54</v>
      </c>
      <c r="E444" s="39" t="s">
        <v>5</v>
      </c>
    </row>
    <row r="445" spans="1:5" ht="12.75">
      <c r="A445" s="35" t="s">
        <v>55</v>
      </c>
      <c r="E445" s="40" t="s">
        <v>5</v>
      </c>
    </row>
    <row r="446" spans="1:5" ht="12.75">
      <c r="A446" t="s">
        <v>57</v>
      </c>
      <c r="E446" s="39" t="s">
        <v>344</v>
      </c>
    </row>
    <row r="447" spans="1:16" ht="12.75">
      <c r="A447" t="s">
        <v>48</v>
      </c>
      <c s="34" t="s">
        <v>461</v>
      </c>
      <c s="34" t="s">
        <v>231</v>
      </c>
      <c s="35" t="s">
        <v>49</v>
      </c>
      <c s="6" t="s">
        <v>232</v>
      </c>
      <c s="36" t="s">
        <v>226</v>
      </c>
      <c s="37">
        <v>40</v>
      </c>
      <c s="36">
        <v>0</v>
      </c>
      <c s="36">
        <f>ROUND(G447*H447,6)</f>
      </c>
      <c r="L447" s="38">
        <v>0</v>
      </c>
      <c s="32">
        <f>ROUND(ROUND(L447,2)*ROUND(G447,3),2)</f>
      </c>
      <c s="36" t="s">
        <v>160</v>
      </c>
      <c>
        <f>(M447*21)/100</f>
      </c>
      <c t="s">
        <v>26</v>
      </c>
    </row>
    <row r="448" spans="1:5" ht="12.75">
      <c r="A448" s="35" t="s">
        <v>54</v>
      </c>
      <c r="E448" s="39" t="s">
        <v>5</v>
      </c>
    </row>
    <row r="449" spans="1:5" ht="12.75">
      <c r="A449" s="35" t="s">
        <v>55</v>
      </c>
      <c r="E449" s="40" t="s">
        <v>5</v>
      </c>
    </row>
    <row r="450" spans="1:5" ht="12.75">
      <c r="A450" t="s">
        <v>57</v>
      </c>
      <c r="E450" s="39" t="s">
        <v>5</v>
      </c>
    </row>
    <row r="451" spans="1:16" ht="12.75">
      <c r="A451" t="s">
        <v>48</v>
      </c>
      <c s="34" t="s">
        <v>464</v>
      </c>
      <c s="34" t="s">
        <v>504</v>
      </c>
      <c s="35" t="s">
        <v>5</v>
      </c>
      <c s="6" t="s">
        <v>505</v>
      </c>
      <c s="36" t="s">
        <v>226</v>
      </c>
      <c s="37">
        <v>40</v>
      </c>
      <c s="36">
        <v>0.00017</v>
      </c>
      <c s="36">
        <f>ROUND(G451*H451,6)</f>
      </c>
      <c r="L451" s="38">
        <v>0</v>
      </c>
      <c s="32">
        <f>ROUND(ROUND(L451,2)*ROUND(G451,3),2)</f>
      </c>
      <c s="36" t="s">
        <v>160</v>
      </c>
      <c>
        <f>(M451*21)/100</f>
      </c>
      <c t="s">
        <v>26</v>
      </c>
    </row>
    <row r="452" spans="1:5" ht="12.75">
      <c r="A452" s="35" t="s">
        <v>54</v>
      </c>
      <c r="E452" s="39" t="s">
        <v>5</v>
      </c>
    </row>
    <row r="453" spans="1:5" ht="12.75">
      <c r="A453" s="35" t="s">
        <v>55</v>
      </c>
      <c r="E453" s="40" t="s">
        <v>5</v>
      </c>
    </row>
    <row r="454" spans="1:5" ht="12.75">
      <c r="A454" t="s">
        <v>57</v>
      </c>
      <c r="E454" s="39" t="s">
        <v>506</v>
      </c>
    </row>
    <row r="455" spans="1:16" ht="12.75">
      <c r="A455" t="s">
        <v>48</v>
      </c>
      <c s="34" t="s">
        <v>467</v>
      </c>
      <c s="34" t="s">
        <v>848</v>
      </c>
      <c s="35" t="s">
        <v>5</v>
      </c>
      <c s="6" t="s">
        <v>244</v>
      </c>
      <c s="36" t="s">
        <v>226</v>
      </c>
      <c s="37">
        <v>70</v>
      </c>
      <c s="36">
        <v>0</v>
      </c>
      <c s="36">
        <f>ROUND(G455*H455,6)</f>
      </c>
      <c r="L455" s="38">
        <v>0</v>
      </c>
      <c s="32">
        <f>ROUND(ROUND(L455,2)*ROUND(G455,3),2)</f>
      </c>
      <c s="36" t="s">
        <v>53</v>
      </c>
      <c>
        <f>(M455*21)/100</f>
      </c>
      <c t="s">
        <v>26</v>
      </c>
    </row>
    <row r="456" spans="1:5" ht="12.75">
      <c r="A456" s="35" t="s">
        <v>54</v>
      </c>
      <c r="E456" s="39" t="s">
        <v>5</v>
      </c>
    </row>
    <row r="457" spans="1:5" ht="12.75">
      <c r="A457" s="35" t="s">
        <v>55</v>
      </c>
      <c r="E457" s="40" t="s">
        <v>5</v>
      </c>
    </row>
    <row r="458" spans="1:5" ht="12.75">
      <c r="A458" t="s">
        <v>57</v>
      </c>
      <c r="E458" s="39" t="s">
        <v>5</v>
      </c>
    </row>
    <row r="459" spans="1:16" ht="12.75">
      <c r="A459" t="s">
        <v>48</v>
      </c>
      <c s="34" t="s">
        <v>470</v>
      </c>
      <c s="34" t="s">
        <v>246</v>
      </c>
      <c s="35" t="s">
        <v>5</v>
      </c>
      <c s="6" t="s">
        <v>247</v>
      </c>
      <c s="36" t="s">
        <v>226</v>
      </c>
      <c s="37">
        <v>70</v>
      </c>
      <c s="36">
        <v>2E-05</v>
      </c>
      <c s="36">
        <f>ROUND(G459*H459,6)</f>
      </c>
      <c r="L459" s="38">
        <v>0</v>
      </c>
      <c s="32">
        <f>ROUND(ROUND(L459,2)*ROUND(G459,3),2)</f>
      </c>
      <c s="36" t="s">
        <v>160</v>
      </c>
      <c>
        <f>(M459*21)/100</f>
      </c>
      <c t="s">
        <v>26</v>
      </c>
    </row>
    <row r="460" spans="1:5" ht="12.75">
      <c r="A460" s="35" t="s">
        <v>54</v>
      </c>
      <c r="E460" s="39" t="s">
        <v>5</v>
      </c>
    </row>
    <row r="461" spans="1:5" ht="12.75">
      <c r="A461" s="35" t="s">
        <v>55</v>
      </c>
      <c r="E461" s="40" t="s">
        <v>5</v>
      </c>
    </row>
    <row r="462" spans="1:5" ht="12.75">
      <c r="A462" t="s">
        <v>57</v>
      </c>
      <c r="E462" s="39" t="s">
        <v>348</v>
      </c>
    </row>
    <row r="463" spans="1:16" ht="25.5">
      <c r="A463" t="s">
        <v>48</v>
      </c>
      <c s="34" t="s">
        <v>474</v>
      </c>
      <c s="34" t="s">
        <v>249</v>
      </c>
      <c s="35" t="s">
        <v>5</v>
      </c>
      <c s="6" t="s">
        <v>250</v>
      </c>
      <c s="36" t="s">
        <v>159</v>
      </c>
      <c s="37">
        <v>15</v>
      </c>
      <c s="36">
        <v>0</v>
      </c>
      <c s="36">
        <f>ROUND(G463*H463,6)</f>
      </c>
      <c r="L463" s="38">
        <v>0</v>
      </c>
      <c s="32">
        <f>ROUND(ROUND(L463,2)*ROUND(G463,3),2)</f>
      </c>
      <c s="36" t="s">
        <v>160</v>
      </c>
      <c>
        <f>(M463*21)/100</f>
      </c>
      <c t="s">
        <v>26</v>
      </c>
    </row>
    <row r="464" spans="1:5" ht="12.75">
      <c r="A464" s="35" t="s">
        <v>54</v>
      </c>
      <c r="E464" s="39" t="s">
        <v>5</v>
      </c>
    </row>
    <row r="465" spans="1:5" ht="12.75">
      <c r="A465" s="35" t="s">
        <v>55</v>
      </c>
      <c r="E465" s="40" t="s">
        <v>5</v>
      </c>
    </row>
    <row r="466" spans="1:5" ht="12.75">
      <c r="A466" t="s">
        <v>57</v>
      </c>
      <c r="E466" s="39" t="s">
        <v>5</v>
      </c>
    </row>
    <row r="467" spans="1:16" ht="12.75">
      <c r="A467" t="s">
        <v>48</v>
      </c>
      <c s="34" t="s">
        <v>477</v>
      </c>
      <c s="34" t="s">
        <v>849</v>
      </c>
      <c s="35" t="s">
        <v>5</v>
      </c>
      <c s="6" t="s">
        <v>253</v>
      </c>
      <c s="36" t="s">
        <v>159</v>
      </c>
      <c s="37">
        <v>15</v>
      </c>
      <c s="36">
        <v>0</v>
      </c>
      <c s="36">
        <f>ROUND(G467*H467,6)</f>
      </c>
      <c r="L467" s="38">
        <v>0</v>
      </c>
      <c s="32">
        <f>ROUND(ROUND(L467,2)*ROUND(G467,3),2)</f>
      </c>
      <c s="36" t="s">
        <v>53</v>
      </c>
      <c>
        <f>(M467*21)/100</f>
      </c>
      <c t="s">
        <v>26</v>
      </c>
    </row>
    <row r="468" spans="1:5" ht="12.75">
      <c r="A468" s="35" t="s">
        <v>54</v>
      </c>
      <c r="E468" s="39" t="s">
        <v>5</v>
      </c>
    </row>
    <row r="469" spans="1:5" ht="12.75">
      <c r="A469" s="35" t="s">
        <v>55</v>
      </c>
      <c r="E469" s="40" t="s">
        <v>5</v>
      </c>
    </row>
    <row r="470" spans="1:5" ht="12.75">
      <c r="A470" t="s">
        <v>57</v>
      </c>
      <c r="E470" s="39" t="s">
        <v>5</v>
      </c>
    </row>
    <row r="471" spans="1:16" ht="25.5">
      <c r="A471" t="s">
        <v>48</v>
      </c>
      <c s="34" t="s">
        <v>480</v>
      </c>
      <c s="34" t="s">
        <v>255</v>
      </c>
      <c s="35" t="s">
        <v>5</v>
      </c>
      <c s="6" t="s">
        <v>256</v>
      </c>
      <c s="36" t="s">
        <v>159</v>
      </c>
      <c s="37">
        <v>13</v>
      </c>
      <c s="36">
        <v>0</v>
      </c>
      <c s="36">
        <f>ROUND(G471*H471,6)</f>
      </c>
      <c r="L471" s="38">
        <v>0</v>
      </c>
      <c s="32">
        <f>ROUND(ROUND(L471,2)*ROUND(G471,3),2)</f>
      </c>
      <c s="36" t="s">
        <v>160</v>
      </c>
      <c>
        <f>(M471*21)/100</f>
      </c>
      <c t="s">
        <v>26</v>
      </c>
    </row>
    <row r="472" spans="1:5" ht="12.75">
      <c r="A472" s="35" t="s">
        <v>54</v>
      </c>
      <c r="E472" s="39" t="s">
        <v>5</v>
      </c>
    </row>
    <row r="473" spans="1:5" ht="12.75">
      <c r="A473" s="35" t="s">
        <v>55</v>
      </c>
      <c r="E473" s="40" t="s">
        <v>5</v>
      </c>
    </row>
    <row r="474" spans="1:5" ht="12.75">
      <c r="A474" t="s">
        <v>57</v>
      </c>
      <c r="E474" s="39" t="s">
        <v>5</v>
      </c>
    </row>
    <row r="475" spans="1:16" ht="12.75">
      <c r="A475" t="s">
        <v>48</v>
      </c>
      <c s="34" t="s">
        <v>483</v>
      </c>
      <c s="34" t="s">
        <v>258</v>
      </c>
      <c s="35" t="s">
        <v>5</v>
      </c>
      <c s="6" t="s">
        <v>259</v>
      </c>
      <c s="36" t="s">
        <v>159</v>
      </c>
      <c s="37">
        <v>13</v>
      </c>
      <c s="36">
        <v>0.00023</v>
      </c>
      <c s="36">
        <f>ROUND(G475*H475,6)</f>
      </c>
      <c r="L475" s="38">
        <v>0</v>
      </c>
      <c s="32">
        <f>ROUND(ROUND(L475,2)*ROUND(G475,3),2)</f>
      </c>
      <c s="36" t="s">
        <v>160</v>
      </c>
      <c>
        <f>(M475*21)/100</f>
      </c>
      <c t="s">
        <v>26</v>
      </c>
    </row>
    <row r="476" spans="1:5" ht="12.75">
      <c r="A476" s="35" t="s">
        <v>54</v>
      </c>
      <c r="E476" s="39" t="s">
        <v>5</v>
      </c>
    </row>
    <row r="477" spans="1:5" ht="12.75">
      <c r="A477" s="35" t="s">
        <v>55</v>
      </c>
      <c r="E477" s="40" t="s">
        <v>5</v>
      </c>
    </row>
    <row r="478" spans="1:5" ht="12.75">
      <c r="A478" t="s">
        <v>57</v>
      </c>
      <c r="E478" s="39" t="s">
        <v>260</v>
      </c>
    </row>
    <row r="479" spans="1:16" ht="12.75">
      <c r="A479" t="s">
        <v>48</v>
      </c>
      <c s="34" t="s">
        <v>486</v>
      </c>
      <c s="34" t="s">
        <v>262</v>
      </c>
      <c s="35" t="s">
        <v>5</v>
      </c>
      <c s="6" t="s">
        <v>263</v>
      </c>
      <c s="36" t="s">
        <v>159</v>
      </c>
      <c s="37">
        <v>2</v>
      </c>
      <c s="36">
        <v>0</v>
      </c>
      <c s="36">
        <f>ROUND(G479*H479,6)</f>
      </c>
      <c r="L479" s="38">
        <v>0</v>
      </c>
      <c s="32">
        <f>ROUND(ROUND(L479,2)*ROUND(G479,3),2)</f>
      </c>
      <c s="36" t="s">
        <v>160</v>
      </c>
      <c>
        <f>(M479*21)/100</f>
      </c>
      <c t="s">
        <v>26</v>
      </c>
    </row>
    <row r="480" spans="1:5" ht="12.75">
      <c r="A480" s="35" t="s">
        <v>54</v>
      </c>
      <c r="E480" s="39" t="s">
        <v>5</v>
      </c>
    </row>
    <row r="481" spans="1:5" ht="12.75">
      <c r="A481" s="35" t="s">
        <v>55</v>
      </c>
      <c r="E481" s="40" t="s">
        <v>5</v>
      </c>
    </row>
    <row r="482" spans="1:5" ht="12.75">
      <c r="A482" t="s">
        <v>57</v>
      </c>
      <c r="E482" s="39" t="s">
        <v>5</v>
      </c>
    </row>
    <row r="483" spans="1:16" ht="12.75">
      <c r="A483" t="s">
        <v>48</v>
      </c>
      <c s="34" t="s">
        <v>489</v>
      </c>
      <c s="34" t="s">
        <v>265</v>
      </c>
      <c s="35" t="s">
        <v>5</v>
      </c>
      <c s="6" t="s">
        <v>266</v>
      </c>
      <c s="36" t="s">
        <v>267</v>
      </c>
      <c s="37">
        <v>1</v>
      </c>
      <c s="36">
        <v>0.00107</v>
      </c>
      <c s="36">
        <f>ROUND(G483*H483,6)</f>
      </c>
      <c r="L483" s="38">
        <v>0</v>
      </c>
      <c s="32">
        <f>ROUND(ROUND(L483,2)*ROUND(G483,3),2)</f>
      </c>
      <c s="36" t="s">
        <v>160</v>
      </c>
      <c>
        <f>(M483*21)/100</f>
      </c>
      <c t="s">
        <v>26</v>
      </c>
    </row>
    <row r="484" spans="1:5" ht="12.75">
      <c r="A484" s="35" t="s">
        <v>54</v>
      </c>
      <c r="E484" s="39" t="s">
        <v>5</v>
      </c>
    </row>
    <row r="485" spans="1:5" ht="12.75">
      <c r="A485" s="35" t="s">
        <v>55</v>
      </c>
      <c r="E485" s="40" t="s">
        <v>5</v>
      </c>
    </row>
    <row r="486" spans="1:5" ht="12.75">
      <c r="A486" t="s">
        <v>57</v>
      </c>
      <c r="E486" s="39" t="s">
        <v>358</v>
      </c>
    </row>
    <row r="487" spans="1:16" ht="12.75">
      <c r="A487" t="s">
        <v>48</v>
      </c>
      <c s="34" t="s">
        <v>490</v>
      </c>
      <c s="34" t="s">
        <v>814</v>
      </c>
      <c s="35" t="s">
        <v>5</v>
      </c>
      <c s="6" t="s">
        <v>815</v>
      </c>
      <c s="36" t="s">
        <v>159</v>
      </c>
      <c s="37">
        <v>1</v>
      </c>
      <c s="36">
        <v>0</v>
      </c>
      <c s="36">
        <f>ROUND(G487*H487,6)</f>
      </c>
      <c r="L487" s="38">
        <v>0</v>
      </c>
      <c s="32">
        <f>ROUND(ROUND(L487,2)*ROUND(G487,3),2)</f>
      </c>
      <c s="36" t="s">
        <v>160</v>
      </c>
      <c>
        <f>(M487*21)/100</f>
      </c>
      <c t="s">
        <v>26</v>
      </c>
    </row>
    <row r="488" spans="1:5" ht="12.75">
      <c r="A488" s="35" t="s">
        <v>54</v>
      </c>
      <c r="E488" s="39" t="s">
        <v>5</v>
      </c>
    </row>
    <row r="489" spans="1:5" ht="12.75">
      <c r="A489" s="35" t="s">
        <v>55</v>
      </c>
      <c r="E489" s="40" t="s">
        <v>5</v>
      </c>
    </row>
    <row r="490" spans="1:5" ht="12.75">
      <c r="A490" t="s">
        <v>57</v>
      </c>
      <c r="E490" s="39" t="s">
        <v>5</v>
      </c>
    </row>
    <row r="491" spans="1:16" ht="12.75">
      <c r="A491" t="s">
        <v>48</v>
      </c>
      <c s="34" t="s">
        <v>493</v>
      </c>
      <c s="34" t="s">
        <v>816</v>
      </c>
      <c s="35" t="s">
        <v>5</v>
      </c>
      <c s="6" t="s">
        <v>817</v>
      </c>
      <c s="36" t="s">
        <v>159</v>
      </c>
      <c s="37">
        <v>6</v>
      </c>
      <c s="36">
        <v>0</v>
      </c>
      <c s="36">
        <f>ROUND(G491*H491,6)</f>
      </c>
      <c r="L491" s="38">
        <v>0</v>
      </c>
      <c s="32">
        <f>ROUND(ROUND(L491,2)*ROUND(G491,3),2)</f>
      </c>
      <c s="36" t="s">
        <v>160</v>
      </c>
      <c>
        <f>(M491*21)/100</f>
      </c>
      <c t="s">
        <v>26</v>
      </c>
    </row>
    <row r="492" spans="1:5" ht="12.75">
      <c r="A492" s="35" t="s">
        <v>54</v>
      </c>
      <c r="E492" s="39" t="s">
        <v>5</v>
      </c>
    </row>
    <row r="493" spans="1:5" ht="12.75">
      <c r="A493" s="35" t="s">
        <v>55</v>
      </c>
      <c r="E493" s="40" t="s">
        <v>5</v>
      </c>
    </row>
    <row r="494" spans="1:5" ht="12.75">
      <c r="A494" t="s">
        <v>57</v>
      </c>
      <c r="E494" s="39" t="s">
        <v>5</v>
      </c>
    </row>
    <row r="495" spans="1:16" ht="12.75">
      <c r="A495" t="s">
        <v>48</v>
      </c>
      <c s="34" t="s">
        <v>494</v>
      </c>
      <c s="34" t="s">
        <v>818</v>
      </c>
      <c s="35" t="s">
        <v>5</v>
      </c>
      <c s="6" t="s">
        <v>819</v>
      </c>
      <c s="36" t="s">
        <v>159</v>
      </c>
      <c s="37">
        <v>6</v>
      </c>
      <c s="36">
        <v>0</v>
      </c>
      <c s="36">
        <f>ROUND(G495*H495,6)</f>
      </c>
      <c r="L495" s="38">
        <v>0</v>
      </c>
      <c s="32">
        <f>ROUND(ROUND(L495,2)*ROUND(G495,3),2)</f>
      </c>
      <c s="36" t="s">
        <v>160</v>
      </c>
      <c>
        <f>(M495*21)/100</f>
      </c>
      <c t="s">
        <v>26</v>
      </c>
    </row>
    <row r="496" spans="1:5" ht="12.75">
      <c r="A496" s="35" t="s">
        <v>54</v>
      </c>
      <c r="E496" s="39" t="s">
        <v>5</v>
      </c>
    </row>
    <row r="497" spans="1:5" ht="12.75">
      <c r="A497" s="35" t="s">
        <v>55</v>
      </c>
      <c r="E497" s="40" t="s">
        <v>5</v>
      </c>
    </row>
    <row r="498" spans="1:5" ht="12.75">
      <c r="A498" t="s">
        <v>57</v>
      </c>
      <c r="E498" s="39" t="s">
        <v>5</v>
      </c>
    </row>
    <row r="499" spans="1:16" ht="12.75">
      <c r="A499" t="s">
        <v>48</v>
      </c>
      <c s="34" t="s">
        <v>498</v>
      </c>
      <c s="34" t="s">
        <v>820</v>
      </c>
      <c s="35" t="s">
        <v>5</v>
      </c>
      <c s="6" t="s">
        <v>821</v>
      </c>
      <c s="36" t="s">
        <v>159</v>
      </c>
      <c s="37">
        <v>1</v>
      </c>
      <c s="36">
        <v>0</v>
      </c>
      <c s="36">
        <f>ROUND(G499*H499,6)</f>
      </c>
      <c r="L499" s="38">
        <v>0</v>
      </c>
      <c s="32">
        <f>ROUND(ROUND(L499,2)*ROUND(G499,3),2)</f>
      </c>
      <c s="36" t="s">
        <v>160</v>
      </c>
      <c>
        <f>(M499*21)/100</f>
      </c>
      <c t="s">
        <v>26</v>
      </c>
    </row>
    <row r="500" spans="1:5" ht="12.75">
      <c r="A500" s="35" t="s">
        <v>54</v>
      </c>
      <c r="E500" s="39" t="s">
        <v>5</v>
      </c>
    </row>
    <row r="501" spans="1:5" ht="12.75">
      <c r="A501" s="35" t="s">
        <v>55</v>
      </c>
      <c r="E501" s="40" t="s">
        <v>5</v>
      </c>
    </row>
    <row r="502" spans="1:5" ht="12.75">
      <c r="A502" t="s">
        <v>57</v>
      </c>
      <c r="E502" s="39" t="s">
        <v>5</v>
      </c>
    </row>
    <row r="503" spans="1:16" ht="12.75">
      <c r="A503" t="s">
        <v>48</v>
      </c>
      <c s="34" t="s">
        <v>499</v>
      </c>
      <c s="34" t="s">
        <v>850</v>
      </c>
      <c s="35" t="s">
        <v>5</v>
      </c>
      <c s="6" t="s">
        <v>823</v>
      </c>
      <c s="36" t="s">
        <v>159</v>
      </c>
      <c s="37">
        <v>1</v>
      </c>
      <c s="36">
        <v>0</v>
      </c>
      <c s="36">
        <f>ROUND(G503*H503,6)</f>
      </c>
      <c r="L503" s="38">
        <v>0</v>
      </c>
      <c s="32">
        <f>ROUND(ROUND(L503,2)*ROUND(G503,3),2)</f>
      </c>
      <c s="36" t="s">
        <v>53</v>
      </c>
      <c>
        <f>(M503*21)/100</f>
      </c>
      <c t="s">
        <v>26</v>
      </c>
    </row>
    <row r="504" spans="1:5" ht="12.75">
      <c r="A504" s="35" t="s">
        <v>54</v>
      </c>
      <c r="E504" s="39" t="s">
        <v>5</v>
      </c>
    </row>
    <row r="505" spans="1:5" ht="12.75">
      <c r="A505" s="35" t="s">
        <v>55</v>
      </c>
      <c r="E505" s="40" t="s">
        <v>5</v>
      </c>
    </row>
    <row r="506" spans="1:5" ht="12.75">
      <c r="A506" t="s">
        <v>57</v>
      </c>
      <c r="E506" s="39" t="s">
        <v>5</v>
      </c>
    </row>
    <row r="507" spans="1:16" ht="12.75">
      <c r="A507" t="s">
        <v>48</v>
      </c>
      <c s="34" t="s">
        <v>500</v>
      </c>
      <c s="34" t="s">
        <v>851</v>
      </c>
      <c s="35" t="s">
        <v>5</v>
      </c>
      <c s="6" t="s">
        <v>594</v>
      </c>
      <c s="36" t="s">
        <v>159</v>
      </c>
      <c s="37">
        <v>1</v>
      </c>
      <c s="36">
        <v>0</v>
      </c>
      <c s="36">
        <f>ROUND(G507*H507,6)</f>
      </c>
      <c r="L507" s="38">
        <v>0</v>
      </c>
      <c s="32">
        <f>ROUND(ROUND(L507,2)*ROUND(G507,3),2)</f>
      </c>
      <c s="36" t="s">
        <v>53</v>
      </c>
      <c>
        <f>(M507*21)/100</f>
      </c>
      <c t="s">
        <v>26</v>
      </c>
    </row>
    <row r="508" spans="1:5" ht="12.75">
      <c r="A508" s="35" t="s">
        <v>54</v>
      </c>
      <c r="E508" s="39" t="s">
        <v>5</v>
      </c>
    </row>
    <row r="509" spans="1:5" ht="12.75">
      <c r="A509" s="35" t="s">
        <v>55</v>
      </c>
      <c r="E509" s="40" t="s">
        <v>5</v>
      </c>
    </row>
    <row r="510" spans="1:5" ht="12.75">
      <c r="A510" t="s">
        <v>57</v>
      </c>
      <c r="E510" s="39" t="s">
        <v>5</v>
      </c>
    </row>
    <row r="511" spans="1:16" ht="38.25">
      <c r="A511" t="s">
        <v>48</v>
      </c>
      <c s="34" t="s">
        <v>501</v>
      </c>
      <c s="34" t="s">
        <v>852</v>
      </c>
      <c s="35" t="s">
        <v>5</v>
      </c>
      <c s="6" t="s">
        <v>271</v>
      </c>
      <c s="36" t="s">
        <v>159</v>
      </c>
      <c s="37">
        <v>1</v>
      </c>
      <c s="36">
        <v>0</v>
      </c>
      <c s="36">
        <f>ROUND(G511*H511,6)</f>
      </c>
      <c r="L511" s="38">
        <v>0</v>
      </c>
      <c s="32">
        <f>ROUND(ROUND(L511,2)*ROUND(G511,3),2)</f>
      </c>
      <c s="36" t="s">
        <v>53</v>
      </c>
      <c>
        <f>(M511*21)/100</f>
      </c>
      <c t="s">
        <v>26</v>
      </c>
    </row>
    <row r="512" spans="1:5" ht="12.75">
      <c r="A512" s="35" t="s">
        <v>54</v>
      </c>
      <c r="E512" s="39" t="s">
        <v>5</v>
      </c>
    </row>
    <row r="513" spans="1:5" ht="12.75">
      <c r="A513" s="35" t="s">
        <v>55</v>
      </c>
      <c r="E513" s="40" t="s">
        <v>5</v>
      </c>
    </row>
    <row r="514" spans="1:5" ht="12.75">
      <c r="A514" t="s">
        <v>57</v>
      </c>
      <c r="E514" s="39" t="s">
        <v>5</v>
      </c>
    </row>
    <row r="515" spans="1:16" ht="38.25">
      <c r="A515" t="s">
        <v>48</v>
      </c>
      <c s="34" t="s">
        <v>502</v>
      </c>
      <c s="34" t="s">
        <v>853</v>
      </c>
      <c s="35" t="s">
        <v>5</v>
      </c>
      <c s="6" t="s">
        <v>274</v>
      </c>
      <c s="36" t="s">
        <v>159</v>
      </c>
      <c s="37">
        <v>1</v>
      </c>
      <c s="36">
        <v>0</v>
      </c>
      <c s="36">
        <f>ROUND(G515*H515,6)</f>
      </c>
      <c r="L515" s="38">
        <v>0</v>
      </c>
      <c s="32">
        <f>ROUND(ROUND(L515,2)*ROUND(G515,3),2)</f>
      </c>
      <c s="36" t="s">
        <v>53</v>
      </c>
      <c>
        <f>(M515*21)/100</f>
      </c>
      <c t="s">
        <v>26</v>
      </c>
    </row>
    <row r="516" spans="1:5" ht="12.75">
      <c r="A516" s="35" t="s">
        <v>54</v>
      </c>
      <c r="E516" s="39" t="s">
        <v>5</v>
      </c>
    </row>
    <row r="517" spans="1:5" ht="12.75">
      <c r="A517" s="35" t="s">
        <v>55</v>
      </c>
      <c r="E517" s="40" t="s">
        <v>5</v>
      </c>
    </row>
    <row r="518" spans="1:5" ht="12.75">
      <c r="A518" t="s">
        <v>57</v>
      </c>
      <c r="E518" s="39" t="s">
        <v>5</v>
      </c>
    </row>
    <row r="519" spans="1:16" ht="12.75">
      <c r="A519" t="s">
        <v>48</v>
      </c>
      <c s="34" t="s">
        <v>503</v>
      </c>
      <c s="34" t="s">
        <v>854</v>
      </c>
      <c s="35" t="s">
        <v>5</v>
      </c>
      <c s="6" t="s">
        <v>855</v>
      </c>
      <c s="36" t="s">
        <v>52</v>
      </c>
      <c s="37">
        <v>1.94</v>
      </c>
      <c s="36">
        <v>0.00107</v>
      </c>
      <c s="36">
        <f>ROUND(G519*H519,6)</f>
      </c>
      <c r="L519" s="38">
        <v>0</v>
      </c>
      <c s="32">
        <f>ROUND(ROUND(L519,2)*ROUND(G519,3),2)</f>
      </c>
      <c s="36" t="s">
        <v>325</v>
      </c>
      <c>
        <f>(M519*21)/100</f>
      </c>
      <c t="s">
        <v>26</v>
      </c>
    </row>
    <row r="520" spans="1:5" ht="12.75">
      <c r="A520" s="35" t="s">
        <v>54</v>
      </c>
      <c r="E520" s="39" t="s">
        <v>5</v>
      </c>
    </row>
    <row r="521" spans="1:5" ht="12.75">
      <c r="A521" s="35" t="s">
        <v>55</v>
      </c>
      <c r="E521" s="40" t="s">
        <v>5</v>
      </c>
    </row>
    <row r="522" spans="1:5" ht="12.75">
      <c r="A522" t="s">
        <v>57</v>
      </c>
      <c r="E522" s="39" t="s">
        <v>5</v>
      </c>
    </row>
    <row r="523" spans="1:13" ht="12.75">
      <c r="A523" t="s">
        <v>45</v>
      </c>
      <c r="C523" s="31" t="s">
        <v>708</v>
      </c>
      <c r="E523" s="33" t="s">
        <v>709</v>
      </c>
      <c r="J523" s="32">
        <f>0</f>
      </c>
      <c s="32">
        <f>0</f>
      </c>
      <c s="32">
        <f>0+L524</f>
      </c>
      <c s="32">
        <f>0+M524</f>
      </c>
    </row>
    <row r="524" spans="1:16" ht="12.75">
      <c r="A524" t="s">
        <v>48</v>
      </c>
      <c s="34" t="s">
        <v>507</v>
      </c>
      <c s="34" t="s">
        <v>711</v>
      </c>
      <c s="35" t="s">
        <v>5</v>
      </c>
      <c s="6" t="s">
        <v>712</v>
      </c>
      <c s="36" t="s">
        <v>122</v>
      </c>
      <c s="37">
        <v>1</v>
      </c>
      <c s="36">
        <v>0</v>
      </c>
      <c s="36">
        <f>ROUND(G524*H524,6)</f>
      </c>
      <c r="L524" s="38">
        <v>0</v>
      </c>
      <c s="32">
        <f>ROUND(ROUND(L524,2)*ROUND(G524,3),2)</f>
      </c>
      <c s="36" t="s">
        <v>160</v>
      </c>
      <c>
        <f>(M524*21)/100</f>
      </c>
      <c t="s">
        <v>26</v>
      </c>
    </row>
    <row r="525" spans="1:5" ht="12.75">
      <c r="A525" s="35" t="s">
        <v>54</v>
      </c>
      <c r="E525" s="39" t="s">
        <v>5</v>
      </c>
    </row>
    <row r="526" spans="1:5" ht="12.75">
      <c r="A526" s="35" t="s">
        <v>55</v>
      </c>
      <c r="E526" s="40" t="s">
        <v>5</v>
      </c>
    </row>
    <row r="527" spans="1:5" ht="12.75">
      <c r="A527" t="s">
        <v>57</v>
      </c>
      <c r="E527"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COUNTIFS(L8:L253,"=0",A8:A253,"P")+COUNTIFS(L8:L253,"",A8:A253,"P")+SUM(Q8:Q253)</f>
      </c>
    </row>
    <row r="8" spans="1:13" ht="12.75">
      <c r="A8" t="s">
        <v>43</v>
      </c>
      <c r="C8" s="28" t="s">
        <v>858</v>
      </c>
      <c r="E8" s="30" t="s">
        <v>857</v>
      </c>
      <c r="J8" s="29">
        <f>0+J9+J98+J235+J252</f>
      </c>
      <c s="29">
        <f>0+K9+K98+K235+K252</f>
      </c>
      <c s="29">
        <f>0+L9+L98+L235+L252</f>
      </c>
      <c s="29">
        <f>0+M9+M98+M235+M252</f>
      </c>
    </row>
    <row r="9" spans="1:13" ht="12.75">
      <c r="A9" t="s">
        <v>45</v>
      </c>
      <c r="C9" s="31" t="s">
        <v>859</v>
      </c>
      <c r="E9" s="33" t="s">
        <v>860</v>
      </c>
      <c r="J9" s="32">
        <f>0</f>
      </c>
      <c s="32">
        <f>0</f>
      </c>
      <c s="32">
        <f>0+L10+L14+L18+L22+L26+L30+L34+L38+L42+L46+L50+L54+L58+L62+L66+L70+L74+L78+L82+L86+L90+L94</f>
      </c>
      <c s="32">
        <f>0+M10+M14+M18+M22+M26+M30+M34+M38+M42+M46+M50+M54+M58+M62+M66+M70+M74+M78+M82+M86+M90+M94</f>
      </c>
    </row>
    <row r="10" spans="1:16" ht="12.75">
      <c r="A10" t="s">
        <v>48</v>
      </c>
      <c s="34" t="s">
        <v>49</v>
      </c>
      <c s="34" t="s">
        <v>861</v>
      </c>
      <c s="35" t="s">
        <v>5</v>
      </c>
      <c s="6" t="s">
        <v>862</v>
      </c>
      <c s="36" t="s">
        <v>159</v>
      </c>
      <c s="37">
        <v>1</v>
      </c>
      <c s="36">
        <v>0</v>
      </c>
      <c s="36">
        <f>ROUND(G10*H10,6)</f>
      </c>
      <c r="L10" s="38">
        <v>0</v>
      </c>
      <c s="32">
        <f>ROUND(ROUND(L10,2)*ROUND(G10,3),2)</f>
      </c>
      <c s="36" t="s">
        <v>160</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863</v>
      </c>
      <c s="35" t="s">
        <v>5</v>
      </c>
      <c s="6" t="s">
        <v>864</v>
      </c>
      <c s="36" t="s">
        <v>159</v>
      </c>
      <c s="37">
        <v>1</v>
      </c>
      <c s="36">
        <v>0</v>
      </c>
      <c s="36">
        <f>ROUND(G14*H14,6)</f>
      </c>
      <c r="L14" s="38">
        <v>0</v>
      </c>
      <c s="32">
        <f>ROUND(ROUND(L14,2)*ROUND(G14,3),2)</f>
      </c>
      <c s="36" t="s">
        <v>160</v>
      </c>
      <c>
        <f>(M14*21)/100</f>
      </c>
      <c t="s">
        <v>26</v>
      </c>
    </row>
    <row r="15" spans="1:5" ht="12.75">
      <c r="A15" s="35" t="s">
        <v>54</v>
      </c>
      <c r="E15" s="39" t="s">
        <v>5</v>
      </c>
    </row>
    <row r="16" spans="1:5" ht="12.75">
      <c r="A16" s="35" t="s">
        <v>55</v>
      </c>
      <c r="E16" s="40" t="s">
        <v>5</v>
      </c>
    </row>
    <row r="17" spans="1:5" ht="12.75">
      <c r="A17" t="s">
        <v>57</v>
      </c>
      <c r="E17" s="39" t="s">
        <v>5</v>
      </c>
    </row>
    <row r="18" spans="1:16" ht="38.25">
      <c r="A18" t="s">
        <v>48</v>
      </c>
      <c s="34" t="s">
        <v>25</v>
      </c>
      <c s="34" t="s">
        <v>865</v>
      </c>
      <c s="35" t="s">
        <v>5</v>
      </c>
      <c s="6" t="s">
        <v>866</v>
      </c>
      <c s="36" t="s">
        <v>159</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65</v>
      </c>
      <c s="34" t="s">
        <v>867</v>
      </c>
      <c s="35" t="s">
        <v>5</v>
      </c>
      <c s="6" t="s">
        <v>868</v>
      </c>
      <c s="36" t="s">
        <v>159</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25.5">
      <c r="A26" t="s">
        <v>48</v>
      </c>
      <c s="34" t="s">
        <v>69</v>
      </c>
      <c s="34" t="s">
        <v>869</v>
      </c>
      <c s="35" t="s">
        <v>5</v>
      </c>
      <c s="6" t="s">
        <v>870</v>
      </c>
      <c s="36" t="s">
        <v>159</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871</v>
      </c>
      <c s="35" t="s">
        <v>5</v>
      </c>
      <c s="6" t="s">
        <v>872</v>
      </c>
      <c s="36" t="s">
        <v>159</v>
      </c>
      <c s="37">
        <v>1</v>
      </c>
      <c s="36">
        <v>0</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5</v>
      </c>
    </row>
    <row r="34" spans="1:16" ht="38.25">
      <c r="A34" t="s">
        <v>48</v>
      </c>
      <c s="34" t="s">
        <v>78</v>
      </c>
      <c s="34" t="s">
        <v>873</v>
      </c>
      <c s="35" t="s">
        <v>5</v>
      </c>
      <c s="6" t="s">
        <v>874</v>
      </c>
      <c s="36" t="s">
        <v>159</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875</v>
      </c>
      <c s="35" t="s">
        <v>5</v>
      </c>
      <c s="6" t="s">
        <v>876</v>
      </c>
      <c s="36" t="s">
        <v>159</v>
      </c>
      <c s="37">
        <v>1</v>
      </c>
      <c s="36">
        <v>0</v>
      </c>
      <c s="36">
        <f>ROUND(G38*H38,6)</f>
      </c>
      <c r="L38" s="38">
        <v>0</v>
      </c>
      <c s="32">
        <f>ROUND(ROUND(L38,2)*ROUND(G38,3),2)</f>
      </c>
      <c s="36" t="s">
        <v>160</v>
      </c>
      <c>
        <f>(M38*21)/100</f>
      </c>
      <c t="s">
        <v>26</v>
      </c>
    </row>
    <row r="39" spans="1:5" ht="12.75">
      <c r="A39" s="35" t="s">
        <v>54</v>
      </c>
      <c r="E39" s="39" t="s">
        <v>5</v>
      </c>
    </row>
    <row r="40" spans="1:5" ht="12.75">
      <c r="A40" s="35" t="s">
        <v>55</v>
      </c>
      <c r="E40" s="40" t="s">
        <v>5</v>
      </c>
    </row>
    <row r="41" spans="1:5" ht="12.75">
      <c r="A41" t="s">
        <v>57</v>
      </c>
      <c r="E41" s="39" t="s">
        <v>5</v>
      </c>
    </row>
    <row r="42" spans="1:16" ht="25.5">
      <c r="A42" t="s">
        <v>48</v>
      </c>
      <c s="34" t="s">
        <v>86</v>
      </c>
      <c s="34" t="s">
        <v>877</v>
      </c>
      <c s="35" t="s">
        <v>5</v>
      </c>
      <c s="6" t="s">
        <v>878</v>
      </c>
      <c s="36" t="s">
        <v>159</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90</v>
      </c>
      <c s="34" t="s">
        <v>224</v>
      </c>
      <c s="35" t="s">
        <v>5</v>
      </c>
      <c s="6" t="s">
        <v>225</v>
      </c>
      <c s="36" t="s">
        <v>226</v>
      </c>
      <c s="37">
        <v>55</v>
      </c>
      <c s="36">
        <v>0</v>
      </c>
      <c s="36">
        <f>ROUND(G46*H46,6)</f>
      </c>
      <c r="L46" s="38">
        <v>0</v>
      </c>
      <c s="32">
        <f>ROUND(ROUND(L46,2)*ROUND(G46,3),2)</f>
      </c>
      <c s="36" t="s">
        <v>160</v>
      </c>
      <c>
        <f>(M46*21)/100</f>
      </c>
      <c t="s">
        <v>26</v>
      </c>
    </row>
    <row r="47" spans="1:5" ht="12.75">
      <c r="A47" s="35" t="s">
        <v>54</v>
      </c>
      <c r="E47" s="39" t="s">
        <v>5</v>
      </c>
    </row>
    <row r="48" spans="1:5" ht="12.75">
      <c r="A48" s="35" t="s">
        <v>55</v>
      </c>
      <c r="E48" s="40" t="s">
        <v>5</v>
      </c>
    </row>
    <row r="49" spans="1:5" ht="12.75">
      <c r="A49" t="s">
        <v>57</v>
      </c>
      <c r="E49" s="39" t="s">
        <v>5</v>
      </c>
    </row>
    <row r="50" spans="1:16" ht="12.75">
      <c r="A50" t="s">
        <v>48</v>
      </c>
      <c s="34" t="s">
        <v>95</v>
      </c>
      <c s="34" t="s">
        <v>879</v>
      </c>
      <c s="35" t="s">
        <v>5</v>
      </c>
      <c s="6" t="s">
        <v>880</v>
      </c>
      <c s="36" t="s">
        <v>226</v>
      </c>
      <c s="37">
        <v>55</v>
      </c>
      <c s="36">
        <v>0.0001</v>
      </c>
      <c s="36">
        <f>ROUND(G50*H50,6)</f>
      </c>
      <c r="L50" s="38">
        <v>0</v>
      </c>
      <c s="32">
        <f>ROUND(ROUND(L50,2)*ROUND(G50,3),2)</f>
      </c>
      <c s="36" t="s">
        <v>160</v>
      </c>
      <c>
        <f>(M50*21)/100</f>
      </c>
      <c t="s">
        <v>26</v>
      </c>
    </row>
    <row r="51" spans="1:5" ht="12.75">
      <c r="A51" s="35" t="s">
        <v>54</v>
      </c>
      <c r="E51" s="39" t="s">
        <v>5</v>
      </c>
    </row>
    <row r="52" spans="1:5" ht="12.75">
      <c r="A52" s="35" t="s">
        <v>55</v>
      </c>
      <c r="E52" s="40" t="s">
        <v>5</v>
      </c>
    </row>
    <row r="53" spans="1:5" ht="12.75">
      <c r="A53" t="s">
        <v>57</v>
      </c>
      <c r="E53" s="39" t="s">
        <v>881</v>
      </c>
    </row>
    <row r="54" spans="1:16" ht="12.75">
      <c r="A54" t="s">
        <v>48</v>
      </c>
      <c s="34" t="s">
        <v>99</v>
      </c>
      <c s="34" t="s">
        <v>231</v>
      </c>
      <c s="35" t="s">
        <v>5</v>
      </c>
      <c s="6" t="s">
        <v>232</v>
      </c>
      <c s="36" t="s">
        <v>226</v>
      </c>
      <c s="37">
        <v>55</v>
      </c>
      <c s="36">
        <v>0</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5</v>
      </c>
    </row>
    <row r="58" spans="1:16" ht="12.75">
      <c r="A58" t="s">
        <v>48</v>
      </c>
      <c s="34" t="s">
        <v>103</v>
      </c>
      <c s="34" t="s">
        <v>234</v>
      </c>
      <c s="35" t="s">
        <v>5</v>
      </c>
      <c s="6" t="s">
        <v>235</v>
      </c>
      <c s="36" t="s">
        <v>226</v>
      </c>
      <c s="37">
        <v>55</v>
      </c>
      <c s="36">
        <v>0.0001</v>
      </c>
      <c s="36">
        <f>ROUND(G58*H58,6)</f>
      </c>
      <c r="L58" s="38">
        <v>0</v>
      </c>
      <c s="32">
        <f>ROUND(ROUND(L58,2)*ROUND(G58,3),2)</f>
      </c>
      <c s="36" t="s">
        <v>160</v>
      </c>
      <c>
        <f>(M58*21)/100</f>
      </c>
      <c t="s">
        <v>26</v>
      </c>
    </row>
    <row r="59" spans="1:5" ht="12.75">
      <c r="A59" s="35" t="s">
        <v>54</v>
      </c>
      <c r="E59" s="39" t="s">
        <v>5</v>
      </c>
    </row>
    <row r="60" spans="1:5" ht="12.75">
      <c r="A60" s="35" t="s">
        <v>55</v>
      </c>
      <c r="E60" s="40" t="s">
        <v>5</v>
      </c>
    </row>
    <row r="61" spans="1:5" ht="12.75">
      <c r="A61" t="s">
        <v>57</v>
      </c>
      <c r="E61" s="39" t="s">
        <v>5</v>
      </c>
    </row>
    <row r="62" spans="1:16" ht="12.75">
      <c r="A62" t="s">
        <v>48</v>
      </c>
      <c s="34" t="s">
        <v>107</v>
      </c>
      <c s="34" t="s">
        <v>882</v>
      </c>
      <c s="35" t="s">
        <v>5</v>
      </c>
      <c s="6" t="s">
        <v>244</v>
      </c>
      <c s="36" t="s">
        <v>226</v>
      </c>
      <c s="37">
        <v>60</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246</v>
      </c>
      <c s="35" t="s">
        <v>5</v>
      </c>
      <c s="6" t="s">
        <v>247</v>
      </c>
      <c s="36" t="s">
        <v>226</v>
      </c>
      <c s="37">
        <v>60</v>
      </c>
      <c s="36">
        <v>2E-05</v>
      </c>
      <c s="36">
        <f>ROUND(G66*H66,6)</f>
      </c>
      <c r="L66" s="38">
        <v>0</v>
      </c>
      <c s="32">
        <f>ROUND(ROUND(L66,2)*ROUND(G66,3),2)</f>
      </c>
      <c s="36" t="s">
        <v>160</v>
      </c>
      <c>
        <f>(M66*21)/100</f>
      </c>
      <c t="s">
        <v>26</v>
      </c>
    </row>
    <row r="67" spans="1:5" ht="12.75">
      <c r="A67" s="35" t="s">
        <v>54</v>
      </c>
      <c r="E67" s="39" t="s">
        <v>5</v>
      </c>
    </row>
    <row r="68" spans="1:5" ht="12.75">
      <c r="A68" s="35" t="s">
        <v>55</v>
      </c>
      <c r="E68" s="40" t="s">
        <v>5</v>
      </c>
    </row>
    <row r="69" spans="1:5" ht="12.75">
      <c r="A69" t="s">
        <v>57</v>
      </c>
      <c r="E69" s="39" t="s">
        <v>5</v>
      </c>
    </row>
    <row r="70" spans="1:16" ht="25.5">
      <c r="A70" t="s">
        <v>48</v>
      </c>
      <c s="34" t="s">
        <v>189</v>
      </c>
      <c s="34" t="s">
        <v>255</v>
      </c>
      <c s="35" t="s">
        <v>5</v>
      </c>
      <c s="6" t="s">
        <v>256</v>
      </c>
      <c s="36" t="s">
        <v>159</v>
      </c>
      <c s="37">
        <v>12</v>
      </c>
      <c s="36">
        <v>0</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6" ht="12.75">
      <c r="A74" t="s">
        <v>48</v>
      </c>
      <c s="34" t="s">
        <v>192</v>
      </c>
      <c s="34" t="s">
        <v>258</v>
      </c>
      <c s="35" t="s">
        <v>5</v>
      </c>
      <c s="6" t="s">
        <v>259</v>
      </c>
      <c s="36" t="s">
        <v>159</v>
      </c>
      <c s="37">
        <v>12</v>
      </c>
      <c s="36">
        <v>0.00023</v>
      </c>
      <c s="36">
        <f>ROUND(G74*H74,6)</f>
      </c>
      <c r="L74" s="38">
        <v>0</v>
      </c>
      <c s="32">
        <f>ROUND(ROUND(L74,2)*ROUND(G74,3),2)</f>
      </c>
      <c s="36" t="s">
        <v>160</v>
      </c>
      <c>
        <f>(M74*21)/100</f>
      </c>
      <c t="s">
        <v>26</v>
      </c>
    </row>
    <row r="75" spans="1:5" ht="12.75">
      <c r="A75" s="35" t="s">
        <v>54</v>
      </c>
      <c r="E75" s="39" t="s">
        <v>5</v>
      </c>
    </row>
    <row r="76" spans="1:5" ht="12.75">
      <c r="A76" s="35" t="s">
        <v>55</v>
      </c>
      <c r="E76" s="40" t="s">
        <v>5</v>
      </c>
    </row>
    <row r="77" spans="1:5" ht="12.75">
      <c r="A77" t="s">
        <v>57</v>
      </c>
      <c r="E77" s="39" t="s">
        <v>5</v>
      </c>
    </row>
    <row r="78" spans="1:16" ht="12.75">
      <c r="A78" t="s">
        <v>48</v>
      </c>
      <c s="34" t="s">
        <v>195</v>
      </c>
      <c s="34" t="s">
        <v>262</v>
      </c>
      <c s="35" t="s">
        <v>5</v>
      </c>
      <c s="6" t="s">
        <v>263</v>
      </c>
      <c s="36" t="s">
        <v>159</v>
      </c>
      <c s="37">
        <v>1</v>
      </c>
      <c s="36">
        <v>0</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5</v>
      </c>
    </row>
    <row r="82" spans="1:16" ht="12.75">
      <c r="A82" t="s">
        <v>48</v>
      </c>
      <c s="34" t="s">
        <v>199</v>
      </c>
      <c s="34" t="s">
        <v>265</v>
      </c>
      <c s="35" t="s">
        <v>5</v>
      </c>
      <c s="6" t="s">
        <v>266</v>
      </c>
      <c s="36" t="s">
        <v>267</v>
      </c>
      <c s="37">
        <v>0.5</v>
      </c>
      <c s="36">
        <v>0.00107</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883</v>
      </c>
    </row>
    <row r="86" spans="1:16" ht="38.25">
      <c r="A86" t="s">
        <v>48</v>
      </c>
      <c s="34" t="s">
        <v>202</v>
      </c>
      <c s="34" t="s">
        <v>884</v>
      </c>
      <c s="35" t="s">
        <v>5</v>
      </c>
      <c s="6" t="s">
        <v>271</v>
      </c>
      <c s="36" t="s">
        <v>159</v>
      </c>
      <c s="37">
        <v>1</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5</v>
      </c>
    </row>
    <row r="90" spans="1:16" ht="38.25">
      <c r="A90" t="s">
        <v>48</v>
      </c>
      <c s="34" t="s">
        <v>205</v>
      </c>
      <c s="34" t="s">
        <v>885</v>
      </c>
      <c s="35" t="s">
        <v>5</v>
      </c>
      <c s="6" t="s">
        <v>274</v>
      </c>
      <c s="36" t="s">
        <v>159</v>
      </c>
      <c s="37">
        <v>1</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5</v>
      </c>
    </row>
    <row r="94" spans="1:16" ht="12.75">
      <c r="A94" t="s">
        <v>48</v>
      </c>
      <c s="34" t="s">
        <v>208</v>
      </c>
      <c s="34" t="s">
        <v>886</v>
      </c>
      <c s="35" t="s">
        <v>5</v>
      </c>
      <c s="6" t="s">
        <v>887</v>
      </c>
      <c s="36" t="s">
        <v>52</v>
      </c>
      <c s="37">
        <v>0.82</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5</v>
      </c>
    </row>
    <row r="98" spans="1:13" ht="12.75">
      <c r="A98" t="s">
        <v>45</v>
      </c>
      <c r="C98" s="31" t="s">
        <v>888</v>
      </c>
      <c r="E98" s="33" t="s">
        <v>889</v>
      </c>
      <c r="J98" s="32">
        <f>0</f>
      </c>
      <c s="32">
        <f>0</f>
      </c>
      <c s="32">
        <f>0+L99+L103+L107+L111+L115+L119+L123+L127+L131+L135+L139+L143+L147+L151+L155+L159+L163+L167+L171+L175+L179+L183+L187+L191+L195+L199+L203+L207+L211+L215+L219+L223+L227+L231</f>
      </c>
      <c s="32">
        <f>0+M99+M103+M107+M111+M115+M119+M123+M127+M131+M135+M139+M143+M147+M151+M155+M159+M163+M167+M171+M175+M179+M183+M187+M191+M195+M199+M203+M207+M211+M215+M219+M223+M227+M231</f>
      </c>
    </row>
    <row r="99" spans="1:16" ht="12.75">
      <c r="A99" t="s">
        <v>48</v>
      </c>
      <c s="34" t="s">
        <v>211</v>
      </c>
      <c s="34" t="s">
        <v>369</v>
      </c>
      <c s="35" t="s">
        <v>5</v>
      </c>
      <c s="6" t="s">
        <v>370</v>
      </c>
      <c s="36" t="s">
        <v>159</v>
      </c>
      <c s="37">
        <v>1</v>
      </c>
      <c s="36">
        <v>0</v>
      </c>
      <c s="36">
        <f>ROUND(G99*H99,6)</f>
      </c>
      <c r="L99" s="38">
        <v>0</v>
      </c>
      <c s="32">
        <f>ROUND(ROUND(L99,2)*ROUND(G99,3),2)</f>
      </c>
      <c s="36" t="s">
        <v>160</v>
      </c>
      <c>
        <f>(M99*21)/100</f>
      </c>
      <c t="s">
        <v>26</v>
      </c>
    </row>
    <row r="100" spans="1:5" ht="12.75">
      <c r="A100" s="35" t="s">
        <v>54</v>
      </c>
      <c r="E100" s="39" t="s">
        <v>5</v>
      </c>
    </row>
    <row r="101" spans="1:5" ht="12.75">
      <c r="A101" s="35" t="s">
        <v>55</v>
      </c>
      <c r="E101" s="40" t="s">
        <v>5</v>
      </c>
    </row>
    <row r="102" spans="1:5" ht="12.75">
      <c r="A102" t="s">
        <v>57</v>
      </c>
      <c r="E102" s="39" t="s">
        <v>5</v>
      </c>
    </row>
    <row r="103" spans="1:16" ht="38.25">
      <c r="A103" t="s">
        <v>48</v>
      </c>
      <c s="34" t="s">
        <v>214</v>
      </c>
      <c s="34" t="s">
        <v>890</v>
      </c>
      <c s="35" t="s">
        <v>5</v>
      </c>
      <c s="6" t="s">
        <v>373</v>
      </c>
      <c s="36" t="s">
        <v>159</v>
      </c>
      <c s="37">
        <v>1</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217</v>
      </c>
      <c s="34" t="s">
        <v>891</v>
      </c>
      <c s="35" t="s">
        <v>5</v>
      </c>
      <c s="6" t="s">
        <v>376</v>
      </c>
      <c s="36" t="s">
        <v>159</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25.5">
      <c r="A111" t="s">
        <v>48</v>
      </c>
      <c s="34" t="s">
        <v>220</v>
      </c>
      <c s="34" t="s">
        <v>892</v>
      </c>
      <c s="35" t="s">
        <v>5</v>
      </c>
      <c s="6" t="s">
        <v>379</v>
      </c>
      <c s="36" t="s">
        <v>159</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25.5">
      <c r="A115" t="s">
        <v>48</v>
      </c>
      <c s="34" t="s">
        <v>223</v>
      </c>
      <c s="34" t="s">
        <v>381</v>
      </c>
      <c s="35" t="s">
        <v>5</v>
      </c>
      <c s="6" t="s">
        <v>382</v>
      </c>
      <c s="36" t="s">
        <v>159</v>
      </c>
      <c s="37">
        <v>1</v>
      </c>
      <c s="36">
        <v>0</v>
      </c>
      <c s="36">
        <f>ROUND(G115*H115,6)</f>
      </c>
      <c r="L115" s="38">
        <v>0</v>
      </c>
      <c s="32">
        <f>ROUND(ROUND(L115,2)*ROUND(G115,3),2)</f>
      </c>
      <c s="36" t="s">
        <v>160</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227</v>
      </c>
      <c s="34" t="s">
        <v>893</v>
      </c>
      <c s="35" t="s">
        <v>5</v>
      </c>
      <c s="6" t="s">
        <v>385</v>
      </c>
      <c s="36" t="s">
        <v>159</v>
      </c>
      <c s="37">
        <v>1</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230</v>
      </c>
      <c s="34" t="s">
        <v>387</v>
      </c>
      <c s="35" t="s">
        <v>5</v>
      </c>
      <c s="6" t="s">
        <v>388</v>
      </c>
      <c s="36" t="s">
        <v>159</v>
      </c>
      <c s="37">
        <v>1</v>
      </c>
      <c s="36">
        <v>0</v>
      </c>
      <c s="36">
        <f>ROUND(G123*H123,6)</f>
      </c>
      <c r="L123" s="38">
        <v>0</v>
      </c>
      <c s="32">
        <f>ROUND(ROUND(L123,2)*ROUND(G123,3),2)</f>
      </c>
      <c s="36" t="s">
        <v>160</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233</v>
      </c>
      <c s="34" t="s">
        <v>894</v>
      </c>
      <c s="35" t="s">
        <v>5</v>
      </c>
      <c s="6" t="s">
        <v>391</v>
      </c>
      <c s="36" t="s">
        <v>159</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237</v>
      </c>
      <c s="34" t="s">
        <v>895</v>
      </c>
      <c s="35" t="s">
        <v>5</v>
      </c>
      <c s="6" t="s">
        <v>896</v>
      </c>
      <c s="36" t="s">
        <v>159</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238</v>
      </c>
      <c s="34" t="s">
        <v>897</v>
      </c>
      <c s="35" t="s">
        <v>5</v>
      </c>
      <c s="6" t="s">
        <v>898</v>
      </c>
      <c s="36" t="s">
        <v>159</v>
      </c>
      <c s="37">
        <v>1</v>
      </c>
      <c s="36">
        <v>0</v>
      </c>
      <c s="36">
        <f>ROUND(G135*H135,6)</f>
      </c>
      <c r="L135" s="38">
        <v>0</v>
      </c>
      <c s="32">
        <f>ROUND(ROUND(L135,2)*ROUND(G135,3),2)</f>
      </c>
      <c s="36" t="s">
        <v>160</v>
      </c>
      <c>
        <f>(M135*21)/100</f>
      </c>
      <c t="s">
        <v>26</v>
      </c>
    </row>
    <row r="136" spans="1:5" ht="12.75">
      <c r="A136" s="35" t="s">
        <v>54</v>
      </c>
      <c r="E136" s="39" t="s">
        <v>5</v>
      </c>
    </row>
    <row r="137" spans="1:5" ht="12.75">
      <c r="A137" s="35" t="s">
        <v>55</v>
      </c>
      <c r="E137" s="40" t="s">
        <v>5</v>
      </c>
    </row>
    <row r="138" spans="1:5" ht="12.75">
      <c r="A138" t="s">
        <v>57</v>
      </c>
      <c r="E138" s="39" t="s">
        <v>5</v>
      </c>
    </row>
    <row r="139" spans="1:16" ht="38.25">
      <c r="A139" t="s">
        <v>48</v>
      </c>
      <c s="34" t="s">
        <v>242</v>
      </c>
      <c s="34" t="s">
        <v>899</v>
      </c>
      <c s="35" t="s">
        <v>5</v>
      </c>
      <c s="6" t="s">
        <v>900</v>
      </c>
      <c s="36" t="s">
        <v>159</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245</v>
      </c>
      <c s="34" t="s">
        <v>575</v>
      </c>
      <c s="35" t="s">
        <v>5</v>
      </c>
      <c s="6" t="s">
        <v>576</v>
      </c>
      <c s="36" t="s">
        <v>159</v>
      </c>
      <c s="37">
        <v>3</v>
      </c>
      <c s="36">
        <v>0</v>
      </c>
      <c s="36">
        <f>ROUND(G143*H143,6)</f>
      </c>
      <c r="L143" s="38">
        <v>0</v>
      </c>
      <c s="32">
        <f>ROUND(ROUND(L143,2)*ROUND(G143,3),2)</f>
      </c>
      <c s="36" t="s">
        <v>160</v>
      </c>
      <c>
        <f>(M143*21)/100</f>
      </c>
      <c t="s">
        <v>26</v>
      </c>
    </row>
    <row r="144" spans="1:5" ht="12.75">
      <c r="A144" s="35" t="s">
        <v>54</v>
      </c>
      <c r="E144" s="39" t="s">
        <v>5</v>
      </c>
    </row>
    <row r="145" spans="1:5" ht="12.75">
      <c r="A145" s="35" t="s">
        <v>55</v>
      </c>
      <c r="E145" s="40" t="s">
        <v>5</v>
      </c>
    </row>
    <row r="146" spans="1:5" ht="12.75">
      <c r="A146" t="s">
        <v>57</v>
      </c>
      <c r="E146" s="39" t="s">
        <v>5</v>
      </c>
    </row>
    <row r="147" spans="1:16" ht="38.25">
      <c r="A147" t="s">
        <v>48</v>
      </c>
      <c s="34" t="s">
        <v>248</v>
      </c>
      <c s="34" t="s">
        <v>901</v>
      </c>
      <c s="35" t="s">
        <v>5</v>
      </c>
      <c s="6" t="s">
        <v>902</v>
      </c>
      <c s="36" t="s">
        <v>159</v>
      </c>
      <c s="37">
        <v>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12.75">
      <c r="A151" t="s">
        <v>48</v>
      </c>
      <c s="34" t="s">
        <v>251</v>
      </c>
      <c s="34" t="s">
        <v>582</v>
      </c>
      <c s="35" t="s">
        <v>5</v>
      </c>
      <c s="6" t="s">
        <v>583</v>
      </c>
      <c s="36" t="s">
        <v>159</v>
      </c>
      <c s="37">
        <v>2</v>
      </c>
      <c s="36">
        <v>0</v>
      </c>
      <c s="36">
        <f>ROUND(G151*H151,6)</f>
      </c>
      <c r="L151" s="38">
        <v>0</v>
      </c>
      <c s="32">
        <f>ROUND(ROUND(L151,2)*ROUND(G151,3),2)</f>
      </c>
      <c s="36" t="s">
        <v>160</v>
      </c>
      <c>
        <f>(M151*21)/100</f>
      </c>
      <c t="s">
        <v>26</v>
      </c>
    </row>
    <row r="152" spans="1:5" ht="12.75">
      <c r="A152" s="35" t="s">
        <v>54</v>
      </c>
      <c r="E152" s="39" t="s">
        <v>5</v>
      </c>
    </row>
    <row r="153" spans="1:5" ht="12.75">
      <c r="A153" s="35" t="s">
        <v>55</v>
      </c>
      <c r="E153" s="40" t="s">
        <v>5</v>
      </c>
    </row>
    <row r="154" spans="1:5" ht="12.75">
      <c r="A154" t="s">
        <v>57</v>
      </c>
      <c r="E154" s="39" t="s">
        <v>5</v>
      </c>
    </row>
    <row r="155" spans="1:16" ht="38.25">
      <c r="A155" t="s">
        <v>48</v>
      </c>
      <c s="34" t="s">
        <v>254</v>
      </c>
      <c s="34" t="s">
        <v>903</v>
      </c>
      <c s="35" t="s">
        <v>5</v>
      </c>
      <c s="6" t="s">
        <v>904</v>
      </c>
      <c s="36" t="s">
        <v>159</v>
      </c>
      <c s="37">
        <v>2</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12.75">
      <c r="A159" t="s">
        <v>48</v>
      </c>
      <c s="34" t="s">
        <v>257</v>
      </c>
      <c s="34" t="s">
        <v>905</v>
      </c>
      <c s="35" t="s">
        <v>5</v>
      </c>
      <c s="6" t="s">
        <v>906</v>
      </c>
      <c s="36" t="s">
        <v>159</v>
      </c>
      <c s="37">
        <v>6</v>
      </c>
      <c s="36">
        <v>0</v>
      </c>
      <c s="36">
        <f>ROUND(G159*H159,6)</f>
      </c>
      <c r="L159" s="38">
        <v>0</v>
      </c>
      <c s="32">
        <f>ROUND(ROUND(L159,2)*ROUND(G159,3),2)</f>
      </c>
      <c s="36" t="s">
        <v>160</v>
      </c>
      <c>
        <f>(M159*21)/100</f>
      </c>
      <c t="s">
        <v>26</v>
      </c>
    </row>
    <row r="160" spans="1:5" ht="12.75">
      <c r="A160" s="35" t="s">
        <v>54</v>
      </c>
      <c r="E160" s="39" t="s">
        <v>5</v>
      </c>
    </row>
    <row r="161" spans="1:5" ht="12.75">
      <c r="A161" s="35" t="s">
        <v>55</v>
      </c>
      <c r="E161" s="40" t="s">
        <v>5</v>
      </c>
    </row>
    <row r="162" spans="1:5" ht="12.75">
      <c r="A162" t="s">
        <v>57</v>
      </c>
      <c r="E162" s="39" t="s">
        <v>5</v>
      </c>
    </row>
    <row r="163" spans="1:16" ht="25.5">
      <c r="A163" t="s">
        <v>48</v>
      </c>
      <c s="34" t="s">
        <v>261</v>
      </c>
      <c s="34" t="s">
        <v>907</v>
      </c>
      <c s="35" t="s">
        <v>5</v>
      </c>
      <c s="6" t="s">
        <v>908</v>
      </c>
      <c s="36" t="s">
        <v>159</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12.75">
      <c r="A167" t="s">
        <v>48</v>
      </c>
      <c s="34" t="s">
        <v>264</v>
      </c>
      <c s="34" t="s">
        <v>224</v>
      </c>
      <c s="35" t="s">
        <v>49</v>
      </c>
      <c s="6" t="s">
        <v>225</v>
      </c>
      <c s="36" t="s">
        <v>226</v>
      </c>
      <c s="37">
        <v>75</v>
      </c>
      <c s="36">
        <v>0</v>
      </c>
      <c s="36">
        <f>ROUND(G167*H167,6)</f>
      </c>
      <c r="L167" s="38">
        <v>0</v>
      </c>
      <c s="32">
        <f>ROUND(ROUND(L167,2)*ROUND(G167,3),2)</f>
      </c>
      <c s="36" t="s">
        <v>160</v>
      </c>
      <c>
        <f>(M167*21)/100</f>
      </c>
      <c t="s">
        <v>26</v>
      </c>
    </row>
    <row r="168" spans="1:5" ht="12.75">
      <c r="A168" s="35" t="s">
        <v>54</v>
      </c>
      <c r="E168" s="39" t="s">
        <v>5</v>
      </c>
    </row>
    <row r="169" spans="1:5" ht="12.75">
      <c r="A169" s="35" t="s">
        <v>55</v>
      </c>
      <c r="E169" s="40" t="s">
        <v>5</v>
      </c>
    </row>
    <row r="170" spans="1:5" ht="12.75">
      <c r="A170" t="s">
        <v>57</v>
      </c>
      <c r="E170" s="39" t="s">
        <v>5</v>
      </c>
    </row>
    <row r="171" spans="1:16" ht="12.75">
      <c r="A171" t="s">
        <v>48</v>
      </c>
      <c s="34" t="s">
        <v>269</v>
      </c>
      <c s="34" t="s">
        <v>495</v>
      </c>
      <c s="35" t="s">
        <v>5</v>
      </c>
      <c s="6" t="s">
        <v>496</v>
      </c>
      <c s="36" t="s">
        <v>226</v>
      </c>
      <c s="37">
        <v>75</v>
      </c>
      <c s="36">
        <v>4E-05</v>
      </c>
      <c s="36">
        <f>ROUND(G171*H171,6)</f>
      </c>
      <c r="L171" s="38">
        <v>0</v>
      </c>
      <c s="32">
        <f>ROUND(ROUND(L171,2)*ROUND(G171,3),2)</f>
      </c>
      <c s="36" t="s">
        <v>160</v>
      </c>
      <c>
        <f>(M171*21)/100</f>
      </c>
      <c t="s">
        <v>26</v>
      </c>
    </row>
    <row r="172" spans="1:5" ht="12.75">
      <c r="A172" s="35" t="s">
        <v>54</v>
      </c>
      <c r="E172" s="39" t="s">
        <v>5</v>
      </c>
    </row>
    <row r="173" spans="1:5" ht="12.75">
      <c r="A173" s="35" t="s">
        <v>55</v>
      </c>
      <c r="E173" s="40" t="s">
        <v>5</v>
      </c>
    </row>
    <row r="174" spans="1:5" ht="12.75">
      <c r="A174" t="s">
        <v>57</v>
      </c>
      <c r="E174" s="39" t="s">
        <v>497</v>
      </c>
    </row>
    <row r="175" spans="1:16" ht="12.75">
      <c r="A175" t="s">
        <v>48</v>
      </c>
      <c s="34" t="s">
        <v>272</v>
      </c>
      <c s="34" t="s">
        <v>224</v>
      </c>
      <c s="35" t="s">
        <v>5</v>
      </c>
      <c s="6" t="s">
        <v>225</v>
      </c>
      <c s="36" t="s">
        <v>226</v>
      </c>
      <c s="37">
        <v>230</v>
      </c>
      <c s="36">
        <v>0</v>
      </c>
      <c s="36">
        <f>ROUND(G175*H175,6)</f>
      </c>
      <c r="L175" s="38">
        <v>0</v>
      </c>
      <c s="32">
        <f>ROUND(ROUND(L175,2)*ROUND(G175,3),2)</f>
      </c>
      <c s="36" t="s">
        <v>160</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275</v>
      </c>
      <c s="34" t="s">
        <v>879</v>
      </c>
      <c s="35" t="s">
        <v>5</v>
      </c>
      <c s="6" t="s">
        <v>880</v>
      </c>
      <c s="36" t="s">
        <v>226</v>
      </c>
      <c s="37">
        <v>230</v>
      </c>
      <c s="36">
        <v>0.0001</v>
      </c>
      <c s="36">
        <f>ROUND(G179*H179,6)</f>
      </c>
      <c r="L179" s="38">
        <v>0</v>
      </c>
      <c s="32">
        <f>ROUND(ROUND(L179,2)*ROUND(G179,3),2)</f>
      </c>
      <c s="36" t="s">
        <v>160</v>
      </c>
      <c>
        <f>(M179*21)/100</f>
      </c>
      <c t="s">
        <v>26</v>
      </c>
    </row>
    <row r="180" spans="1:5" ht="12.75">
      <c r="A180" s="35" t="s">
        <v>54</v>
      </c>
      <c r="E180" s="39" t="s">
        <v>5</v>
      </c>
    </row>
    <row r="181" spans="1:5" ht="12.75">
      <c r="A181" s="35" t="s">
        <v>55</v>
      </c>
      <c r="E181" s="40" t="s">
        <v>5</v>
      </c>
    </row>
    <row r="182" spans="1:5" ht="12.75">
      <c r="A182" t="s">
        <v>57</v>
      </c>
      <c r="E182" s="39" t="s">
        <v>881</v>
      </c>
    </row>
    <row r="183" spans="1:16" ht="12.75">
      <c r="A183" t="s">
        <v>48</v>
      </c>
      <c s="34" t="s">
        <v>280</v>
      </c>
      <c s="34" t="s">
        <v>231</v>
      </c>
      <c s="35" t="s">
        <v>5</v>
      </c>
      <c s="6" t="s">
        <v>232</v>
      </c>
      <c s="36" t="s">
        <v>226</v>
      </c>
      <c s="37">
        <v>75</v>
      </c>
      <c s="36">
        <v>0</v>
      </c>
      <c s="36">
        <f>ROUND(G183*H183,6)</f>
      </c>
      <c r="L183" s="38">
        <v>0</v>
      </c>
      <c s="32">
        <f>ROUND(ROUND(L183,2)*ROUND(G183,3),2)</f>
      </c>
      <c s="36" t="s">
        <v>160</v>
      </c>
      <c>
        <f>(M183*21)/100</f>
      </c>
      <c t="s">
        <v>26</v>
      </c>
    </row>
    <row r="184" spans="1:5" ht="12.75">
      <c r="A184" s="35" t="s">
        <v>54</v>
      </c>
      <c r="E184" s="39" t="s">
        <v>5</v>
      </c>
    </row>
    <row r="185" spans="1:5" ht="12.75">
      <c r="A185" s="35" t="s">
        <v>55</v>
      </c>
      <c r="E185" s="40" t="s">
        <v>5</v>
      </c>
    </row>
    <row r="186" spans="1:5" ht="12.75">
      <c r="A186" t="s">
        <v>57</v>
      </c>
      <c r="E186" s="39" t="s">
        <v>5</v>
      </c>
    </row>
    <row r="187" spans="1:16" ht="12.75">
      <c r="A187" t="s">
        <v>48</v>
      </c>
      <c s="34" t="s">
        <v>283</v>
      </c>
      <c s="34" t="s">
        <v>239</v>
      </c>
      <c s="35" t="s">
        <v>5</v>
      </c>
      <c s="6" t="s">
        <v>240</v>
      </c>
      <c s="36" t="s">
        <v>226</v>
      </c>
      <c s="37">
        <v>75</v>
      </c>
      <c s="36">
        <v>7E-05</v>
      </c>
      <c s="36">
        <f>ROUND(G187*H187,6)</f>
      </c>
      <c r="L187" s="38">
        <v>0</v>
      </c>
      <c s="32">
        <f>ROUND(ROUND(L187,2)*ROUND(G187,3),2)</f>
      </c>
      <c s="36" t="s">
        <v>160</v>
      </c>
      <c>
        <f>(M187*21)/100</f>
      </c>
      <c t="s">
        <v>26</v>
      </c>
    </row>
    <row r="188" spans="1:5" ht="12.75">
      <c r="A188" s="35" t="s">
        <v>54</v>
      </c>
      <c r="E188" s="39" t="s">
        <v>5</v>
      </c>
    </row>
    <row r="189" spans="1:5" ht="12.75">
      <c r="A189" s="35" t="s">
        <v>55</v>
      </c>
      <c r="E189" s="40" t="s">
        <v>5</v>
      </c>
    </row>
    <row r="190" spans="1:5" ht="12.75">
      <c r="A190" t="s">
        <v>57</v>
      </c>
      <c r="E190" s="39" t="s">
        <v>344</v>
      </c>
    </row>
    <row r="191" spans="1:16" ht="12.75">
      <c r="A191" t="s">
        <v>48</v>
      </c>
      <c s="34" t="s">
        <v>286</v>
      </c>
      <c s="34" t="s">
        <v>909</v>
      </c>
      <c s="35" t="s">
        <v>5</v>
      </c>
      <c s="6" t="s">
        <v>244</v>
      </c>
      <c s="36" t="s">
        <v>226</v>
      </c>
      <c s="37">
        <v>75</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2.75">
      <c r="A194" t="s">
        <v>57</v>
      </c>
      <c r="E194" s="39" t="s">
        <v>5</v>
      </c>
    </row>
    <row r="195" spans="1:16" ht="12.75">
      <c r="A195" t="s">
        <v>48</v>
      </c>
      <c s="34" t="s">
        <v>289</v>
      </c>
      <c s="34" t="s">
        <v>246</v>
      </c>
      <c s="35" t="s">
        <v>5</v>
      </c>
      <c s="6" t="s">
        <v>247</v>
      </c>
      <c s="36" t="s">
        <v>226</v>
      </c>
      <c s="37">
        <v>75</v>
      </c>
      <c s="36">
        <v>2E-05</v>
      </c>
      <c s="36">
        <f>ROUND(G195*H195,6)</f>
      </c>
      <c r="L195" s="38">
        <v>0</v>
      </c>
      <c s="32">
        <f>ROUND(ROUND(L195,2)*ROUND(G195,3),2)</f>
      </c>
      <c s="36" t="s">
        <v>160</v>
      </c>
      <c>
        <f>(M195*21)/100</f>
      </c>
      <c t="s">
        <v>26</v>
      </c>
    </row>
    <row r="196" spans="1:5" ht="12.75">
      <c r="A196" s="35" t="s">
        <v>54</v>
      </c>
      <c r="E196" s="39" t="s">
        <v>5</v>
      </c>
    </row>
    <row r="197" spans="1:5" ht="12.75">
      <c r="A197" s="35" t="s">
        <v>55</v>
      </c>
      <c r="E197" s="40" t="s">
        <v>5</v>
      </c>
    </row>
    <row r="198" spans="1:5" ht="12.75">
      <c r="A198" t="s">
        <v>57</v>
      </c>
      <c r="E198" s="39" t="s">
        <v>5</v>
      </c>
    </row>
    <row r="199" spans="1:16" ht="25.5">
      <c r="A199" t="s">
        <v>48</v>
      </c>
      <c s="34" t="s">
        <v>292</v>
      </c>
      <c s="34" t="s">
        <v>255</v>
      </c>
      <c s="35" t="s">
        <v>5</v>
      </c>
      <c s="6" t="s">
        <v>256</v>
      </c>
      <c s="36" t="s">
        <v>159</v>
      </c>
      <c s="37">
        <v>23</v>
      </c>
      <c s="36">
        <v>0</v>
      </c>
      <c s="36">
        <f>ROUND(G199*H199,6)</f>
      </c>
      <c r="L199" s="38">
        <v>0</v>
      </c>
      <c s="32">
        <f>ROUND(ROUND(L199,2)*ROUND(G199,3),2)</f>
      </c>
      <c s="36" t="s">
        <v>160</v>
      </c>
      <c>
        <f>(M199*21)/100</f>
      </c>
      <c t="s">
        <v>26</v>
      </c>
    </row>
    <row r="200" spans="1:5" ht="12.75">
      <c r="A200" s="35" t="s">
        <v>54</v>
      </c>
      <c r="E200" s="39" t="s">
        <v>5</v>
      </c>
    </row>
    <row r="201" spans="1:5" ht="12.75">
      <c r="A201" s="35" t="s">
        <v>55</v>
      </c>
      <c r="E201" s="40" t="s">
        <v>5</v>
      </c>
    </row>
    <row r="202" spans="1:5" ht="12.75">
      <c r="A202" t="s">
        <v>57</v>
      </c>
      <c r="E202" s="39" t="s">
        <v>5</v>
      </c>
    </row>
    <row r="203" spans="1:16" ht="12.75">
      <c r="A203" t="s">
        <v>48</v>
      </c>
      <c s="34" t="s">
        <v>295</v>
      </c>
      <c s="34" t="s">
        <v>258</v>
      </c>
      <c s="35" t="s">
        <v>5</v>
      </c>
      <c s="6" t="s">
        <v>259</v>
      </c>
      <c s="36" t="s">
        <v>159</v>
      </c>
      <c s="37">
        <v>23</v>
      </c>
      <c s="36">
        <v>0.00023</v>
      </c>
      <c s="36">
        <f>ROUND(G203*H203,6)</f>
      </c>
      <c r="L203" s="38">
        <v>0</v>
      </c>
      <c s="32">
        <f>ROUND(ROUND(L203,2)*ROUND(G203,3),2)</f>
      </c>
      <c s="36" t="s">
        <v>160</v>
      </c>
      <c>
        <f>(M203*21)/100</f>
      </c>
      <c t="s">
        <v>26</v>
      </c>
    </row>
    <row r="204" spans="1:5" ht="12.75">
      <c r="A204" s="35" t="s">
        <v>54</v>
      </c>
      <c r="E204" s="39" t="s">
        <v>5</v>
      </c>
    </row>
    <row r="205" spans="1:5" ht="12.75">
      <c r="A205" s="35" t="s">
        <v>55</v>
      </c>
      <c r="E205" s="40" t="s">
        <v>5</v>
      </c>
    </row>
    <row r="206" spans="1:5" ht="12.75">
      <c r="A206" t="s">
        <v>57</v>
      </c>
      <c r="E206" s="39" t="s">
        <v>260</v>
      </c>
    </row>
    <row r="207" spans="1:16" ht="12.75">
      <c r="A207" t="s">
        <v>48</v>
      </c>
      <c s="34" t="s">
        <v>298</v>
      </c>
      <c s="34" t="s">
        <v>910</v>
      </c>
      <c s="35" t="s">
        <v>5</v>
      </c>
      <c s="6" t="s">
        <v>911</v>
      </c>
      <c s="36" t="s">
        <v>226</v>
      </c>
      <c s="37">
        <v>120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2.75">
      <c r="A210" t="s">
        <v>57</v>
      </c>
      <c r="E210" s="39" t="s">
        <v>5</v>
      </c>
    </row>
    <row r="211" spans="1:16" ht="12.75">
      <c r="A211" t="s">
        <v>48</v>
      </c>
      <c s="34" t="s">
        <v>301</v>
      </c>
      <c s="34" t="s">
        <v>262</v>
      </c>
      <c s="35" t="s">
        <v>5</v>
      </c>
      <c s="6" t="s">
        <v>263</v>
      </c>
      <c s="36" t="s">
        <v>159</v>
      </c>
      <c s="37">
        <v>4</v>
      </c>
      <c s="36">
        <v>0</v>
      </c>
      <c s="36">
        <f>ROUND(G211*H211,6)</f>
      </c>
      <c r="L211" s="38">
        <v>0</v>
      </c>
      <c s="32">
        <f>ROUND(ROUND(L211,2)*ROUND(G211,3),2)</f>
      </c>
      <c s="36" t="s">
        <v>160</v>
      </c>
      <c>
        <f>(M211*21)/100</f>
      </c>
      <c t="s">
        <v>26</v>
      </c>
    </row>
    <row r="212" spans="1:5" ht="12.75">
      <c r="A212" s="35" t="s">
        <v>54</v>
      </c>
      <c r="E212" s="39" t="s">
        <v>5</v>
      </c>
    </row>
    <row r="213" spans="1:5" ht="12.75">
      <c r="A213" s="35" t="s">
        <v>55</v>
      </c>
      <c r="E213" s="40" t="s">
        <v>5</v>
      </c>
    </row>
    <row r="214" spans="1:5" ht="12.75">
      <c r="A214" t="s">
        <v>57</v>
      </c>
      <c r="E214" s="39" t="s">
        <v>5</v>
      </c>
    </row>
    <row r="215" spans="1:16" ht="12.75">
      <c r="A215" t="s">
        <v>48</v>
      </c>
      <c s="34" t="s">
        <v>304</v>
      </c>
      <c s="34" t="s">
        <v>912</v>
      </c>
      <c s="35" t="s">
        <v>5</v>
      </c>
      <c s="6" t="s">
        <v>594</v>
      </c>
      <c s="36" t="s">
        <v>159</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2.75">
      <c r="A218" t="s">
        <v>57</v>
      </c>
      <c r="E218" s="39" t="s">
        <v>5</v>
      </c>
    </row>
    <row r="219" spans="1:16" ht="12.75">
      <c r="A219" t="s">
        <v>48</v>
      </c>
      <c s="34" t="s">
        <v>307</v>
      </c>
      <c s="34" t="s">
        <v>265</v>
      </c>
      <c s="35" t="s">
        <v>5</v>
      </c>
      <c s="6" t="s">
        <v>266</v>
      </c>
      <c s="36" t="s">
        <v>267</v>
      </c>
      <c s="37">
        <v>1.3</v>
      </c>
      <c s="36">
        <v>0.00107</v>
      </c>
      <c s="36">
        <f>ROUND(G219*H219,6)</f>
      </c>
      <c r="L219" s="38">
        <v>0</v>
      </c>
      <c s="32">
        <f>ROUND(ROUND(L219,2)*ROUND(G219,3),2)</f>
      </c>
      <c s="36" t="s">
        <v>160</v>
      </c>
      <c>
        <f>(M219*21)/100</f>
      </c>
      <c t="s">
        <v>26</v>
      </c>
    </row>
    <row r="220" spans="1:5" ht="12.75">
      <c r="A220" s="35" t="s">
        <v>54</v>
      </c>
      <c r="E220" s="39" t="s">
        <v>5</v>
      </c>
    </row>
    <row r="221" spans="1:5" ht="12.75">
      <c r="A221" s="35" t="s">
        <v>55</v>
      </c>
      <c r="E221" s="40" t="s">
        <v>5</v>
      </c>
    </row>
    <row r="222" spans="1:5" ht="12.75">
      <c r="A222" t="s">
        <v>57</v>
      </c>
      <c r="E222" s="39" t="s">
        <v>913</v>
      </c>
    </row>
    <row r="223" spans="1:16" ht="38.25">
      <c r="A223" t="s">
        <v>48</v>
      </c>
      <c s="34" t="s">
        <v>310</v>
      </c>
      <c s="34" t="s">
        <v>914</v>
      </c>
      <c s="35" t="s">
        <v>5</v>
      </c>
      <c s="6" t="s">
        <v>271</v>
      </c>
      <c s="36" t="s">
        <v>159</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5</v>
      </c>
    </row>
    <row r="227" spans="1:16" ht="38.25">
      <c r="A227" t="s">
        <v>48</v>
      </c>
      <c s="34" t="s">
        <v>313</v>
      </c>
      <c s="34" t="s">
        <v>915</v>
      </c>
      <c s="35" t="s">
        <v>5</v>
      </c>
      <c s="6" t="s">
        <v>274</v>
      </c>
      <c s="36" t="s">
        <v>159</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2.75">
      <c r="A230" t="s">
        <v>57</v>
      </c>
      <c r="E230" s="39" t="s">
        <v>5</v>
      </c>
    </row>
    <row r="231" spans="1:16" ht="12.75">
      <c r="A231" t="s">
        <v>48</v>
      </c>
      <c s="34" t="s">
        <v>316</v>
      </c>
      <c s="34" t="s">
        <v>916</v>
      </c>
      <c s="35" t="s">
        <v>5</v>
      </c>
      <c s="6" t="s">
        <v>917</v>
      </c>
      <c s="36" t="s">
        <v>52</v>
      </c>
      <c s="37">
        <v>2.15</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5</v>
      </c>
    </row>
    <row r="235" spans="1:13" ht="12.75">
      <c r="A235" t="s">
        <v>45</v>
      </c>
      <c r="C235" s="31" t="s">
        <v>918</v>
      </c>
      <c r="E235" s="33" t="s">
        <v>919</v>
      </c>
      <c r="J235" s="32">
        <f>0</f>
      </c>
      <c s="32">
        <f>0</f>
      </c>
      <c s="32">
        <f>0+L236+L240+L244+L248</f>
      </c>
      <c s="32">
        <f>0+M236+M240+M244+M248</f>
      </c>
    </row>
    <row r="236" spans="1:16" ht="12.75">
      <c r="A236" t="s">
        <v>48</v>
      </c>
      <c s="34" t="s">
        <v>319</v>
      </c>
      <c s="34" t="s">
        <v>920</v>
      </c>
      <c s="35" t="s">
        <v>5</v>
      </c>
      <c s="6" t="s">
        <v>921</v>
      </c>
      <c s="36" t="s">
        <v>159</v>
      </c>
      <c s="37">
        <v>1</v>
      </c>
      <c s="36">
        <v>0</v>
      </c>
      <c s="36">
        <f>ROUND(G236*H236,6)</f>
      </c>
      <c r="L236" s="38">
        <v>0</v>
      </c>
      <c s="32">
        <f>ROUND(ROUND(L236,2)*ROUND(G236,3),2)</f>
      </c>
      <c s="36" t="s">
        <v>53</v>
      </c>
      <c>
        <f>(M236*21)/100</f>
      </c>
      <c t="s">
        <v>26</v>
      </c>
    </row>
    <row r="237" spans="1:5" ht="12.75">
      <c r="A237" s="35" t="s">
        <v>54</v>
      </c>
      <c r="E237" s="39" t="s">
        <v>5</v>
      </c>
    </row>
    <row r="238" spans="1:5" ht="25.5">
      <c r="A238" s="35" t="s">
        <v>55</v>
      </c>
      <c r="E238" s="40" t="s">
        <v>922</v>
      </c>
    </row>
    <row r="239" spans="1:5" ht="25.5">
      <c r="A239" t="s">
        <v>57</v>
      </c>
      <c r="E239" s="39" t="s">
        <v>923</v>
      </c>
    </row>
    <row r="240" spans="1:16" ht="12.75">
      <c r="A240" t="s">
        <v>48</v>
      </c>
      <c s="34" t="s">
        <v>322</v>
      </c>
      <c s="34" t="s">
        <v>924</v>
      </c>
      <c s="35" t="s">
        <v>5</v>
      </c>
      <c s="6" t="s">
        <v>925</v>
      </c>
      <c s="36" t="s">
        <v>159</v>
      </c>
      <c s="37">
        <v>1</v>
      </c>
      <c s="36">
        <v>0</v>
      </c>
      <c s="36">
        <f>ROUND(G240*H240,6)</f>
      </c>
      <c r="L240" s="38">
        <v>0</v>
      </c>
      <c s="32">
        <f>ROUND(ROUND(L240,2)*ROUND(G240,3),2)</f>
      </c>
      <c s="36" t="s">
        <v>53</v>
      </c>
      <c>
        <f>(M240*21)/100</f>
      </c>
      <c t="s">
        <v>26</v>
      </c>
    </row>
    <row r="241" spans="1:5" ht="12.75">
      <c r="A241" s="35" t="s">
        <v>54</v>
      </c>
      <c r="E241" s="39" t="s">
        <v>5</v>
      </c>
    </row>
    <row r="242" spans="1:5" ht="25.5">
      <c r="A242" s="35" t="s">
        <v>55</v>
      </c>
      <c r="E242" s="40" t="s">
        <v>922</v>
      </c>
    </row>
    <row r="243" spans="1:5" ht="25.5">
      <c r="A243" t="s">
        <v>57</v>
      </c>
      <c r="E243" s="39" t="s">
        <v>926</v>
      </c>
    </row>
    <row r="244" spans="1:16" ht="12.75">
      <c r="A244" t="s">
        <v>48</v>
      </c>
      <c s="34" t="s">
        <v>326</v>
      </c>
      <c s="34" t="s">
        <v>927</v>
      </c>
      <c s="35" t="s">
        <v>5</v>
      </c>
      <c s="6" t="s">
        <v>928</v>
      </c>
      <c s="36" t="s">
        <v>159</v>
      </c>
      <c s="37">
        <v>1</v>
      </c>
      <c s="36">
        <v>0</v>
      </c>
      <c s="36">
        <f>ROUND(G244*H244,6)</f>
      </c>
      <c r="L244" s="38">
        <v>0</v>
      </c>
      <c s="32">
        <f>ROUND(ROUND(L244,2)*ROUND(G244,3),2)</f>
      </c>
      <c s="36" t="s">
        <v>53</v>
      </c>
      <c>
        <f>(M244*21)/100</f>
      </c>
      <c t="s">
        <v>26</v>
      </c>
    </row>
    <row r="245" spans="1:5" ht="12.75">
      <c r="A245" s="35" t="s">
        <v>54</v>
      </c>
      <c r="E245" s="39" t="s">
        <v>5</v>
      </c>
    </row>
    <row r="246" spans="1:5" ht="25.5">
      <c r="A246" s="35" t="s">
        <v>55</v>
      </c>
      <c r="E246" s="40" t="s">
        <v>922</v>
      </c>
    </row>
    <row r="247" spans="1:5" ht="25.5">
      <c r="A247" t="s">
        <v>57</v>
      </c>
      <c r="E247" s="39" t="s">
        <v>929</v>
      </c>
    </row>
    <row r="248" spans="1:16" ht="12.75">
      <c r="A248" t="s">
        <v>48</v>
      </c>
      <c s="34" t="s">
        <v>329</v>
      </c>
      <c s="34" t="s">
        <v>930</v>
      </c>
      <c s="35" t="s">
        <v>5</v>
      </c>
      <c s="6" t="s">
        <v>931</v>
      </c>
      <c s="36" t="s">
        <v>52</v>
      </c>
      <c s="37">
        <v>1.5</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3" ht="12.75">
      <c r="A252" t="s">
        <v>45</v>
      </c>
      <c r="C252" s="31" t="s">
        <v>708</v>
      </c>
      <c r="E252" s="33" t="s">
        <v>709</v>
      </c>
      <c r="J252" s="32">
        <f>0</f>
      </c>
      <c s="32">
        <f>0</f>
      </c>
      <c s="32">
        <f>0+L253</f>
      </c>
      <c s="32">
        <f>0+M253</f>
      </c>
    </row>
    <row r="253" spans="1:16" ht="12.75">
      <c r="A253" t="s">
        <v>48</v>
      </c>
      <c s="34" t="s">
        <v>332</v>
      </c>
      <c s="34" t="s">
        <v>711</v>
      </c>
      <c s="35" t="s">
        <v>5</v>
      </c>
      <c s="6" t="s">
        <v>712</v>
      </c>
      <c s="36" t="s">
        <v>122</v>
      </c>
      <c s="37">
        <v>1</v>
      </c>
      <c s="36">
        <v>0</v>
      </c>
      <c s="36">
        <f>ROUND(G253*H253,6)</f>
      </c>
      <c r="L253" s="38">
        <v>0</v>
      </c>
      <c s="32">
        <f>ROUND(ROUND(L253,2)*ROUND(G253,3),2)</f>
      </c>
      <c s="36" t="s">
        <v>160</v>
      </c>
      <c>
        <f>(M253*21)/100</f>
      </c>
      <c t="s">
        <v>26</v>
      </c>
    </row>
    <row r="254" spans="1:5" ht="12.75">
      <c r="A254" s="35" t="s">
        <v>54</v>
      </c>
      <c r="E254" s="39" t="s">
        <v>5</v>
      </c>
    </row>
    <row r="255" spans="1:5" ht="12.75">
      <c r="A255" s="35" t="s">
        <v>55</v>
      </c>
      <c r="E255" s="40" t="s">
        <v>5</v>
      </c>
    </row>
    <row r="256" spans="1:5" ht="12.75">
      <c r="A256" t="s">
        <v>57</v>
      </c>
      <c r="E256"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150</v>
      </c>
      <c s="41">
        <f>Rekapitulace!C14</f>
      </c>
      <c s="20" t="s">
        <v>0</v>
      </c>
      <c t="s">
        <v>22</v>
      </c>
      <c t="s">
        <v>26</v>
      </c>
    </row>
    <row r="4" spans="1:16" ht="32" customHeight="1">
      <c r="A4" s="24" t="s">
        <v>19</v>
      </c>
      <c s="25" t="s">
        <v>27</v>
      </c>
      <c s="27" t="s">
        <v>150</v>
      </c>
      <c r="E4" s="26" t="s">
        <v>151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COUNTIFS(L8:L71,"=0",A8:A71,"P")+COUNTIFS(L8:L71,"",A8:A71,"P")+SUM(Q8:Q71)</f>
      </c>
    </row>
    <row r="8" spans="1:13" ht="12.75">
      <c r="A8" t="s">
        <v>43</v>
      </c>
      <c r="C8" s="28" t="s">
        <v>934</v>
      </c>
      <c r="E8" s="30" t="s">
        <v>933</v>
      </c>
      <c r="J8" s="29">
        <f>0+J9+J70</f>
      </c>
      <c s="29">
        <f>0+K9+K70</f>
      </c>
      <c s="29">
        <f>0+L9+L70</f>
      </c>
      <c s="29">
        <f>0+M9+M70</f>
      </c>
    </row>
    <row r="9" spans="1:13" ht="12.75">
      <c r="A9" t="s">
        <v>45</v>
      </c>
      <c r="C9" s="31" t="s">
        <v>935</v>
      </c>
      <c r="E9" s="33" t="s">
        <v>936</v>
      </c>
      <c r="J9" s="32">
        <f>0</f>
      </c>
      <c s="32">
        <f>0</f>
      </c>
      <c s="32">
        <f>0+L10+L14+L18+L22+L26+L30+L34+L38+L42+L46+L50+L54+L58+L62+L66</f>
      </c>
      <c s="32">
        <f>0+M10+M14+M18+M22+M26+M30+M34+M38+M42+M46+M50+M54+M58+M62+M66</f>
      </c>
    </row>
    <row r="10" spans="1:16" ht="12.75">
      <c r="A10" t="s">
        <v>48</v>
      </c>
      <c s="34" t="s">
        <v>49</v>
      </c>
      <c s="34" t="s">
        <v>937</v>
      </c>
      <c s="35" t="s">
        <v>5</v>
      </c>
      <c s="6" t="s">
        <v>938</v>
      </c>
      <c s="36" t="s">
        <v>159</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38.25">
      <c r="A14" t="s">
        <v>48</v>
      </c>
      <c s="34" t="s">
        <v>26</v>
      </c>
      <c s="34" t="s">
        <v>939</v>
      </c>
      <c s="35" t="s">
        <v>5</v>
      </c>
      <c s="6" t="s">
        <v>940</v>
      </c>
      <c s="36" t="s">
        <v>159</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941</v>
      </c>
    </row>
    <row r="18" spans="1:16" ht="12.75">
      <c r="A18" t="s">
        <v>48</v>
      </c>
      <c s="34" t="s">
        <v>25</v>
      </c>
      <c s="34" t="s">
        <v>224</v>
      </c>
      <c s="35" t="s">
        <v>5</v>
      </c>
      <c s="6" t="s">
        <v>225</v>
      </c>
      <c s="36" t="s">
        <v>226</v>
      </c>
      <c s="37">
        <v>60</v>
      </c>
      <c s="36">
        <v>0</v>
      </c>
      <c s="36">
        <f>ROUND(G18*H18,6)</f>
      </c>
      <c r="L18" s="38">
        <v>0</v>
      </c>
      <c s="32">
        <f>ROUND(ROUND(L18,2)*ROUND(G18,3),2)</f>
      </c>
      <c s="36" t="s">
        <v>160</v>
      </c>
      <c>
        <f>(M18*21)/100</f>
      </c>
      <c t="s">
        <v>26</v>
      </c>
    </row>
    <row r="19" spans="1:5" ht="12.75">
      <c r="A19" s="35" t="s">
        <v>54</v>
      </c>
      <c r="E19" s="39" t="s">
        <v>5</v>
      </c>
    </row>
    <row r="20" spans="1:5" ht="12.75">
      <c r="A20" s="35" t="s">
        <v>55</v>
      </c>
      <c r="E20" s="40" t="s">
        <v>5</v>
      </c>
    </row>
    <row r="21" spans="1:5" ht="12.75">
      <c r="A21" t="s">
        <v>57</v>
      </c>
      <c r="E21" s="39" t="s">
        <v>5</v>
      </c>
    </row>
    <row r="22" spans="1:16" ht="25.5">
      <c r="A22" t="s">
        <v>48</v>
      </c>
      <c s="34" t="s">
        <v>65</v>
      </c>
      <c s="34" t="s">
        <v>942</v>
      </c>
      <c s="35" t="s">
        <v>5</v>
      </c>
      <c s="6" t="s">
        <v>943</v>
      </c>
      <c s="36" t="s">
        <v>226</v>
      </c>
      <c s="37">
        <v>60</v>
      </c>
      <c s="36">
        <v>9E-05</v>
      </c>
      <c s="36">
        <f>ROUND(G22*H22,6)</f>
      </c>
      <c r="L22" s="38">
        <v>0</v>
      </c>
      <c s="32">
        <f>ROUND(ROUND(L22,2)*ROUND(G22,3),2)</f>
      </c>
      <c s="36" t="s">
        <v>160</v>
      </c>
      <c>
        <f>(M22*21)/100</f>
      </c>
      <c t="s">
        <v>26</v>
      </c>
    </row>
    <row r="23" spans="1:5" ht="12.75">
      <c r="A23" s="35" t="s">
        <v>54</v>
      </c>
      <c r="E23" s="39" t="s">
        <v>5</v>
      </c>
    </row>
    <row r="24" spans="1:5" ht="12.75">
      <c r="A24" s="35" t="s">
        <v>55</v>
      </c>
      <c r="E24" s="40" t="s">
        <v>5</v>
      </c>
    </row>
    <row r="25" spans="1:5" ht="12.75">
      <c r="A25" t="s">
        <v>57</v>
      </c>
      <c r="E25" s="39" t="s">
        <v>944</v>
      </c>
    </row>
    <row r="26" spans="1:16" ht="12.75">
      <c r="A26" t="s">
        <v>48</v>
      </c>
      <c s="34" t="s">
        <v>69</v>
      </c>
      <c s="34" t="s">
        <v>231</v>
      </c>
      <c s="35" t="s">
        <v>5</v>
      </c>
      <c s="6" t="s">
        <v>232</v>
      </c>
      <c s="36" t="s">
        <v>226</v>
      </c>
      <c s="37">
        <v>60</v>
      </c>
      <c s="36">
        <v>0</v>
      </c>
      <c s="36">
        <f>ROUND(G26*H26,6)</f>
      </c>
      <c r="L26" s="38">
        <v>0</v>
      </c>
      <c s="32">
        <f>ROUND(ROUND(L26,2)*ROUND(G26,3),2)</f>
      </c>
      <c s="36" t="s">
        <v>160</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74</v>
      </c>
      <c s="34" t="s">
        <v>239</v>
      </c>
      <c s="35" t="s">
        <v>5</v>
      </c>
      <c s="6" t="s">
        <v>240</v>
      </c>
      <c s="36" t="s">
        <v>226</v>
      </c>
      <c s="37">
        <v>60</v>
      </c>
      <c s="36">
        <v>7E-05</v>
      </c>
      <c s="36">
        <f>ROUND(G30*H30,6)</f>
      </c>
      <c r="L30" s="38">
        <v>0</v>
      </c>
      <c s="32">
        <f>ROUND(ROUND(L30,2)*ROUND(G30,3),2)</f>
      </c>
      <c s="36" t="s">
        <v>160</v>
      </c>
      <c>
        <f>(M30*21)/100</f>
      </c>
      <c t="s">
        <v>26</v>
      </c>
    </row>
    <row r="31" spans="1:5" ht="12.75">
      <c r="A31" s="35" t="s">
        <v>54</v>
      </c>
      <c r="E31" s="39" t="s">
        <v>5</v>
      </c>
    </row>
    <row r="32" spans="1:5" ht="12.75">
      <c r="A32" s="35" t="s">
        <v>55</v>
      </c>
      <c r="E32" s="40" t="s">
        <v>5</v>
      </c>
    </row>
    <row r="33" spans="1:5" ht="12.75">
      <c r="A33" t="s">
        <v>57</v>
      </c>
      <c r="E33" s="39" t="s">
        <v>344</v>
      </c>
    </row>
    <row r="34" spans="1:16" ht="12.75">
      <c r="A34" t="s">
        <v>48</v>
      </c>
      <c s="34" t="s">
        <v>78</v>
      </c>
      <c s="34" t="s">
        <v>945</v>
      </c>
      <c s="35" t="s">
        <v>5</v>
      </c>
      <c s="6" t="s">
        <v>244</v>
      </c>
      <c s="36" t="s">
        <v>226</v>
      </c>
      <c s="37">
        <v>60</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246</v>
      </c>
      <c s="35" t="s">
        <v>5</v>
      </c>
      <c s="6" t="s">
        <v>247</v>
      </c>
      <c s="36" t="s">
        <v>226</v>
      </c>
      <c s="37">
        <v>60</v>
      </c>
      <c s="36">
        <v>2E-05</v>
      </c>
      <c s="36">
        <f>ROUND(G38*H38,6)</f>
      </c>
      <c r="L38" s="38">
        <v>0</v>
      </c>
      <c s="32">
        <f>ROUND(ROUND(L38,2)*ROUND(G38,3),2)</f>
      </c>
      <c s="36" t="s">
        <v>160</v>
      </c>
      <c>
        <f>(M38*21)/100</f>
      </c>
      <c t="s">
        <v>26</v>
      </c>
    </row>
    <row r="39" spans="1:5" ht="12.75">
      <c r="A39" s="35" t="s">
        <v>54</v>
      </c>
      <c r="E39" s="39" t="s">
        <v>5</v>
      </c>
    </row>
    <row r="40" spans="1:5" ht="12.75">
      <c r="A40" s="35" t="s">
        <v>55</v>
      </c>
      <c r="E40" s="40" t="s">
        <v>5</v>
      </c>
    </row>
    <row r="41" spans="1:5" ht="12.75">
      <c r="A41" t="s">
        <v>57</v>
      </c>
      <c r="E41" s="39" t="s">
        <v>348</v>
      </c>
    </row>
    <row r="42" spans="1:16" ht="25.5">
      <c r="A42" t="s">
        <v>48</v>
      </c>
      <c s="34" t="s">
        <v>86</v>
      </c>
      <c s="34" t="s">
        <v>249</v>
      </c>
      <c s="35" t="s">
        <v>5</v>
      </c>
      <c s="6" t="s">
        <v>250</v>
      </c>
      <c s="36" t="s">
        <v>159</v>
      </c>
      <c s="37">
        <v>20</v>
      </c>
      <c s="36">
        <v>0</v>
      </c>
      <c s="36">
        <f>ROUND(G42*H42,6)</f>
      </c>
      <c r="L42" s="38">
        <v>0</v>
      </c>
      <c s="32">
        <f>ROUND(ROUND(L42,2)*ROUND(G42,3),2)</f>
      </c>
      <c s="36" t="s">
        <v>160</v>
      </c>
      <c>
        <f>(M42*21)/100</f>
      </c>
      <c t="s">
        <v>26</v>
      </c>
    </row>
    <row r="43" spans="1:5" ht="12.75">
      <c r="A43" s="35" t="s">
        <v>54</v>
      </c>
      <c r="E43" s="39" t="s">
        <v>5</v>
      </c>
    </row>
    <row r="44" spans="1:5" ht="12.75">
      <c r="A44" s="35" t="s">
        <v>55</v>
      </c>
      <c r="E44" s="40" t="s">
        <v>5</v>
      </c>
    </row>
    <row r="45" spans="1:5" ht="12.75">
      <c r="A45" t="s">
        <v>57</v>
      </c>
      <c r="E45" s="39" t="s">
        <v>5</v>
      </c>
    </row>
    <row r="46" spans="1:16" ht="12.75">
      <c r="A46" t="s">
        <v>48</v>
      </c>
      <c s="34" t="s">
        <v>90</v>
      </c>
      <c s="34" t="s">
        <v>946</v>
      </c>
      <c s="35" t="s">
        <v>5</v>
      </c>
      <c s="6" t="s">
        <v>253</v>
      </c>
      <c s="36" t="s">
        <v>159</v>
      </c>
      <c s="37">
        <v>20</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v>
      </c>
    </row>
    <row r="50" spans="1:16" ht="12.75">
      <c r="A50" t="s">
        <v>48</v>
      </c>
      <c s="34" t="s">
        <v>95</v>
      </c>
      <c s="34" t="s">
        <v>262</v>
      </c>
      <c s="35" t="s">
        <v>5</v>
      </c>
      <c s="6" t="s">
        <v>263</v>
      </c>
      <c s="36" t="s">
        <v>159</v>
      </c>
      <c s="37">
        <v>2</v>
      </c>
      <c s="36">
        <v>0</v>
      </c>
      <c s="36">
        <f>ROUND(G50*H50,6)</f>
      </c>
      <c r="L50" s="38">
        <v>0</v>
      </c>
      <c s="32">
        <f>ROUND(ROUND(L50,2)*ROUND(G50,3),2)</f>
      </c>
      <c s="36" t="s">
        <v>160</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99</v>
      </c>
      <c s="34" t="s">
        <v>265</v>
      </c>
      <c s="35" t="s">
        <v>5</v>
      </c>
      <c s="6" t="s">
        <v>266</v>
      </c>
      <c s="36" t="s">
        <v>267</v>
      </c>
      <c s="37">
        <v>1</v>
      </c>
      <c s="36">
        <v>0.00107</v>
      </c>
      <c s="36">
        <f>ROUND(G54*H54,6)</f>
      </c>
      <c r="L54" s="38">
        <v>0</v>
      </c>
      <c s="32">
        <f>ROUND(ROUND(L54,2)*ROUND(G54,3),2)</f>
      </c>
      <c s="36" t="s">
        <v>160</v>
      </c>
      <c>
        <f>(M54*21)/100</f>
      </c>
      <c t="s">
        <v>26</v>
      </c>
    </row>
    <row r="55" spans="1:5" ht="12.75">
      <c r="A55" s="35" t="s">
        <v>54</v>
      </c>
      <c r="E55" s="39" t="s">
        <v>5</v>
      </c>
    </row>
    <row r="56" spans="1:5" ht="12.75">
      <c r="A56" s="35" t="s">
        <v>55</v>
      </c>
      <c r="E56" s="40" t="s">
        <v>5</v>
      </c>
    </row>
    <row r="57" spans="1:5" ht="12.75">
      <c r="A57" t="s">
        <v>57</v>
      </c>
      <c r="E57" s="39" t="s">
        <v>268</v>
      </c>
    </row>
    <row r="58" spans="1:16" ht="38.25">
      <c r="A58" t="s">
        <v>48</v>
      </c>
      <c s="34" t="s">
        <v>103</v>
      </c>
      <c s="34" t="s">
        <v>947</v>
      </c>
      <c s="35" t="s">
        <v>5</v>
      </c>
      <c s="6" t="s">
        <v>271</v>
      </c>
      <c s="36" t="s">
        <v>159</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v>
      </c>
    </row>
    <row r="62" spans="1:16" ht="38.25">
      <c r="A62" t="s">
        <v>48</v>
      </c>
      <c s="34" t="s">
        <v>107</v>
      </c>
      <c s="34" t="s">
        <v>948</v>
      </c>
      <c s="35" t="s">
        <v>5</v>
      </c>
      <c s="6" t="s">
        <v>274</v>
      </c>
      <c s="36" t="s">
        <v>159</v>
      </c>
      <c s="37">
        <v>1</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v>
      </c>
    </row>
    <row r="66" spans="1:16" ht="12.75">
      <c r="A66" t="s">
        <v>48</v>
      </c>
      <c s="34" t="s">
        <v>111</v>
      </c>
      <c s="34" t="s">
        <v>949</v>
      </c>
      <c s="35" t="s">
        <v>5</v>
      </c>
      <c s="6" t="s">
        <v>950</v>
      </c>
      <c s="36" t="s">
        <v>52</v>
      </c>
      <c s="37">
        <v>0.65</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v>
      </c>
    </row>
    <row r="70" spans="1:13" ht="12.75">
      <c r="A70" t="s">
        <v>45</v>
      </c>
      <c r="C70" s="31" t="s">
        <v>708</v>
      </c>
      <c r="E70" s="33" t="s">
        <v>709</v>
      </c>
      <c r="J70" s="32">
        <f>0</f>
      </c>
      <c s="32">
        <f>0</f>
      </c>
      <c s="32">
        <f>0+L71</f>
      </c>
      <c s="32">
        <f>0+M71</f>
      </c>
    </row>
    <row r="71" spans="1:16" ht="12.75">
      <c r="A71" t="s">
        <v>48</v>
      </c>
      <c s="34" t="s">
        <v>189</v>
      </c>
      <c s="34" t="s">
        <v>711</v>
      </c>
      <c s="35" t="s">
        <v>5</v>
      </c>
      <c s="6" t="s">
        <v>712</v>
      </c>
      <c s="36" t="s">
        <v>122</v>
      </c>
      <c s="37">
        <v>1</v>
      </c>
      <c s="36">
        <v>0</v>
      </c>
      <c s="36">
        <f>ROUND(G71*H71,6)</f>
      </c>
      <c r="L71" s="38">
        <v>0</v>
      </c>
      <c s="32">
        <f>ROUND(ROUND(L71,2)*ROUND(G71,3),2)</f>
      </c>
      <c s="36" t="s">
        <v>160</v>
      </c>
      <c>
        <f>(M71*21)/100</f>
      </c>
      <c t="s">
        <v>26</v>
      </c>
    </row>
    <row r="72" spans="1:5" ht="12.75">
      <c r="A72" s="35" t="s">
        <v>54</v>
      </c>
      <c r="E72" s="39" t="s">
        <v>5</v>
      </c>
    </row>
    <row r="73" spans="1:5" ht="12.75">
      <c r="A73" s="35" t="s">
        <v>55</v>
      </c>
      <c r="E73" s="40" t="s">
        <v>5</v>
      </c>
    </row>
    <row r="74" spans="1:5" ht="12.75">
      <c r="A74" t="s">
        <v>57</v>
      </c>
      <c r="E74"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951</v>
      </c>
      <c s="41">
        <f>Rekapitulace!C19</f>
      </c>
      <c s="20" t="s">
        <v>0</v>
      </c>
      <c t="s">
        <v>22</v>
      </c>
      <c t="s">
        <v>26</v>
      </c>
    </row>
    <row r="4" spans="1:16" ht="32" customHeight="1">
      <c r="A4" s="24" t="s">
        <v>19</v>
      </c>
      <c s="25" t="s">
        <v>27</v>
      </c>
      <c s="27" t="s">
        <v>951</v>
      </c>
      <c r="E4" s="26" t="s">
        <v>952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COUNTIFS(L8:L125,"=0",A8:A125,"P")+COUNTIFS(L8:L125,"",A8:A125,"P")+SUM(Q8:Q125)</f>
      </c>
    </row>
    <row r="8" spans="1:13" ht="12.75">
      <c r="A8" t="s">
        <v>43</v>
      </c>
      <c r="C8" s="28" t="s">
        <v>955</v>
      </c>
      <c r="E8" s="30" t="s">
        <v>954</v>
      </c>
      <c r="J8" s="29">
        <f>0+J9+J46+J51+J56+J61+J114+J119+J124</f>
      </c>
      <c s="29">
        <f>0+K9+K46+K51+K56+K61+K114+K119+K124</f>
      </c>
      <c s="29">
        <f>0+L9+L46+L51+L56+L61+L114+L119+L124</f>
      </c>
      <c s="29">
        <f>0+M9+M46+M51+M56+M61+M114+M119+M124</f>
      </c>
    </row>
    <row r="9" spans="1:13" ht="12.75">
      <c r="A9" t="s">
        <v>45</v>
      </c>
      <c r="C9" s="31" t="s">
        <v>49</v>
      </c>
      <c r="E9" s="33" t="s">
        <v>956</v>
      </c>
      <c r="J9" s="32">
        <f>0</f>
      </c>
      <c s="32">
        <f>0</f>
      </c>
      <c s="32">
        <f>0+L10+L14+L18+L22+L26+L30+L34+L38+L42</f>
      </c>
      <c s="32">
        <f>0+M10+M14+M18+M22+M26+M30+M34+M38+M42</f>
      </c>
    </row>
    <row r="10" spans="1:16" ht="38.25">
      <c r="A10" t="s">
        <v>48</v>
      </c>
      <c s="34" t="s">
        <v>49</v>
      </c>
      <c s="34" t="s">
        <v>957</v>
      </c>
      <c s="35" t="s">
        <v>5</v>
      </c>
      <c s="6" t="s">
        <v>958</v>
      </c>
      <c s="36" t="s">
        <v>959</v>
      </c>
      <c s="37">
        <v>61.107</v>
      </c>
      <c s="36">
        <v>0</v>
      </c>
      <c s="36">
        <f>ROUND(G10*H10,6)</f>
      </c>
      <c r="L10" s="38">
        <v>0</v>
      </c>
      <c s="32">
        <f>ROUND(ROUND(L10,2)*ROUND(G10,3),2)</f>
      </c>
      <c s="36" t="s">
        <v>160</v>
      </c>
      <c>
        <f>(M10*21)/100</f>
      </c>
      <c t="s">
        <v>26</v>
      </c>
    </row>
    <row r="11" spans="1:5" ht="12.75">
      <c r="A11" s="35" t="s">
        <v>54</v>
      </c>
      <c r="E11" s="39" t="s">
        <v>5</v>
      </c>
    </row>
    <row r="12" spans="1:5" ht="12.75">
      <c r="A12" s="35" t="s">
        <v>55</v>
      </c>
      <c r="E12" s="40" t="s">
        <v>960</v>
      </c>
    </row>
    <row r="13" spans="1:5" ht="12.75">
      <c r="A13" t="s">
        <v>57</v>
      </c>
      <c r="E13" s="39" t="s">
        <v>5</v>
      </c>
    </row>
    <row r="14" spans="1:16" ht="25.5">
      <c r="A14" t="s">
        <v>48</v>
      </c>
      <c s="34" t="s">
        <v>26</v>
      </c>
      <c s="34" t="s">
        <v>961</v>
      </c>
      <c s="35" t="s">
        <v>5</v>
      </c>
      <c s="6" t="s">
        <v>962</v>
      </c>
      <c s="36" t="s">
        <v>959</v>
      </c>
      <c s="37">
        <v>15.277</v>
      </c>
      <c s="36">
        <v>0</v>
      </c>
      <c s="36">
        <f>ROUND(G14*H14,6)</f>
      </c>
      <c r="L14" s="38">
        <v>0</v>
      </c>
      <c s="32">
        <f>ROUND(ROUND(L14,2)*ROUND(G14,3),2)</f>
      </c>
      <c s="36" t="s">
        <v>160</v>
      </c>
      <c>
        <f>(M14*21)/100</f>
      </c>
      <c t="s">
        <v>26</v>
      </c>
    </row>
    <row r="15" spans="1:5" ht="12.75">
      <c r="A15" s="35" t="s">
        <v>54</v>
      </c>
      <c r="E15" s="39" t="s">
        <v>5</v>
      </c>
    </row>
    <row r="16" spans="1:5" ht="12.75">
      <c r="A16" s="35" t="s">
        <v>55</v>
      </c>
      <c r="E16" s="40" t="s">
        <v>963</v>
      </c>
    </row>
    <row r="17" spans="1:5" ht="12.75">
      <c r="A17" t="s">
        <v>57</v>
      </c>
      <c r="E17" s="39" t="s">
        <v>5</v>
      </c>
    </row>
    <row r="18" spans="1:16" ht="25.5">
      <c r="A18" t="s">
        <v>48</v>
      </c>
      <c s="34" t="s">
        <v>25</v>
      </c>
      <c s="34" t="s">
        <v>964</v>
      </c>
      <c s="35" t="s">
        <v>5</v>
      </c>
      <c s="6" t="s">
        <v>965</v>
      </c>
      <c s="36" t="s">
        <v>226</v>
      </c>
      <c s="37">
        <v>11</v>
      </c>
      <c s="36">
        <v>0.0044</v>
      </c>
      <c s="36">
        <f>ROUND(G18*H18,6)</f>
      </c>
      <c r="L18" s="38">
        <v>0</v>
      </c>
      <c s="32">
        <f>ROUND(ROUND(L18,2)*ROUND(G18,3),2)</f>
      </c>
      <c s="36" t="s">
        <v>160</v>
      </c>
      <c>
        <f>(M18*21)/100</f>
      </c>
      <c t="s">
        <v>26</v>
      </c>
    </row>
    <row r="19" spans="1:5" ht="12.75">
      <c r="A19" s="35" t="s">
        <v>54</v>
      </c>
      <c r="E19" s="39" t="s">
        <v>5</v>
      </c>
    </row>
    <row r="20" spans="1:5" ht="12.75">
      <c r="A20" s="35" t="s">
        <v>55</v>
      </c>
      <c r="E20" s="40" t="s">
        <v>966</v>
      </c>
    </row>
    <row r="21" spans="1:5" ht="12.75">
      <c r="A21" t="s">
        <v>57</v>
      </c>
      <c r="E21" s="39" t="s">
        <v>5</v>
      </c>
    </row>
    <row r="22" spans="1:16" ht="38.25">
      <c r="A22" t="s">
        <v>48</v>
      </c>
      <c s="34" t="s">
        <v>65</v>
      </c>
      <c s="34" t="s">
        <v>967</v>
      </c>
      <c s="35" t="s">
        <v>5</v>
      </c>
      <c s="6" t="s">
        <v>968</v>
      </c>
      <c s="36" t="s">
        <v>959</v>
      </c>
      <c s="37">
        <v>13.86</v>
      </c>
      <c s="36">
        <v>0</v>
      </c>
      <c s="36">
        <f>ROUND(G22*H22,6)</f>
      </c>
      <c r="L22" s="38">
        <v>0</v>
      </c>
      <c s="32">
        <f>ROUND(ROUND(L22,2)*ROUND(G22,3),2)</f>
      </c>
      <c s="36" t="s">
        <v>160</v>
      </c>
      <c>
        <f>(M22*21)/100</f>
      </c>
      <c t="s">
        <v>26</v>
      </c>
    </row>
    <row r="23" spans="1:5" ht="12.75">
      <c r="A23" s="35" t="s">
        <v>54</v>
      </c>
      <c r="E23" s="39" t="s">
        <v>5</v>
      </c>
    </row>
    <row r="24" spans="1:5" ht="12.75">
      <c r="A24" s="35" t="s">
        <v>55</v>
      </c>
      <c r="E24" s="40" t="s">
        <v>969</v>
      </c>
    </row>
    <row r="25" spans="1:5" ht="12.75">
      <c r="A25" t="s">
        <v>57</v>
      </c>
      <c r="E25" s="39" t="s">
        <v>5</v>
      </c>
    </row>
    <row r="26" spans="1:16" ht="38.25">
      <c r="A26" t="s">
        <v>48</v>
      </c>
      <c s="34" t="s">
        <v>69</v>
      </c>
      <c s="34" t="s">
        <v>970</v>
      </c>
      <c s="35" t="s">
        <v>5</v>
      </c>
      <c s="6" t="s">
        <v>971</v>
      </c>
      <c s="36" t="s">
        <v>959</v>
      </c>
      <c s="37">
        <v>69.3</v>
      </c>
      <c s="36">
        <v>0</v>
      </c>
      <c s="36">
        <f>ROUND(G26*H26,6)</f>
      </c>
      <c r="L26" s="38">
        <v>0</v>
      </c>
      <c s="32">
        <f>ROUND(ROUND(L26,2)*ROUND(G26,3),2)</f>
      </c>
      <c s="36" t="s">
        <v>160</v>
      </c>
      <c>
        <f>(M26*21)/100</f>
      </c>
      <c t="s">
        <v>26</v>
      </c>
    </row>
    <row r="27" spans="1:5" ht="12.75">
      <c r="A27" s="35" t="s">
        <v>54</v>
      </c>
      <c r="E27" s="39" t="s">
        <v>5</v>
      </c>
    </row>
    <row r="28" spans="1:5" ht="12.75">
      <c r="A28" s="35" t="s">
        <v>55</v>
      </c>
      <c r="E28" s="40" t="s">
        <v>972</v>
      </c>
    </row>
    <row r="29" spans="1:5" ht="12.75">
      <c r="A29" t="s">
        <v>57</v>
      </c>
      <c r="E29" s="39" t="s">
        <v>5</v>
      </c>
    </row>
    <row r="30" spans="1:16" ht="25.5">
      <c r="A30" t="s">
        <v>48</v>
      </c>
      <c s="34" t="s">
        <v>74</v>
      </c>
      <c s="34" t="s">
        <v>973</v>
      </c>
      <c s="35" t="s">
        <v>5</v>
      </c>
      <c s="6" t="s">
        <v>974</v>
      </c>
      <c s="36" t="s">
        <v>959</v>
      </c>
      <c s="37">
        <v>62.524</v>
      </c>
      <c s="36">
        <v>0</v>
      </c>
      <c s="36">
        <f>ROUND(G30*H30,6)</f>
      </c>
      <c r="L30" s="38">
        <v>0</v>
      </c>
      <c s="32">
        <f>ROUND(ROUND(L30,2)*ROUND(G30,3),2)</f>
      </c>
      <c s="36" t="s">
        <v>160</v>
      </c>
      <c>
        <f>(M30*21)/100</f>
      </c>
      <c t="s">
        <v>26</v>
      </c>
    </row>
    <row r="31" spans="1:5" ht="12.75">
      <c r="A31" s="35" t="s">
        <v>54</v>
      </c>
      <c r="E31" s="39" t="s">
        <v>5</v>
      </c>
    </row>
    <row r="32" spans="1:5" ht="12.75">
      <c r="A32" s="35" t="s">
        <v>55</v>
      </c>
      <c r="E32" s="40" t="s">
        <v>975</v>
      </c>
    </row>
    <row r="33" spans="1:5" ht="12.75">
      <c r="A33" t="s">
        <v>57</v>
      </c>
      <c r="E33" s="39" t="s">
        <v>5</v>
      </c>
    </row>
    <row r="34" spans="1:16" ht="38.25">
      <c r="A34" t="s">
        <v>48</v>
      </c>
      <c s="34" t="s">
        <v>78</v>
      </c>
      <c s="34" t="s">
        <v>976</v>
      </c>
      <c s="35" t="s">
        <v>5</v>
      </c>
      <c s="6" t="s">
        <v>977</v>
      </c>
      <c s="36" t="s">
        <v>959</v>
      </c>
      <c s="37">
        <v>10.78</v>
      </c>
      <c s="36">
        <v>0</v>
      </c>
      <c s="36">
        <f>ROUND(G34*H34,6)</f>
      </c>
      <c r="L34" s="38">
        <v>0</v>
      </c>
      <c s="32">
        <f>ROUND(ROUND(L34,2)*ROUND(G34,3),2)</f>
      </c>
      <c s="36" t="s">
        <v>160</v>
      </c>
      <c>
        <f>(M34*21)/100</f>
      </c>
      <c t="s">
        <v>26</v>
      </c>
    </row>
    <row r="35" spans="1:5" ht="12.75">
      <c r="A35" s="35" t="s">
        <v>54</v>
      </c>
      <c r="E35" s="39" t="s">
        <v>5</v>
      </c>
    </row>
    <row r="36" spans="1:5" ht="12.75">
      <c r="A36" s="35" t="s">
        <v>55</v>
      </c>
      <c r="E36" s="40" t="s">
        <v>978</v>
      </c>
    </row>
    <row r="37" spans="1:5" ht="12.75">
      <c r="A37" t="s">
        <v>57</v>
      </c>
      <c r="E37" s="39" t="s">
        <v>5</v>
      </c>
    </row>
    <row r="38" spans="1:16" ht="12.75">
      <c r="A38" t="s">
        <v>48</v>
      </c>
      <c s="34" t="s">
        <v>82</v>
      </c>
      <c s="34" t="s">
        <v>979</v>
      </c>
      <c s="35" t="s">
        <v>5</v>
      </c>
      <c s="6" t="s">
        <v>980</v>
      </c>
      <c s="36" t="s">
        <v>52</v>
      </c>
      <c s="37">
        <v>21.56</v>
      </c>
      <c s="36">
        <v>1</v>
      </c>
      <c s="36">
        <f>ROUND(G38*H38,6)</f>
      </c>
      <c r="L38" s="38">
        <v>0</v>
      </c>
      <c s="32">
        <f>ROUND(ROUND(L38,2)*ROUND(G38,3),2)</f>
      </c>
      <c s="36" t="s">
        <v>160</v>
      </c>
      <c>
        <f>(M38*21)/100</f>
      </c>
      <c t="s">
        <v>26</v>
      </c>
    </row>
    <row r="39" spans="1:5" ht="12.75">
      <c r="A39" s="35" t="s">
        <v>54</v>
      </c>
      <c r="E39" s="39" t="s">
        <v>5</v>
      </c>
    </row>
    <row r="40" spans="1:5" ht="12.75">
      <c r="A40" s="35" t="s">
        <v>55</v>
      </c>
      <c r="E40" s="40" t="s">
        <v>981</v>
      </c>
    </row>
    <row r="41" spans="1:5" ht="12.75">
      <c r="A41" t="s">
        <v>57</v>
      </c>
      <c r="E41" s="39" t="s">
        <v>5</v>
      </c>
    </row>
    <row r="42" spans="1:16" ht="12.75">
      <c r="A42" t="s">
        <v>48</v>
      </c>
      <c s="34" t="s">
        <v>86</v>
      </c>
      <c s="34" t="s">
        <v>982</v>
      </c>
      <c s="35" t="s">
        <v>5</v>
      </c>
      <c s="6" t="s">
        <v>983</v>
      </c>
      <c s="36" t="s">
        <v>52</v>
      </c>
      <c s="37">
        <v>3.08</v>
      </c>
      <c s="36">
        <v>1</v>
      </c>
      <c s="36">
        <f>ROUND(G42*H42,6)</f>
      </c>
      <c r="L42" s="38">
        <v>0</v>
      </c>
      <c s="32">
        <f>ROUND(ROUND(L42,2)*ROUND(G42,3),2)</f>
      </c>
      <c s="36" t="s">
        <v>160</v>
      </c>
      <c>
        <f>(M42*21)/100</f>
      </c>
      <c t="s">
        <v>26</v>
      </c>
    </row>
    <row r="43" spans="1:5" ht="12.75">
      <c r="A43" s="35" t="s">
        <v>54</v>
      </c>
      <c r="E43" s="39" t="s">
        <v>5</v>
      </c>
    </row>
    <row r="44" spans="1:5" ht="12.75">
      <c r="A44" s="35" t="s">
        <v>55</v>
      </c>
      <c r="E44" s="40" t="s">
        <v>984</v>
      </c>
    </row>
    <row r="45" spans="1:5" ht="12.75">
      <c r="A45" t="s">
        <v>57</v>
      </c>
      <c r="E45" s="39" t="s">
        <v>5</v>
      </c>
    </row>
    <row r="46" spans="1:13" ht="12.75">
      <c r="A46" t="s">
        <v>45</v>
      </c>
      <c r="C46" s="31" t="s">
        <v>25</v>
      </c>
      <c r="E46" s="33" t="s">
        <v>985</v>
      </c>
      <c r="J46" s="32">
        <f>0</f>
      </c>
      <c s="32">
        <f>0</f>
      </c>
      <c s="32">
        <f>0+L47</f>
      </c>
      <c s="32">
        <f>0+M47</f>
      </c>
    </row>
    <row r="47" spans="1:16" ht="12.75">
      <c r="A47" t="s">
        <v>48</v>
      </c>
      <c s="34" t="s">
        <v>90</v>
      </c>
      <c s="34" t="s">
        <v>986</v>
      </c>
      <c s="35" t="s">
        <v>5</v>
      </c>
      <c s="6" t="s">
        <v>987</v>
      </c>
      <c s="36" t="s">
        <v>226</v>
      </c>
      <c s="37">
        <v>22</v>
      </c>
      <c s="36">
        <v>0</v>
      </c>
      <c s="36">
        <f>ROUND(G47*H47,6)</f>
      </c>
      <c r="L47" s="38">
        <v>0</v>
      </c>
      <c s="32">
        <f>ROUND(ROUND(L47,2)*ROUND(G47,3),2)</f>
      </c>
      <c s="36" t="s">
        <v>160</v>
      </c>
      <c>
        <f>(M47*21)/100</f>
      </c>
      <c t="s">
        <v>26</v>
      </c>
    </row>
    <row r="48" spans="1:5" ht="12.75">
      <c r="A48" s="35" t="s">
        <v>54</v>
      </c>
      <c r="E48" s="39" t="s">
        <v>5</v>
      </c>
    </row>
    <row r="49" spans="1:5" ht="12.75">
      <c r="A49" s="35" t="s">
        <v>55</v>
      </c>
      <c r="E49" s="40" t="s">
        <v>5</v>
      </c>
    </row>
    <row r="50" spans="1:5" ht="12.75">
      <c r="A50" t="s">
        <v>57</v>
      </c>
      <c r="E50" s="39" t="s">
        <v>5</v>
      </c>
    </row>
    <row r="51" spans="1:13" ht="12.75">
      <c r="A51" t="s">
        <v>45</v>
      </c>
      <c r="C51" s="31" t="s">
        <v>65</v>
      </c>
      <c r="E51" s="33" t="s">
        <v>988</v>
      </c>
      <c r="J51" s="32">
        <f>0</f>
      </c>
      <c s="32">
        <f>0</f>
      </c>
      <c s="32">
        <f>0+L52</f>
      </c>
      <c s="32">
        <f>0+M52</f>
      </c>
    </row>
    <row r="52" spans="1:16" ht="25.5">
      <c r="A52" t="s">
        <v>48</v>
      </c>
      <c s="34" t="s">
        <v>95</v>
      </c>
      <c s="34" t="s">
        <v>989</v>
      </c>
      <c s="35" t="s">
        <v>5</v>
      </c>
      <c s="6" t="s">
        <v>990</v>
      </c>
      <c s="36" t="s">
        <v>959</v>
      </c>
      <c s="37">
        <v>3.08</v>
      </c>
      <c s="36">
        <v>0</v>
      </c>
      <c s="36">
        <f>ROUND(G52*H52,6)</f>
      </c>
      <c r="L52" s="38">
        <v>0</v>
      </c>
      <c s="32">
        <f>ROUND(ROUND(L52,2)*ROUND(G52,3),2)</f>
      </c>
      <c s="36" t="s">
        <v>160</v>
      </c>
      <c>
        <f>(M52*21)/100</f>
      </c>
      <c t="s">
        <v>26</v>
      </c>
    </row>
    <row r="53" spans="1:5" ht="12.75">
      <c r="A53" s="35" t="s">
        <v>54</v>
      </c>
      <c r="E53" s="39" t="s">
        <v>5</v>
      </c>
    </row>
    <row r="54" spans="1:5" ht="12.75">
      <c r="A54" s="35" t="s">
        <v>55</v>
      </c>
      <c r="E54" s="40" t="s">
        <v>984</v>
      </c>
    </row>
    <row r="55" spans="1:5" ht="12.75">
      <c r="A55" t="s">
        <v>57</v>
      </c>
      <c r="E55" s="39" t="s">
        <v>5</v>
      </c>
    </row>
    <row r="56" spans="1:13" ht="12.75">
      <c r="A56" t="s">
        <v>45</v>
      </c>
      <c r="C56" s="31" t="s">
        <v>69</v>
      </c>
      <c r="E56" s="33" t="s">
        <v>991</v>
      </c>
      <c r="J56" s="32">
        <f>0</f>
      </c>
      <c s="32">
        <f>0</f>
      </c>
      <c s="32">
        <f>0+L57</f>
      </c>
      <c s="32">
        <f>0+M57</f>
      </c>
    </row>
    <row r="57" spans="1:16" ht="12.75">
      <c r="A57" t="s">
        <v>48</v>
      </c>
      <c s="34" t="s">
        <v>99</v>
      </c>
      <c s="34" t="s">
        <v>992</v>
      </c>
      <c s="35" t="s">
        <v>5</v>
      </c>
      <c s="6" t="s">
        <v>993</v>
      </c>
      <c s="36" t="s">
        <v>159</v>
      </c>
      <c s="37">
        <v>3</v>
      </c>
      <c s="36">
        <v>0.003</v>
      </c>
      <c s="36">
        <f>ROUND(G57*H57,6)</f>
      </c>
      <c r="L57" s="38">
        <v>0</v>
      </c>
      <c s="32">
        <f>ROUND(ROUND(L57,2)*ROUND(G57,3),2)</f>
      </c>
      <c s="36" t="s">
        <v>325</v>
      </c>
      <c>
        <f>(M57*21)/100</f>
      </c>
      <c t="s">
        <v>26</v>
      </c>
    </row>
    <row r="58" spans="1:5" ht="12.75">
      <c r="A58" s="35" t="s">
        <v>54</v>
      </c>
      <c r="E58" s="39" t="s">
        <v>5</v>
      </c>
    </row>
    <row r="59" spans="1:5" ht="12.75">
      <c r="A59" s="35" t="s">
        <v>55</v>
      </c>
      <c r="E59" s="40" t="s">
        <v>5</v>
      </c>
    </row>
    <row r="60" spans="1:5" ht="12.75">
      <c r="A60" t="s">
        <v>57</v>
      </c>
      <c r="E60" s="39" t="s">
        <v>5</v>
      </c>
    </row>
    <row r="61" spans="1:13" ht="12.75">
      <c r="A61" t="s">
        <v>45</v>
      </c>
      <c r="C61" s="31" t="s">
        <v>82</v>
      </c>
      <c r="E61" s="33" t="s">
        <v>994</v>
      </c>
      <c r="J61" s="32">
        <f>0</f>
      </c>
      <c s="32">
        <f>0</f>
      </c>
      <c s="32">
        <f>0+L62+L66+L70+L74+L78+L82+L86+L90+L94+L98+L102+L106+L110</f>
      </c>
      <c s="32">
        <f>0+M62+M66+M70+M74+M78+M82+M86+M90+M94+M98+M102+M106+M110</f>
      </c>
    </row>
    <row r="62" spans="1:16" ht="25.5">
      <c r="A62" t="s">
        <v>48</v>
      </c>
      <c s="34" t="s">
        <v>103</v>
      </c>
      <c s="34" t="s">
        <v>995</v>
      </c>
      <c s="35" t="s">
        <v>5</v>
      </c>
      <c s="6" t="s">
        <v>996</v>
      </c>
      <c s="36" t="s">
        <v>226</v>
      </c>
      <c s="37">
        <v>22</v>
      </c>
      <c s="36">
        <v>0</v>
      </c>
      <c s="36">
        <f>ROUND(G62*H62,6)</f>
      </c>
      <c r="L62" s="38">
        <v>0</v>
      </c>
      <c s="32">
        <f>ROUND(ROUND(L62,2)*ROUND(G62,3),2)</f>
      </c>
      <c s="36" t="s">
        <v>160</v>
      </c>
      <c>
        <f>(M62*21)/100</f>
      </c>
      <c t="s">
        <v>26</v>
      </c>
    </row>
    <row r="63" spans="1:5" ht="12.75">
      <c r="A63" s="35" t="s">
        <v>54</v>
      </c>
      <c r="E63" s="39" t="s">
        <v>5</v>
      </c>
    </row>
    <row r="64" spans="1:5" ht="12.75">
      <c r="A64" s="35" t="s">
        <v>55</v>
      </c>
      <c r="E64" s="40" t="s">
        <v>5</v>
      </c>
    </row>
    <row r="65" spans="1:5" ht="12.75">
      <c r="A65" t="s">
        <v>57</v>
      </c>
      <c r="E65" s="39" t="s">
        <v>5</v>
      </c>
    </row>
    <row r="66" spans="1:16" ht="25.5">
      <c r="A66" t="s">
        <v>48</v>
      </c>
      <c s="34" t="s">
        <v>107</v>
      </c>
      <c s="34" t="s">
        <v>997</v>
      </c>
      <c s="35" t="s">
        <v>5</v>
      </c>
      <c s="6" t="s">
        <v>998</v>
      </c>
      <c s="36" t="s">
        <v>226</v>
      </c>
      <c s="37">
        <v>22</v>
      </c>
      <c s="36">
        <v>1E-05</v>
      </c>
      <c s="36">
        <f>ROUND(G66*H66,6)</f>
      </c>
      <c r="L66" s="38">
        <v>0</v>
      </c>
      <c s="32">
        <f>ROUND(ROUND(L66,2)*ROUND(G66,3),2)</f>
      </c>
      <c s="36" t="s">
        <v>160</v>
      </c>
      <c>
        <f>(M66*21)/100</f>
      </c>
      <c t="s">
        <v>26</v>
      </c>
    </row>
    <row r="67" spans="1:5" ht="12.75">
      <c r="A67" s="35" t="s">
        <v>54</v>
      </c>
      <c r="E67" s="39" t="s">
        <v>5</v>
      </c>
    </row>
    <row r="68" spans="1:5" ht="12.75">
      <c r="A68" s="35" t="s">
        <v>55</v>
      </c>
      <c r="E68" s="40" t="s">
        <v>5</v>
      </c>
    </row>
    <row r="69" spans="1:5" ht="12.75">
      <c r="A69" t="s">
        <v>57</v>
      </c>
      <c r="E69" s="39" t="s">
        <v>5</v>
      </c>
    </row>
    <row r="70" spans="1:16" ht="12.75">
      <c r="A70" t="s">
        <v>48</v>
      </c>
      <c s="34" t="s">
        <v>111</v>
      </c>
      <c s="34" t="s">
        <v>999</v>
      </c>
      <c s="35" t="s">
        <v>5</v>
      </c>
      <c s="6" t="s">
        <v>1000</v>
      </c>
      <c s="36" t="s">
        <v>226</v>
      </c>
      <c s="37">
        <v>22.66</v>
      </c>
      <c s="36">
        <v>0.00469</v>
      </c>
      <c s="36">
        <f>ROUND(G70*H70,6)</f>
      </c>
      <c r="L70" s="38">
        <v>0</v>
      </c>
      <c s="32">
        <f>ROUND(ROUND(L70,2)*ROUND(G70,3),2)</f>
      </c>
      <c s="36" t="s">
        <v>160</v>
      </c>
      <c>
        <f>(M70*21)/100</f>
      </c>
      <c t="s">
        <v>26</v>
      </c>
    </row>
    <row r="71" spans="1:5" ht="12.75">
      <c r="A71" s="35" t="s">
        <v>54</v>
      </c>
      <c r="E71" s="39" t="s">
        <v>5</v>
      </c>
    </row>
    <row r="72" spans="1:5" ht="12.75">
      <c r="A72" s="35" t="s">
        <v>55</v>
      </c>
      <c r="E72" s="40" t="s">
        <v>1001</v>
      </c>
    </row>
    <row r="73" spans="1:5" ht="12.75">
      <c r="A73" t="s">
        <v>57</v>
      </c>
      <c r="E73" s="39" t="s">
        <v>5</v>
      </c>
    </row>
    <row r="74" spans="1:16" ht="25.5">
      <c r="A74" t="s">
        <v>48</v>
      </c>
      <c s="34" t="s">
        <v>189</v>
      </c>
      <c s="34" t="s">
        <v>1002</v>
      </c>
      <c s="35" t="s">
        <v>5</v>
      </c>
      <c s="6" t="s">
        <v>1003</v>
      </c>
      <c s="36" t="s">
        <v>159</v>
      </c>
      <c s="37">
        <v>1</v>
      </c>
      <c s="36">
        <v>0.03573</v>
      </c>
      <c s="36">
        <f>ROUND(G74*H74,6)</f>
      </c>
      <c r="L74" s="38">
        <v>0</v>
      </c>
      <c s="32">
        <f>ROUND(ROUND(L74,2)*ROUND(G74,3),2)</f>
      </c>
      <c s="36" t="s">
        <v>160</v>
      </c>
      <c>
        <f>(M74*21)/100</f>
      </c>
      <c t="s">
        <v>26</v>
      </c>
    </row>
    <row r="75" spans="1:5" ht="12.75">
      <c r="A75" s="35" t="s">
        <v>54</v>
      </c>
      <c r="E75" s="39" t="s">
        <v>5</v>
      </c>
    </row>
    <row r="76" spans="1:5" ht="12.75">
      <c r="A76" s="35" t="s">
        <v>55</v>
      </c>
      <c r="E76" s="40" t="s">
        <v>5</v>
      </c>
    </row>
    <row r="77" spans="1:5" ht="12.75">
      <c r="A77" t="s">
        <v>57</v>
      </c>
      <c r="E77" s="39" t="s">
        <v>5</v>
      </c>
    </row>
    <row r="78" spans="1:16" ht="25.5">
      <c r="A78" t="s">
        <v>48</v>
      </c>
      <c s="34" t="s">
        <v>192</v>
      </c>
      <c s="34" t="s">
        <v>1004</v>
      </c>
      <c s="35" t="s">
        <v>5</v>
      </c>
      <c s="6" t="s">
        <v>1005</v>
      </c>
      <c s="36" t="s">
        <v>159</v>
      </c>
      <c s="37">
        <v>1</v>
      </c>
      <c s="36">
        <v>2.10478</v>
      </c>
      <c s="36">
        <f>ROUND(G78*H78,6)</f>
      </c>
      <c r="L78" s="38">
        <v>0</v>
      </c>
      <c s="32">
        <f>ROUND(ROUND(L78,2)*ROUND(G78,3),2)</f>
      </c>
      <c s="36" t="s">
        <v>160</v>
      </c>
      <c>
        <f>(M78*21)/100</f>
      </c>
      <c t="s">
        <v>26</v>
      </c>
    </row>
    <row r="79" spans="1:5" ht="12.75">
      <c r="A79" s="35" t="s">
        <v>54</v>
      </c>
      <c r="E79" s="39" t="s">
        <v>5</v>
      </c>
    </row>
    <row r="80" spans="1:5" ht="12.75">
      <c r="A80" s="35" t="s">
        <v>55</v>
      </c>
      <c r="E80" s="40" t="s">
        <v>5</v>
      </c>
    </row>
    <row r="81" spans="1:5" ht="12.75">
      <c r="A81" t="s">
        <v>57</v>
      </c>
      <c r="E81" s="39" t="s">
        <v>5</v>
      </c>
    </row>
    <row r="82" spans="1:16" ht="12.75">
      <c r="A82" t="s">
        <v>48</v>
      </c>
      <c s="34" t="s">
        <v>195</v>
      </c>
      <c s="34" t="s">
        <v>1006</v>
      </c>
      <c s="35" t="s">
        <v>5</v>
      </c>
      <c s="6" t="s">
        <v>1007</v>
      </c>
      <c s="36" t="s">
        <v>159</v>
      </c>
      <c s="37">
        <v>1</v>
      </c>
      <c s="36">
        <v>0.262</v>
      </c>
      <c s="36">
        <f>ROUND(G82*H82,6)</f>
      </c>
      <c r="L82" s="38">
        <v>0</v>
      </c>
      <c s="32">
        <f>ROUND(ROUND(L82,2)*ROUND(G82,3),2)</f>
      </c>
      <c s="36" t="s">
        <v>160</v>
      </c>
      <c>
        <f>(M82*21)/100</f>
      </c>
      <c t="s">
        <v>26</v>
      </c>
    </row>
    <row r="83" spans="1:5" ht="12.75">
      <c r="A83" s="35" t="s">
        <v>54</v>
      </c>
      <c r="E83" s="39" t="s">
        <v>5</v>
      </c>
    </row>
    <row r="84" spans="1:5" ht="12.75">
      <c r="A84" s="35" t="s">
        <v>55</v>
      </c>
      <c r="E84" s="40" t="s">
        <v>5</v>
      </c>
    </row>
    <row r="85" spans="1:5" ht="12.75">
      <c r="A85" t="s">
        <v>57</v>
      </c>
      <c r="E85" s="39" t="s">
        <v>1008</v>
      </c>
    </row>
    <row r="86" spans="1:16" ht="12.75">
      <c r="A86" t="s">
        <v>48</v>
      </c>
      <c s="34" t="s">
        <v>199</v>
      </c>
      <c s="34" t="s">
        <v>1009</v>
      </c>
      <c s="35" t="s">
        <v>5</v>
      </c>
      <c s="6" t="s">
        <v>1010</v>
      </c>
      <c s="36" t="s">
        <v>159</v>
      </c>
      <c s="37">
        <v>1</v>
      </c>
      <c s="36">
        <v>0.526</v>
      </c>
      <c s="36">
        <f>ROUND(G86*H86,6)</f>
      </c>
      <c r="L86" s="38">
        <v>0</v>
      </c>
      <c s="32">
        <f>ROUND(ROUND(L86,2)*ROUND(G86,3),2)</f>
      </c>
      <c s="36" t="s">
        <v>160</v>
      </c>
      <c>
        <f>(M86*21)/100</f>
      </c>
      <c t="s">
        <v>26</v>
      </c>
    </row>
    <row r="87" spans="1:5" ht="12.75">
      <c r="A87" s="35" t="s">
        <v>54</v>
      </c>
      <c r="E87" s="39" t="s">
        <v>5</v>
      </c>
    </row>
    <row r="88" spans="1:5" ht="12.75">
      <c r="A88" s="35" t="s">
        <v>55</v>
      </c>
      <c r="E88" s="40" t="s">
        <v>5</v>
      </c>
    </row>
    <row r="89" spans="1:5" ht="12.75">
      <c r="A89" t="s">
        <v>57</v>
      </c>
      <c r="E89" s="39" t="s">
        <v>1011</v>
      </c>
    </row>
    <row r="90" spans="1:16" ht="12.75">
      <c r="A90" t="s">
        <v>48</v>
      </c>
      <c s="34" t="s">
        <v>202</v>
      </c>
      <c s="34" t="s">
        <v>1012</v>
      </c>
      <c s="35" t="s">
        <v>5</v>
      </c>
      <c s="6" t="s">
        <v>1013</v>
      </c>
      <c s="36" t="s">
        <v>159</v>
      </c>
      <c s="37">
        <v>1</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38.25">
      <c r="A93" t="s">
        <v>57</v>
      </c>
      <c r="E93" s="39" t="s">
        <v>1014</v>
      </c>
    </row>
    <row r="94" spans="1:16" ht="12.75">
      <c r="A94" t="s">
        <v>48</v>
      </c>
      <c s="34" t="s">
        <v>205</v>
      </c>
      <c s="34" t="s">
        <v>1015</v>
      </c>
      <c s="35" t="s">
        <v>5</v>
      </c>
      <c s="6" t="s">
        <v>1016</v>
      </c>
      <c s="36" t="s">
        <v>159</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89.25">
      <c r="A97" t="s">
        <v>57</v>
      </c>
      <c r="E97" s="39" t="s">
        <v>1017</v>
      </c>
    </row>
    <row r="98" spans="1:16" ht="12.75">
      <c r="A98" t="s">
        <v>48</v>
      </c>
      <c s="34" t="s">
        <v>208</v>
      </c>
      <c s="34" t="s">
        <v>1018</v>
      </c>
      <c s="35" t="s">
        <v>5</v>
      </c>
      <c s="6" t="s">
        <v>1019</v>
      </c>
      <c s="36" t="s">
        <v>159</v>
      </c>
      <c s="37">
        <v>1</v>
      </c>
      <c s="36">
        <v>1.45</v>
      </c>
      <c s="36">
        <f>ROUND(G98*H98,6)</f>
      </c>
      <c r="L98" s="38">
        <v>0</v>
      </c>
      <c s="32">
        <f>ROUND(ROUND(L98,2)*ROUND(G98,3),2)</f>
      </c>
      <c s="36" t="s">
        <v>160</v>
      </c>
      <c>
        <f>(M98*21)/100</f>
      </c>
      <c t="s">
        <v>26</v>
      </c>
    </row>
    <row r="99" spans="1:5" ht="12.75">
      <c r="A99" s="35" t="s">
        <v>54</v>
      </c>
      <c r="E99" s="39" t="s">
        <v>5</v>
      </c>
    </row>
    <row r="100" spans="1:5" ht="12.75">
      <c r="A100" s="35" t="s">
        <v>55</v>
      </c>
      <c r="E100" s="40" t="s">
        <v>5</v>
      </c>
    </row>
    <row r="101" spans="1:5" ht="12.75">
      <c r="A101" t="s">
        <v>57</v>
      </c>
      <c r="E101" s="39" t="s">
        <v>1020</v>
      </c>
    </row>
    <row r="102" spans="1:16" ht="12.75">
      <c r="A102" t="s">
        <v>48</v>
      </c>
      <c s="34" t="s">
        <v>211</v>
      </c>
      <c s="34" t="s">
        <v>1021</v>
      </c>
      <c s="35" t="s">
        <v>5</v>
      </c>
      <c s="6" t="s">
        <v>1022</v>
      </c>
      <c s="36" t="s">
        <v>159</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25.5">
      <c r="A105" t="s">
        <v>57</v>
      </c>
      <c r="E105" s="39" t="s">
        <v>1023</v>
      </c>
    </row>
    <row r="106" spans="1:16" ht="12.75">
      <c r="A106" t="s">
        <v>48</v>
      </c>
      <c s="34" t="s">
        <v>214</v>
      </c>
      <c s="34" t="s">
        <v>1024</v>
      </c>
      <c s="35" t="s">
        <v>5</v>
      </c>
      <c s="6" t="s">
        <v>1025</v>
      </c>
      <c s="36" t="s">
        <v>226</v>
      </c>
      <c s="37">
        <v>25</v>
      </c>
      <c s="36">
        <v>0.0002</v>
      </c>
      <c s="36">
        <f>ROUND(G106*H106,6)</f>
      </c>
      <c r="L106" s="38">
        <v>0</v>
      </c>
      <c s="32">
        <f>ROUND(ROUND(L106,2)*ROUND(G106,3),2)</f>
      </c>
      <c s="36" t="s">
        <v>160</v>
      </c>
      <c>
        <f>(M106*21)/100</f>
      </c>
      <c t="s">
        <v>26</v>
      </c>
    </row>
    <row r="107" spans="1:5" ht="12.75">
      <c r="A107" s="35" t="s">
        <v>54</v>
      </c>
      <c r="E107" s="39" t="s">
        <v>5</v>
      </c>
    </row>
    <row r="108" spans="1:5" ht="12.75">
      <c r="A108" s="35" t="s">
        <v>55</v>
      </c>
      <c r="E108" s="40" t="s">
        <v>5</v>
      </c>
    </row>
    <row r="109" spans="1:5" ht="12.75">
      <c r="A109" t="s">
        <v>57</v>
      </c>
      <c r="E109" s="39" t="s">
        <v>5</v>
      </c>
    </row>
    <row r="110" spans="1:16" ht="12.75">
      <c r="A110" t="s">
        <v>48</v>
      </c>
      <c s="34" t="s">
        <v>217</v>
      </c>
      <c s="34" t="s">
        <v>1026</v>
      </c>
      <c s="35" t="s">
        <v>5</v>
      </c>
      <c s="6" t="s">
        <v>1027</v>
      </c>
      <c s="36" t="s">
        <v>226</v>
      </c>
      <c s="37">
        <v>23</v>
      </c>
      <c s="36">
        <v>9E-05</v>
      </c>
      <c s="36">
        <f>ROUND(G110*H110,6)</f>
      </c>
      <c r="L110" s="38">
        <v>0</v>
      </c>
      <c s="32">
        <f>ROUND(ROUND(L110,2)*ROUND(G110,3),2)</f>
      </c>
      <c s="36" t="s">
        <v>160</v>
      </c>
      <c>
        <f>(M110*21)/100</f>
      </c>
      <c t="s">
        <v>26</v>
      </c>
    </row>
    <row r="111" spans="1:5" ht="12.75">
      <c r="A111" s="35" t="s">
        <v>54</v>
      </c>
      <c r="E111" s="39" t="s">
        <v>5</v>
      </c>
    </row>
    <row r="112" spans="1:5" ht="12.75">
      <c r="A112" s="35" t="s">
        <v>55</v>
      </c>
      <c r="E112" s="40" t="s">
        <v>5</v>
      </c>
    </row>
    <row r="113" spans="1:5" ht="12.75">
      <c r="A113" t="s">
        <v>57</v>
      </c>
      <c r="E113" s="39" t="s">
        <v>5</v>
      </c>
    </row>
    <row r="114" spans="1:13" ht="12.75">
      <c r="A114" t="s">
        <v>45</v>
      </c>
      <c r="C114" s="31" t="s">
        <v>46</v>
      </c>
      <c r="E114" s="33" t="s">
        <v>47</v>
      </c>
      <c r="J114" s="32">
        <f>0</f>
      </c>
      <c s="32">
        <f>0</f>
      </c>
      <c s="32">
        <f>0+L115</f>
      </c>
      <c s="32">
        <f>0+M115</f>
      </c>
    </row>
    <row r="115" spans="1:16" ht="25.5">
      <c r="A115" t="s">
        <v>48</v>
      </c>
      <c s="34" t="s">
        <v>220</v>
      </c>
      <c s="34" t="s">
        <v>104</v>
      </c>
      <c s="35" t="s">
        <v>5</v>
      </c>
      <c s="6" t="s">
        <v>105</v>
      </c>
      <c s="36" t="s">
        <v>52</v>
      </c>
      <c s="37">
        <v>1.43</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53">
      <c r="A118" t="s">
        <v>57</v>
      </c>
      <c r="E118" s="39" t="s">
        <v>1028</v>
      </c>
    </row>
    <row r="119" spans="1:13" ht="12.75">
      <c r="A119" t="s">
        <v>45</v>
      </c>
      <c r="C119" s="31" t="s">
        <v>1029</v>
      </c>
      <c r="E119" s="33" t="s">
        <v>1030</v>
      </c>
      <c r="J119" s="32">
        <f>0</f>
      </c>
      <c s="32">
        <f>0</f>
      </c>
      <c s="32">
        <f>0+L120</f>
      </c>
      <c s="32">
        <f>0+M120</f>
      </c>
    </row>
    <row r="120" spans="1:16" ht="38.25">
      <c r="A120" t="s">
        <v>48</v>
      </c>
      <c s="34" t="s">
        <v>223</v>
      </c>
      <c s="34" t="s">
        <v>1031</v>
      </c>
      <c s="35" t="s">
        <v>5</v>
      </c>
      <c s="6" t="s">
        <v>1032</v>
      </c>
      <c s="36" t="s">
        <v>52</v>
      </c>
      <c s="37">
        <v>29.189</v>
      </c>
      <c s="36">
        <v>0</v>
      </c>
      <c s="36">
        <f>ROUND(G120*H120,6)</f>
      </c>
      <c r="L120" s="38">
        <v>0</v>
      </c>
      <c s="32">
        <f>ROUND(ROUND(L120,2)*ROUND(G120,3),2)</f>
      </c>
      <c s="36" t="s">
        <v>160</v>
      </c>
      <c>
        <f>(M120*21)/100</f>
      </c>
      <c t="s">
        <v>26</v>
      </c>
    </row>
    <row r="121" spans="1:5" ht="12.75">
      <c r="A121" s="35" t="s">
        <v>54</v>
      </c>
      <c r="E121" s="39" t="s">
        <v>5</v>
      </c>
    </row>
    <row r="122" spans="1:5" ht="12.75">
      <c r="A122" s="35" t="s">
        <v>55</v>
      </c>
      <c r="E122" s="40" t="s">
        <v>5</v>
      </c>
    </row>
    <row r="123" spans="1:5" ht="12.75">
      <c r="A123" t="s">
        <v>57</v>
      </c>
      <c r="E123" s="39" t="s">
        <v>5</v>
      </c>
    </row>
    <row r="124" spans="1:13" ht="12.75">
      <c r="A124" t="s">
        <v>45</v>
      </c>
      <c r="C124" s="31" t="s">
        <v>708</v>
      </c>
      <c r="E124" s="33" t="s">
        <v>709</v>
      </c>
      <c r="J124" s="32">
        <f>0</f>
      </c>
      <c s="32">
        <f>0</f>
      </c>
      <c s="32">
        <f>0+L125</f>
      </c>
      <c s="32">
        <f>0+M125</f>
      </c>
    </row>
    <row r="125" spans="1:16" ht="12.75">
      <c r="A125" t="s">
        <v>48</v>
      </c>
      <c s="34" t="s">
        <v>227</v>
      </c>
      <c s="34" t="s">
        <v>711</v>
      </c>
      <c s="35" t="s">
        <v>5</v>
      </c>
      <c s="6" t="s">
        <v>712</v>
      </c>
      <c s="36" t="s">
        <v>122</v>
      </c>
      <c s="37">
        <v>1</v>
      </c>
      <c s="36">
        <v>0</v>
      </c>
      <c s="36">
        <f>ROUND(G125*H125,6)</f>
      </c>
      <c r="L125" s="38">
        <v>0</v>
      </c>
      <c s="32">
        <f>ROUND(ROUND(L125,2)*ROUND(G125,3),2)</f>
      </c>
      <c s="36" t="s">
        <v>160</v>
      </c>
      <c>
        <f>(M125*21)/100</f>
      </c>
      <c t="s">
        <v>26</v>
      </c>
    </row>
    <row r="126" spans="1:5" ht="12.75">
      <c r="A126" s="35" t="s">
        <v>54</v>
      </c>
      <c r="E126" s="39" t="s">
        <v>5</v>
      </c>
    </row>
    <row r="127" spans="1:5" ht="12.75">
      <c r="A127" s="35" t="s">
        <v>55</v>
      </c>
      <c r="E127" s="40" t="s">
        <v>5</v>
      </c>
    </row>
    <row r="128" spans="1:5" ht="12.75">
      <c r="A128" t="s">
        <v>57</v>
      </c>
      <c r="E128"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951</v>
      </c>
      <c s="41">
        <f>Rekapitulace!C19</f>
      </c>
      <c s="20" t="s">
        <v>0</v>
      </c>
      <c t="s">
        <v>22</v>
      </c>
      <c t="s">
        <v>26</v>
      </c>
    </row>
    <row r="4" spans="1:16" ht="32" customHeight="1">
      <c r="A4" s="24" t="s">
        <v>19</v>
      </c>
      <c s="25" t="s">
        <v>27</v>
      </c>
      <c s="27" t="s">
        <v>951</v>
      </c>
      <c r="E4" s="26" t="s">
        <v>952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1035</v>
      </c>
      <c r="E8" s="30" t="s">
        <v>1034</v>
      </c>
      <c r="J8" s="29">
        <f>0+J9+J30+J43+J52+J61+J74+J143+J172+J177+J182</f>
      </c>
      <c s="29">
        <f>0+K9+K30+K43+K52+K61+K74+K143+K172+K177+K182</f>
      </c>
      <c s="29">
        <f>0+L9+L30+L43+L52+L61+L74+L143+L172+L177+L182</f>
      </c>
      <c s="29">
        <f>0+M9+M30+M43+M52+M61+M74+M143+M172+M177+M182</f>
      </c>
    </row>
    <row r="9" spans="1:13" ht="12.75">
      <c r="A9" t="s">
        <v>45</v>
      </c>
      <c r="C9" s="31" t="s">
        <v>49</v>
      </c>
      <c r="E9" s="33" t="s">
        <v>956</v>
      </c>
      <c r="J9" s="32">
        <f>0</f>
      </c>
      <c s="32">
        <f>0</f>
      </c>
      <c s="32">
        <f>0+L10+L14+L18+L22+L26</f>
      </c>
      <c s="32">
        <f>0+M10+M14+M18+M22+M26</f>
      </c>
    </row>
    <row r="10" spans="1:16" ht="25.5">
      <c r="A10" t="s">
        <v>48</v>
      </c>
      <c s="34" t="s">
        <v>49</v>
      </c>
      <c s="34" t="s">
        <v>1036</v>
      </c>
      <c s="35" t="s">
        <v>5</v>
      </c>
      <c s="6" t="s">
        <v>1037</v>
      </c>
      <c s="36" t="s">
        <v>959</v>
      </c>
      <c s="37">
        <v>10.405</v>
      </c>
      <c s="36">
        <v>0</v>
      </c>
      <c s="36">
        <f>ROUND(G10*H10,6)</f>
      </c>
      <c r="L10" s="38">
        <v>0</v>
      </c>
      <c s="32">
        <f>ROUND(ROUND(L10,2)*ROUND(G10,3),2)</f>
      </c>
      <c s="36" t="s">
        <v>160</v>
      </c>
      <c>
        <f>(M10*21)/100</f>
      </c>
      <c t="s">
        <v>26</v>
      </c>
    </row>
    <row r="11" spans="1:5" ht="12.75">
      <c r="A11" s="35" t="s">
        <v>54</v>
      </c>
      <c r="E11" s="39" t="s">
        <v>5</v>
      </c>
    </row>
    <row r="12" spans="1:5" ht="51">
      <c r="A12" s="35" t="s">
        <v>55</v>
      </c>
      <c r="E12" s="40" t="s">
        <v>1038</v>
      </c>
    </row>
    <row r="13" spans="1:5" ht="12.75">
      <c r="A13" t="s">
        <v>57</v>
      </c>
      <c r="E13" s="39" t="s">
        <v>5</v>
      </c>
    </row>
    <row r="14" spans="1:16" ht="38.25">
      <c r="A14" t="s">
        <v>48</v>
      </c>
      <c s="34" t="s">
        <v>26</v>
      </c>
      <c s="34" t="s">
        <v>1039</v>
      </c>
      <c s="35" t="s">
        <v>5</v>
      </c>
      <c s="6" t="s">
        <v>1040</v>
      </c>
      <c s="36" t="s">
        <v>959</v>
      </c>
      <c s="37">
        <v>13.466</v>
      </c>
      <c s="36">
        <v>0</v>
      </c>
      <c s="36">
        <f>ROUND(G14*H14,6)</f>
      </c>
      <c r="L14" s="38">
        <v>0</v>
      </c>
      <c s="32">
        <f>ROUND(ROUND(L14,2)*ROUND(G14,3),2)</f>
      </c>
      <c s="36" t="s">
        <v>160</v>
      </c>
      <c>
        <f>(M14*21)/100</f>
      </c>
      <c t="s">
        <v>26</v>
      </c>
    </row>
    <row r="15" spans="1:5" ht="12.75">
      <c r="A15" s="35" t="s">
        <v>54</v>
      </c>
      <c r="E15" s="39" t="s">
        <v>5</v>
      </c>
    </row>
    <row r="16" spans="1:5" ht="89.25">
      <c r="A16" s="35" t="s">
        <v>55</v>
      </c>
      <c r="E16" s="40" t="s">
        <v>1041</v>
      </c>
    </row>
    <row r="17" spans="1:5" ht="12.75">
      <c r="A17" t="s">
        <v>57</v>
      </c>
      <c r="E17" s="39" t="s">
        <v>5</v>
      </c>
    </row>
    <row r="18" spans="1:16" ht="25.5">
      <c r="A18" t="s">
        <v>48</v>
      </c>
      <c s="34" t="s">
        <v>25</v>
      </c>
      <c s="34" t="s">
        <v>1042</v>
      </c>
      <c s="35" t="s">
        <v>5</v>
      </c>
      <c s="6" t="s">
        <v>1043</v>
      </c>
      <c s="36" t="s">
        <v>959</v>
      </c>
      <c s="37">
        <v>17.138</v>
      </c>
      <c s="36">
        <v>0</v>
      </c>
      <c s="36">
        <f>ROUND(G18*H18,6)</f>
      </c>
      <c r="L18" s="38">
        <v>0</v>
      </c>
      <c s="32">
        <f>ROUND(ROUND(L18,2)*ROUND(G18,3),2)</f>
      </c>
      <c s="36" t="s">
        <v>160</v>
      </c>
      <c>
        <f>(M18*21)/100</f>
      </c>
      <c t="s">
        <v>26</v>
      </c>
    </row>
    <row r="19" spans="1:5" ht="12.75">
      <c r="A19" s="35" t="s">
        <v>54</v>
      </c>
      <c r="E19" s="39" t="s">
        <v>5</v>
      </c>
    </row>
    <row r="20" spans="1:5" ht="127.5">
      <c r="A20" s="35" t="s">
        <v>55</v>
      </c>
      <c r="E20" s="40" t="s">
        <v>1044</v>
      </c>
    </row>
    <row r="21" spans="1:5" ht="12.75">
      <c r="A21" t="s">
        <v>57</v>
      </c>
      <c r="E21" s="39" t="s">
        <v>5</v>
      </c>
    </row>
    <row r="22" spans="1:16" ht="25.5">
      <c r="A22" t="s">
        <v>48</v>
      </c>
      <c s="34" t="s">
        <v>65</v>
      </c>
      <c s="34" t="s">
        <v>1045</v>
      </c>
      <c s="35" t="s">
        <v>5</v>
      </c>
      <c s="6" t="s">
        <v>1046</v>
      </c>
      <c s="36" t="s">
        <v>959</v>
      </c>
      <c s="37">
        <v>6.733</v>
      </c>
      <c s="36">
        <v>0</v>
      </c>
      <c s="36">
        <f>ROUND(G22*H22,6)</f>
      </c>
      <c r="L22" s="38">
        <v>0</v>
      </c>
      <c s="32">
        <f>ROUND(ROUND(L22,2)*ROUND(G22,3),2)</f>
      </c>
      <c s="36" t="s">
        <v>160</v>
      </c>
      <c>
        <f>(M22*21)/100</f>
      </c>
      <c t="s">
        <v>26</v>
      </c>
    </row>
    <row r="23" spans="1:5" ht="12.75">
      <c r="A23" s="35" t="s">
        <v>54</v>
      </c>
      <c r="E23" s="39" t="s">
        <v>5</v>
      </c>
    </row>
    <row r="24" spans="1:5" ht="89.25">
      <c r="A24" s="35" t="s">
        <v>55</v>
      </c>
      <c r="E24" s="40" t="s">
        <v>1047</v>
      </c>
    </row>
    <row r="25" spans="1:5" ht="12.75">
      <c r="A25" t="s">
        <v>57</v>
      </c>
      <c r="E25" s="39" t="s">
        <v>5</v>
      </c>
    </row>
    <row r="26" spans="1:16" ht="25.5">
      <c r="A26" t="s">
        <v>48</v>
      </c>
      <c s="34" t="s">
        <v>69</v>
      </c>
      <c s="34" t="s">
        <v>1048</v>
      </c>
      <c s="35" t="s">
        <v>5</v>
      </c>
      <c s="6" t="s">
        <v>1049</v>
      </c>
      <c s="36" t="s">
        <v>959</v>
      </c>
      <c s="37">
        <v>6.733</v>
      </c>
      <c s="36">
        <v>0</v>
      </c>
      <c s="36">
        <f>ROUND(G26*H26,6)</f>
      </c>
      <c r="L26" s="38">
        <v>0</v>
      </c>
      <c s="32">
        <f>ROUND(ROUND(L26,2)*ROUND(G26,3),2)</f>
      </c>
      <c s="36" t="s">
        <v>160</v>
      </c>
      <c>
        <f>(M26*21)/100</f>
      </c>
      <c t="s">
        <v>26</v>
      </c>
    </row>
    <row r="27" spans="1:5" ht="12.75">
      <c r="A27" s="35" t="s">
        <v>54</v>
      </c>
      <c r="E27" s="39" t="s">
        <v>5</v>
      </c>
    </row>
    <row r="28" spans="1:5" ht="89.25">
      <c r="A28" s="35" t="s">
        <v>55</v>
      </c>
      <c r="E28" s="40" t="s">
        <v>1047</v>
      </c>
    </row>
    <row r="29" spans="1:5" ht="12.75">
      <c r="A29" t="s">
        <v>57</v>
      </c>
      <c r="E29" s="39" t="s">
        <v>5</v>
      </c>
    </row>
    <row r="30" spans="1:13" ht="12.75">
      <c r="A30" t="s">
        <v>45</v>
      </c>
      <c r="C30" s="31" t="s">
        <v>26</v>
      </c>
      <c r="E30" s="33" t="s">
        <v>1050</v>
      </c>
      <c r="J30" s="32">
        <f>0</f>
      </c>
      <c s="32">
        <f>0</f>
      </c>
      <c s="32">
        <f>0+L31+L35+L39</f>
      </c>
      <c s="32">
        <f>0+M31+M35+M39</f>
      </c>
    </row>
    <row r="31" spans="1:16" ht="25.5">
      <c r="A31" t="s">
        <v>48</v>
      </c>
      <c s="34" t="s">
        <v>74</v>
      </c>
      <c s="34" t="s">
        <v>1051</v>
      </c>
      <c s="35" t="s">
        <v>5</v>
      </c>
      <c s="6" t="s">
        <v>1052</v>
      </c>
      <c s="36" t="s">
        <v>959</v>
      </c>
      <c s="37">
        <v>1.083</v>
      </c>
      <c s="36">
        <v>2.30102</v>
      </c>
      <c s="36">
        <f>ROUND(G31*H31,6)</f>
      </c>
      <c r="L31" s="38">
        <v>0</v>
      </c>
      <c s="32">
        <f>ROUND(ROUND(L31,2)*ROUND(G31,3),2)</f>
      </c>
      <c s="36" t="s">
        <v>160</v>
      </c>
      <c>
        <f>(M31*21)/100</f>
      </c>
      <c t="s">
        <v>26</v>
      </c>
    </row>
    <row r="32" spans="1:5" ht="12.75">
      <c r="A32" s="35" t="s">
        <v>54</v>
      </c>
      <c r="E32" s="39" t="s">
        <v>5</v>
      </c>
    </row>
    <row r="33" spans="1:5" ht="63.75">
      <c r="A33" s="35" t="s">
        <v>55</v>
      </c>
      <c r="E33" s="40" t="s">
        <v>1053</v>
      </c>
    </row>
    <row r="34" spans="1:5" ht="12.75">
      <c r="A34" t="s">
        <v>57</v>
      </c>
      <c r="E34" s="39" t="s">
        <v>5</v>
      </c>
    </row>
    <row r="35" spans="1:16" ht="25.5">
      <c r="A35" t="s">
        <v>48</v>
      </c>
      <c s="34" t="s">
        <v>78</v>
      </c>
      <c s="34" t="s">
        <v>1054</v>
      </c>
      <c s="35" t="s">
        <v>5</v>
      </c>
      <c s="6" t="s">
        <v>1055</v>
      </c>
      <c s="36" t="s">
        <v>959</v>
      </c>
      <c s="37">
        <v>2.16</v>
      </c>
      <c s="36">
        <v>2.30102</v>
      </c>
      <c s="36">
        <f>ROUND(G35*H35,6)</f>
      </c>
      <c r="L35" s="38">
        <v>0</v>
      </c>
      <c s="32">
        <f>ROUND(ROUND(L35,2)*ROUND(G35,3),2)</f>
      </c>
      <c s="36" t="s">
        <v>160</v>
      </c>
      <c>
        <f>(M35*21)/100</f>
      </c>
      <c t="s">
        <v>26</v>
      </c>
    </row>
    <row r="36" spans="1:5" ht="12.75">
      <c r="A36" s="35" t="s">
        <v>54</v>
      </c>
      <c r="E36" s="39" t="s">
        <v>5</v>
      </c>
    </row>
    <row r="37" spans="1:5" ht="51">
      <c r="A37" s="35" t="s">
        <v>55</v>
      </c>
      <c r="E37" s="40" t="s">
        <v>1056</v>
      </c>
    </row>
    <row r="38" spans="1:5" ht="12.75">
      <c r="A38" t="s">
        <v>57</v>
      </c>
      <c r="E38" s="39" t="s">
        <v>5</v>
      </c>
    </row>
    <row r="39" spans="1:16" ht="25.5">
      <c r="A39" t="s">
        <v>48</v>
      </c>
      <c s="34" t="s">
        <v>82</v>
      </c>
      <c s="34" t="s">
        <v>1057</v>
      </c>
      <c s="35" t="s">
        <v>5</v>
      </c>
      <c s="6" t="s">
        <v>1058</v>
      </c>
      <c s="36" t="s">
        <v>959</v>
      </c>
      <c s="37">
        <v>0.429</v>
      </c>
      <c s="36">
        <v>2.50187</v>
      </c>
      <c s="36">
        <f>ROUND(G39*H39,6)</f>
      </c>
      <c r="L39" s="38">
        <v>0</v>
      </c>
      <c s="32">
        <f>ROUND(ROUND(L39,2)*ROUND(G39,3),2)</f>
      </c>
      <c s="36" t="s">
        <v>160</v>
      </c>
      <c>
        <f>(M39*21)/100</f>
      </c>
      <c t="s">
        <v>26</v>
      </c>
    </row>
    <row r="40" spans="1:5" ht="12.75">
      <c r="A40" s="35" t="s">
        <v>54</v>
      </c>
      <c r="E40" s="39" t="s">
        <v>5</v>
      </c>
    </row>
    <row r="41" spans="1:5" ht="51">
      <c r="A41" s="35" t="s">
        <v>55</v>
      </c>
      <c r="E41" s="40" t="s">
        <v>1059</v>
      </c>
    </row>
    <row r="42" spans="1:5" ht="12.75">
      <c r="A42" t="s">
        <v>57</v>
      </c>
      <c r="E42" s="39" t="s">
        <v>5</v>
      </c>
    </row>
    <row r="43" spans="1:13" ht="12.75">
      <c r="A43" t="s">
        <v>45</v>
      </c>
      <c r="C43" s="31" t="s">
        <v>1060</v>
      </c>
      <c r="E43" s="33" t="s">
        <v>1061</v>
      </c>
      <c r="J43" s="32">
        <f>0</f>
      </c>
      <c s="32">
        <f>0</f>
      </c>
      <c s="32">
        <f>0+L44+L48</f>
      </c>
      <c s="32">
        <f>0+M44+M48</f>
      </c>
    </row>
    <row r="44" spans="1:16" ht="12.75">
      <c r="A44" t="s">
        <v>48</v>
      </c>
      <c s="34" t="s">
        <v>195</v>
      </c>
      <c s="34" t="s">
        <v>1062</v>
      </c>
      <c s="35" t="s">
        <v>5</v>
      </c>
      <c s="6" t="s">
        <v>1063</v>
      </c>
      <c s="36" t="s">
        <v>159</v>
      </c>
      <c s="37">
        <v>1</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63.75">
      <c r="A47" t="s">
        <v>57</v>
      </c>
      <c r="E47" s="39" t="s">
        <v>1064</v>
      </c>
    </row>
    <row r="48" spans="1:16" ht="12.75">
      <c r="A48" t="s">
        <v>48</v>
      </c>
      <c s="34" t="s">
        <v>199</v>
      </c>
      <c s="34" t="s">
        <v>1065</v>
      </c>
      <c s="35" t="s">
        <v>5</v>
      </c>
      <c s="6" t="s">
        <v>1066</v>
      </c>
      <c s="36" t="s">
        <v>159</v>
      </c>
      <c s="37">
        <v>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63.75">
      <c r="A51" t="s">
        <v>57</v>
      </c>
      <c r="E51" s="39" t="s">
        <v>1067</v>
      </c>
    </row>
    <row r="52" spans="1:13" ht="12.75">
      <c r="A52" t="s">
        <v>45</v>
      </c>
      <c r="C52" s="31" t="s">
        <v>1068</v>
      </c>
      <c r="E52" s="33" t="s">
        <v>1069</v>
      </c>
      <c r="J52" s="32">
        <f>0</f>
      </c>
      <c s="32">
        <f>0</f>
      </c>
      <c s="32">
        <f>0+L53+L57</f>
      </c>
      <c s="32">
        <f>0+M53+M57</f>
      </c>
    </row>
    <row r="53" spans="1:16" ht="25.5">
      <c r="A53" t="s">
        <v>48</v>
      </c>
      <c s="34" t="s">
        <v>202</v>
      </c>
      <c s="34" t="s">
        <v>1070</v>
      </c>
      <c s="35" t="s">
        <v>5</v>
      </c>
      <c s="6" t="s">
        <v>1071</v>
      </c>
      <c s="36" t="s">
        <v>226</v>
      </c>
      <c s="37">
        <v>4.25</v>
      </c>
      <c s="36">
        <v>0.00744</v>
      </c>
      <c s="36">
        <f>ROUND(G53*H53,6)</f>
      </c>
      <c r="L53" s="38">
        <v>0</v>
      </c>
      <c s="32">
        <f>ROUND(ROUND(L53,2)*ROUND(G53,3),2)</f>
      </c>
      <c s="36" t="s">
        <v>160</v>
      </c>
      <c>
        <f>(M53*21)/100</f>
      </c>
      <c t="s">
        <v>26</v>
      </c>
    </row>
    <row r="54" spans="1:5" ht="12.75">
      <c r="A54" s="35" t="s">
        <v>54</v>
      </c>
      <c r="E54" s="39" t="s">
        <v>5</v>
      </c>
    </row>
    <row r="55" spans="1:5" ht="51">
      <c r="A55" s="35" t="s">
        <v>55</v>
      </c>
      <c r="E55" s="40" t="s">
        <v>1072</v>
      </c>
    </row>
    <row r="56" spans="1:5" ht="25.5">
      <c r="A56" t="s">
        <v>57</v>
      </c>
      <c r="E56" s="39" t="s">
        <v>1073</v>
      </c>
    </row>
    <row r="57" spans="1:16" ht="25.5">
      <c r="A57" t="s">
        <v>48</v>
      </c>
      <c s="34" t="s">
        <v>205</v>
      </c>
      <c s="34" t="s">
        <v>1074</v>
      </c>
      <c s="35" t="s">
        <v>5</v>
      </c>
      <c s="6" t="s">
        <v>1075</v>
      </c>
      <c s="36" t="s">
        <v>52</v>
      </c>
      <c s="37">
        <v>0.032</v>
      </c>
      <c s="36">
        <v>0</v>
      </c>
      <c s="36">
        <f>ROUND(G57*H57,6)</f>
      </c>
      <c r="L57" s="38">
        <v>0</v>
      </c>
      <c s="32">
        <f>ROUND(ROUND(L57,2)*ROUND(G57,3),2)</f>
      </c>
      <c s="36" t="s">
        <v>160</v>
      </c>
      <c>
        <f>(M57*21)/100</f>
      </c>
      <c t="s">
        <v>26</v>
      </c>
    </row>
    <row r="58" spans="1:5" ht="12.75">
      <c r="A58" s="35" t="s">
        <v>54</v>
      </c>
      <c r="E58" s="39" t="s">
        <v>5</v>
      </c>
    </row>
    <row r="59" spans="1:5" ht="12.75">
      <c r="A59" s="35" t="s">
        <v>55</v>
      </c>
      <c r="E59" s="40" t="s">
        <v>5</v>
      </c>
    </row>
    <row r="60" spans="1:5" ht="12.75">
      <c r="A60" t="s">
        <v>57</v>
      </c>
      <c r="E60" s="39" t="s">
        <v>5</v>
      </c>
    </row>
    <row r="61" spans="1:13" ht="12.75">
      <c r="A61" t="s">
        <v>45</v>
      </c>
      <c r="C61" s="31" t="s">
        <v>1076</v>
      </c>
      <c r="E61" s="33" t="s">
        <v>1077</v>
      </c>
      <c r="J61" s="32">
        <f>0</f>
      </c>
      <c s="32">
        <f>0</f>
      </c>
      <c s="32">
        <f>0+L62+L66+L70</f>
      </c>
      <c s="32">
        <f>0+M62+M66+M70</f>
      </c>
    </row>
    <row r="62" spans="1:16" ht="12.75">
      <c r="A62" t="s">
        <v>48</v>
      </c>
      <c s="34" t="s">
        <v>208</v>
      </c>
      <c s="34" t="s">
        <v>1078</v>
      </c>
      <c s="35" t="s">
        <v>5</v>
      </c>
      <c s="6" t="s">
        <v>1079</v>
      </c>
      <c s="36" t="s">
        <v>159</v>
      </c>
      <c s="37">
        <v>6</v>
      </c>
      <c s="36">
        <v>0</v>
      </c>
      <c s="36">
        <f>ROUND(G62*H62,6)</f>
      </c>
      <c r="L62" s="38">
        <v>0</v>
      </c>
      <c s="32">
        <f>ROUND(ROUND(L62,2)*ROUND(G62,3),2)</f>
      </c>
      <c s="36" t="s">
        <v>160</v>
      </c>
      <c>
        <f>(M62*21)/100</f>
      </c>
      <c t="s">
        <v>26</v>
      </c>
    </row>
    <row r="63" spans="1:5" ht="12.75">
      <c r="A63" s="35" t="s">
        <v>54</v>
      </c>
      <c r="E63" s="39" t="s">
        <v>5</v>
      </c>
    </row>
    <row r="64" spans="1:5" ht="51">
      <c r="A64" s="35" t="s">
        <v>55</v>
      </c>
      <c r="E64" s="40" t="s">
        <v>1080</v>
      </c>
    </row>
    <row r="65" spans="1:5" ht="12.75">
      <c r="A65" t="s">
        <v>57</v>
      </c>
      <c r="E65" s="39" t="s">
        <v>5</v>
      </c>
    </row>
    <row r="66" spans="1:16" ht="12.75">
      <c r="A66" t="s">
        <v>48</v>
      </c>
      <c s="34" t="s">
        <v>211</v>
      </c>
      <c s="34" t="s">
        <v>1081</v>
      </c>
      <c s="35" t="s">
        <v>5</v>
      </c>
      <c s="6" t="s">
        <v>1082</v>
      </c>
      <c s="36" t="s">
        <v>159</v>
      </c>
      <c s="37">
        <v>6</v>
      </c>
      <c s="36">
        <v>0.0003</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v>
      </c>
    </row>
    <row r="70" spans="1:16" ht="25.5">
      <c r="A70" t="s">
        <v>48</v>
      </c>
      <c s="34" t="s">
        <v>214</v>
      </c>
      <c s="34" t="s">
        <v>1083</v>
      </c>
      <c s="35" t="s">
        <v>5</v>
      </c>
      <c s="6" t="s">
        <v>1084</v>
      </c>
      <c s="36" t="s">
        <v>52</v>
      </c>
      <c s="37">
        <v>0.002</v>
      </c>
      <c s="36">
        <v>0</v>
      </c>
      <c s="36">
        <f>ROUND(G70*H70,6)</f>
      </c>
      <c r="L70" s="38">
        <v>0</v>
      </c>
      <c s="32">
        <f>ROUND(ROUND(L70,2)*ROUND(G70,3),2)</f>
      </c>
      <c s="36" t="s">
        <v>160</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1085</v>
      </c>
      <c r="E74" s="33" t="s">
        <v>1086</v>
      </c>
      <c r="J74" s="32">
        <f>0</f>
      </c>
      <c s="32">
        <f>0</f>
      </c>
      <c s="32">
        <f>0+L75+L79+L83+L87+L91+L95+L99+L103+L107+L111+L115+L119+L123+L127+L131+L135+L139</f>
      </c>
      <c s="32">
        <f>0+M75+M79+M83+M87+M91+M95+M99+M103+M107+M111+M115+M119+M123+M127+M131+M135+M139</f>
      </c>
    </row>
    <row r="75" spans="1:16" ht="25.5">
      <c r="A75" t="s">
        <v>48</v>
      </c>
      <c s="34" t="s">
        <v>217</v>
      </c>
      <c s="34" t="s">
        <v>1087</v>
      </c>
      <c s="35" t="s">
        <v>5</v>
      </c>
      <c s="6" t="s">
        <v>1088</v>
      </c>
      <c s="36" t="s">
        <v>1089</v>
      </c>
      <c s="37">
        <v>13.388</v>
      </c>
      <c s="36">
        <v>0.0001</v>
      </c>
      <c s="36">
        <f>ROUND(G75*H75,6)</f>
      </c>
      <c r="L75" s="38">
        <v>0</v>
      </c>
      <c s="32">
        <f>ROUND(ROUND(L75,2)*ROUND(G75,3),2)</f>
      </c>
      <c s="36" t="s">
        <v>160</v>
      </c>
      <c>
        <f>(M75*21)/100</f>
      </c>
      <c t="s">
        <v>26</v>
      </c>
    </row>
    <row r="76" spans="1:5" ht="12.75">
      <c r="A76" s="35" t="s">
        <v>54</v>
      </c>
      <c r="E76" s="39" t="s">
        <v>5</v>
      </c>
    </row>
    <row r="77" spans="1:5" ht="51">
      <c r="A77" s="35" t="s">
        <v>55</v>
      </c>
      <c r="E77" s="40" t="s">
        <v>1090</v>
      </c>
    </row>
    <row r="78" spans="1:5" ht="12.75">
      <c r="A78" t="s">
        <v>57</v>
      </c>
      <c r="E78" s="39" t="s">
        <v>5</v>
      </c>
    </row>
    <row r="79" spans="1:16" ht="12.75">
      <c r="A79" t="s">
        <v>48</v>
      </c>
      <c s="34" t="s">
        <v>220</v>
      </c>
      <c s="34" t="s">
        <v>1091</v>
      </c>
      <c s="35" t="s">
        <v>5</v>
      </c>
      <c s="6" t="s">
        <v>1092</v>
      </c>
      <c s="36" t="s">
        <v>1089</v>
      </c>
      <c s="37">
        <v>15.169</v>
      </c>
      <c s="36">
        <v>0.00693</v>
      </c>
      <c s="36">
        <f>ROUND(G79*H79,6)</f>
      </c>
      <c r="L79" s="38">
        <v>0</v>
      </c>
      <c s="32">
        <f>ROUND(ROUND(L79,2)*ROUND(G79,3),2)</f>
      </c>
      <c s="36" t="s">
        <v>160</v>
      </c>
      <c>
        <f>(M79*21)/100</f>
      </c>
      <c t="s">
        <v>26</v>
      </c>
    </row>
    <row r="80" spans="1:5" ht="12.75">
      <c r="A80" s="35" t="s">
        <v>54</v>
      </c>
      <c r="E80" s="39" t="s">
        <v>5</v>
      </c>
    </row>
    <row r="81" spans="1:5" ht="12.75">
      <c r="A81" s="35" t="s">
        <v>55</v>
      </c>
      <c r="E81" s="40" t="s">
        <v>1093</v>
      </c>
    </row>
    <row r="82" spans="1:5" ht="12.75">
      <c r="A82" t="s">
        <v>57</v>
      </c>
      <c r="E82" s="39" t="s">
        <v>1094</v>
      </c>
    </row>
    <row r="83" spans="1:16" ht="12.75">
      <c r="A83" t="s">
        <v>48</v>
      </c>
      <c s="34" t="s">
        <v>223</v>
      </c>
      <c s="34" t="s">
        <v>1095</v>
      </c>
      <c s="35" t="s">
        <v>5</v>
      </c>
      <c s="6" t="s">
        <v>1096</v>
      </c>
      <c s="36" t="s">
        <v>1097</v>
      </c>
      <c s="37">
        <v>92.668</v>
      </c>
      <c s="36">
        <v>7E-05</v>
      </c>
      <c s="36">
        <f>ROUND(G83*H83,6)</f>
      </c>
      <c r="L83" s="38">
        <v>0</v>
      </c>
      <c s="32">
        <f>ROUND(ROUND(L83,2)*ROUND(G83,3),2)</f>
      </c>
      <c s="36" t="s">
        <v>160</v>
      </c>
      <c>
        <f>(M83*21)/100</f>
      </c>
      <c t="s">
        <v>26</v>
      </c>
    </row>
    <row r="84" spans="1:5" ht="12.75">
      <c r="A84" s="35" t="s">
        <v>54</v>
      </c>
      <c r="E84" s="39" t="s">
        <v>5</v>
      </c>
    </row>
    <row r="85" spans="1:5" ht="89.25">
      <c r="A85" s="35" t="s">
        <v>55</v>
      </c>
      <c r="E85" s="40" t="s">
        <v>1098</v>
      </c>
    </row>
    <row r="86" spans="1:5" ht="12.75">
      <c r="A86" t="s">
        <v>57</v>
      </c>
      <c r="E86" s="39" t="s">
        <v>5</v>
      </c>
    </row>
    <row r="87" spans="1:16" ht="12.75">
      <c r="A87" t="s">
        <v>48</v>
      </c>
      <c s="34" t="s">
        <v>227</v>
      </c>
      <c s="34" t="s">
        <v>1099</v>
      </c>
      <c s="35" t="s">
        <v>5</v>
      </c>
      <c s="6" t="s">
        <v>1100</v>
      </c>
      <c s="36" t="s">
        <v>52</v>
      </c>
      <c s="37">
        <v>0.049</v>
      </c>
      <c s="36">
        <v>1</v>
      </c>
      <c s="36">
        <f>ROUND(G87*H87,6)</f>
      </c>
      <c r="L87" s="38">
        <v>0</v>
      </c>
      <c s="32">
        <f>ROUND(ROUND(L87,2)*ROUND(G87,3),2)</f>
      </c>
      <c s="36" t="s">
        <v>160</v>
      </c>
      <c>
        <f>(M87*21)/100</f>
      </c>
      <c t="s">
        <v>26</v>
      </c>
    </row>
    <row r="88" spans="1:5" ht="12.75">
      <c r="A88" s="35" t="s">
        <v>54</v>
      </c>
      <c r="E88" s="39" t="s">
        <v>5</v>
      </c>
    </row>
    <row r="89" spans="1:5" ht="63.75">
      <c r="A89" s="35" t="s">
        <v>55</v>
      </c>
      <c r="E89" s="40" t="s">
        <v>1101</v>
      </c>
    </row>
    <row r="90" spans="1:5" ht="12.75">
      <c r="A90" t="s">
        <v>57</v>
      </c>
      <c r="E90" s="39" t="s">
        <v>5</v>
      </c>
    </row>
    <row r="91" spans="1:16" ht="12.75">
      <c r="A91" t="s">
        <v>48</v>
      </c>
      <c s="34" t="s">
        <v>230</v>
      </c>
      <c s="34" t="s">
        <v>1102</v>
      </c>
      <c s="35" t="s">
        <v>49</v>
      </c>
      <c s="6" t="s">
        <v>1103</v>
      </c>
      <c s="36" t="s">
        <v>52</v>
      </c>
      <c s="37">
        <v>0.013</v>
      </c>
      <c s="36">
        <v>1</v>
      </c>
      <c s="36">
        <f>ROUND(G91*H91,6)</f>
      </c>
      <c r="L91" s="38">
        <v>0</v>
      </c>
      <c s="32">
        <f>ROUND(ROUND(L91,2)*ROUND(G91,3),2)</f>
      </c>
      <c s="36" t="s">
        <v>160</v>
      </c>
      <c>
        <f>(M91*21)/100</f>
      </c>
      <c t="s">
        <v>26</v>
      </c>
    </row>
    <row r="92" spans="1:5" ht="12.75">
      <c r="A92" s="35" t="s">
        <v>54</v>
      </c>
      <c r="E92" s="39" t="s">
        <v>5</v>
      </c>
    </row>
    <row r="93" spans="1:5" ht="63.75">
      <c r="A93" s="35" t="s">
        <v>55</v>
      </c>
      <c r="E93" s="40" t="s">
        <v>1104</v>
      </c>
    </row>
    <row r="94" spans="1:5" ht="12.75">
      <c r="A94" t="s">
        <v>57</v>
      </c>
      <c r="E94" s="39" t="s">
        <v>1105</v>
      </c>
    </row>
    <row r="95" spans="1:16" ht="12.75">
      <c r="A95" t="s">
        <v>48</v>
      </c>
      <c s="34" t="s">
        <v>233</v>
      </c>
      <c s="34" t="s">
        <v>1106</v>
      </c>
      <c s="35" t="s">
        <v>5</v>
      </c>
      <c s="6" t="s">
        <v>1107</v>
      </c>
      <c s="36" t="s">
        <v>52</v>
      </c>
      <c s="37">
        <v>0.036</v>
      </c>
      <c s="36">
        <v>1</v>
      </c>
      <c s="36">
        <f>ROUND(G95*H95,6)</f>
      </c>
      <c r="L95" s="38">
        <v>0</v>
      </c>
      <c s="32">
        <f>ROUND(ROUND(L95,2)*ROUND(G95,3),2)</f>
      </c>
      <c s="36" t="s">
        <v>160</v>
      </c>
      <c>
        <f>(M95*21)/100</f>
      </c>
      <c t="s">
        <v>26</v>
      </c>
    </row>
    <row r="96" spans="1:5" ht="12.75">
      <c r="A96" s="35" t="s">
        <v>54</v>
      </c>
      <c r="E96" s="39" t="s">
        <v>5</v>
      </c>
    </row>
    <row r="97" spans="1:5" ht="76.5">
      <c r="A97" s="35" t="s">
        <v>55</v>
      </c>
      <c r="E97" s="40" t="s">
        <v>1108</v>
      </c>
    </row>
    <row r="98" spans="1:5" ht="12.75">
      <c r="A98" t="s">
        <v>57</v>
      </c>
      <c r="E98" s="39" t="s">
        <v>1105</v>
      </c>
    </row>
    <row r="99" spans="1:16" ht="12.75">
      <c r="A99" t="s">
        <v>48</v>
      </c>
      <c s="34" t="s">
        <v>237</v>
      </c>
      <c s="34" t="s">
        <v>1109</v>
      </c>
      <c s="35" t="s">
        <v>5</v>
      </c>
      <c s="6" t="s">
        <v>1110</v>
      </c>
      <c s="36" t="s">
        <v>1097</v>
      </c>
      <c s="37">
        <v>116.086</v>
      </c>
      <c s="36">
        <v>6E-05</v>
      </c>
      <c s="36">
        <f>ROUND(G99*H99,6)</f>
      </c>
      <c r="L99" s="38">
        <v>0</v>
      </c>
      <c s="32">
        <f>ROUND(ROUND(L99,2)*ROUND(G99,3),2)</f>
      </c>
      <c s="36" t="s">
        <v>160</v>
      </c>
      <c>
        <f>(M99*21)/100</f>
      </c>
      <c t="s">
        <v>26</v>
      </c>
    </row>
    <row r="100" spans="1:5" ht="12.75">
      <c r="A100" s="35" t="s">
        <v>54</v>
      </c>
      <c r="E100" s="39" t="s">
        <v>5</v>
      </c>
    </row>
    <row r="101" spans="1:5" ht="76.5">
      <c r="A101" s="35" t="s">
        <v>55</v>
      </c>
      <c r="E101" s="40" t="s">
        <v>1111</v>
      </c>
    </row>
    <row r="102" spans="1:5" ht="12.75">
      <c r="A102" t="s">
        <v>57</v>
      </c>
      <c r="E102" s="39" t="s">
        <v>5</v>
      </c>
    </row>
    <row r="103" spans="1:16" ht="12.75">
      <c r="A103" t="s">
        <v>48</v>
      </c>
      <c s="34" t="s">
        <v>238</v>
      </c>
      <c s="34" t="s">
        <v>1112</v>
      </c>
      <c s="35" t="s">
        <v>5</v>
      </c>
      <c s="6" t="s">
        <v>1113</v>
      </c>
      <c s="36" t="s">
        <v>52</v>
      </c>
      <c s="37">
        <v>0.086</v>
      </c>
      <c s="36">
        <v>1</v>
      </c>
      <c s="36">
        <f>ROUND(G103*H103,6)</f>
      </c>
      <c r="L103" s="38">
        <v>0</v>
      </c>
      <c s="32">
        <f>ROUND(ROUND(L103,2)*ROUND(G103,3),2)</f>
      </c>
      <c s="36" t="s">
        <v>160</v>
      </c>
      <c>
        <f>(M103*21)/100</f>
      </c>
      <c t="s">
        <v>26</v>
      </c>
    </row>
    <row r="104" spans="1:5" ht="12.75">
      <c r="A104" s="35" t="s">
        <v>54</v>
      </c>
      <c r="E104" s="39" t="s">
        <v>5</v>
      </c>
    </row>
    <row r="105" spans="1:5" ht="76.5">
      <c r="A105" s="35" t="s">
        <v>55</v>
      </c>
      <c r="E105" s="40" t="s">
        <v>1114</v>
      </c>
    </row>
    <row r="106" spans="1:5" ht="12.75">
      <c r="A106" t="s">
        <v>57</v>
      </c>
      <c r="E106" s="39" t="s">
        <v>1105</v>
      </c>
    </row>
    <row r="107" spans="1:16" ht="12.75">
      <c r="A107" t="s">
        <v>48</v>
      </c>
      <c s="34" t="s">
        <v>242</v>
      </c>
      <c s="34" t="s">
        <v>1102</v>
      </c>
      <c s="35" t="s">
        <v>5</v>
      </c>
      <c s="6" t="s">
        <v>1103</v>
      </c>
      <c s="36" t="s">
        <v>52</v>
      </c>
      <c s="37">
        <v>0.037</v>
      </c>
      <c s="36">
        <v>1</v>
      </c>
      <c s="36">
        <f>ROUND(G107*H107,6)</f>
      </c>
      <c r="L107" s="38">
        <v>0</v>
      </c>
      <c s="32">
        <f>ROUND(ROUND(L107,2)*ROUND(G107,3),2)</f>
      </c>
      <c s="36" t="s">
        <v>160</v>
      </c>
      <c>
        <f>(M107*21)/100</f>
      </c>
      <c t="s">
        <v>26</v>
      </c>
    </row>
    <row r="108" spans="1:5" ht="12.75">
      <c r="A108" s="35" t="s">
        <v>54</v>
      </c>
      <c r="E108" s="39" t="s">
        <v>5</v>
      </c>
    </row>
    <row r="109" spans="1:5" ht="63.75">
      <c r="A109" s="35" t="s">
        <v>55</v>
      </c>
      <c r="E109" s="40" t="s">
        <v>1115</v>
      </c>
    </row>
    <row r="110" spans="1:5" ht="12.75">
      <c r="A110" t="s">
        <v>57</v>
      </c>
      <c r="E110" s="39" t="s">
        <v>1105</v>
      </c>
    </row>
    <row r="111" spans="1:16" ht="12.75">
      <c r="A111" t="s">
        <v>48</v>
      </c>
      <c s="34" t="s">
        <v>245</v>
      </c>
      <c s="34" t="s">
        <v>1116</v>
      </c>
      <c s="35" t="s">
        <v>5</v>
      </c>
      <c s="6" t="s">
        <v>1117</v>
      </c>
      <c s="36" t="s">
        <v>1097</v>
      </c>
      <c s="37">
        <v>118.146</v>
      </c>
      <c s="36">
        <v>6E-05</v>
      </c>
      <c s="36">
        <f>ROUND(G111*H111,6)</f>
      </c>
      <c r="L111" s="38">
        <v>0</v>
      </c>
      <c s="32">
        <f>ROUND(ROUND(L111,2)*ROUND(G111,3),2)</f>
      </c>
      <c s="36" t="s">
        <v>160</v>
      </c>
      <c>
        <f>(M111*21)/100</f>
      </c>
      <c t="s">
        <v>26</v>
      </c>
    </row>
    <row r="112" spans="1:5" ht="12.75">
      <c r="A112" s="35" t="s">
        <v>54</v>
      </c>
      <c r="E112" s="39" t="s">
        <v>5</v>
      </c>
    </row>
    <row r="113" spans="1:5" ht="76.5">
      <c r="A113" s="35" t="s">
        <v>55</v>
      </c>
      <c r="E113" s="40" t="s">
        <v>1118</v>
      </c>
    </row>
    <row r="114" spans="1:5" ht="12.75">
      <c r="A114" t="s">
        <v>57</v>
      </c>
      <c r="E114" s="39" t="s">
        <v>5</v>
      </c>
    </row>
    <row r="115" spans="1:16" ht="12.75">
      <c r="A115" t="s">
        <v>48</v>
      </c>
      <c s="34" t="s">
        <v>248</v>
      </c>
      <c s="34" t="s">
        <v>1119</v>
      </c>
      <c s="35" t="s">
        <v>5</v>
      </c>
      <c s="6" t="s">
        <v>1120</v>
      </c>
      <c s="36" t="s">
        <v>52</v>
      </c>
      <c s="37">
        <v>0.125</v>
      </c>
      <c s="36">
        <v>1</v>
      </c>
      <c s="36">
        <f>ROUND(G115*H115,6)</f>
      </c>
      <c r="L115" s="38">
        <v>0</v>
      </c>
      <c s="32">
        <f>ROUND(ROUND(L115,2)*ROUND(G115,3),2)</f>
      </c>
      <c s="36" t="s">
        <v>160</v>
      </c>
      <c>
        <f>(M115*21)/100</f>
      </c>
      <c t="s">
        <v>26</v>
      </c>
    </row>
    <row r="116" spans="1:5" ht="12.75">
      <c r="A116" s="35" t="s">
        <v>54</v>
      </c>
      <c r="E116" s="39" t="s">
        <v>5</v>
      </c>
    </row>
    <row r="117" spans="1:5" ht="89.25">
      <c r="A117" s="35" t="s">
        <v>55</v>
      </c>
      <c r="E117" s="40" t="s">
        <v>1121</v>
      </c>
    </row>
    <row r="118" spans="1:5" ht="12.75">
      <c r="A118" t="s">
        <v>57</v>
      </c>
      <c r="E118" s="39" t="s">
        <v>1105</v>
      </c>
    </row>
    <row r="119" spans="1:16" ht="12.75">
      <c r="A119" t="s">
        <v>48</v>
      </c>
      <c s="34" t="s">
        <v>251</v>
      </c>
      <c s="34" t="s">
        <v>1122</v>
      </c>
      <c s="35" t="s">
        <v>5</v>
      </c>
      <c s="6" t="s">
        <v>1123</v>
      </c>
      <c s="36" t="s">
        <v>1097</v>
      </c>
      <c s="37">
        <v>408.238</v>
      </c>
      <c s="36">
        <v>5E-05</v>
      </c>
      <c s="36">
        <f>ROUND(G119*H119,6)</f>
      </c>
      <c r="L119" s="38">
        <v>0</v>
      </c>
      <c s="32">
        <f>ROUND(ROUND(L119,2)*ROUND(G119,3),2)</f>
      </c>
      <c s="36" t="s">
        <v>160</v>
      </c>
      <c>
        <f>(M119*21)/100</f>
      </c>
      <c t="s">
        <v>26</v>
      </c>
    </row>
    <row r="120" spans="1:5" ht="12.75">
      <c r="A120" s="35" t="s">
        <v>54</v>
      </c>
      <c r="E120" s="39" t="s">
        <v>5</v>
      </c>
    </row>
    <row r="121" spans="1:5" ht="63.75">
      <c r="A121" s="35" t="s">
        <v>55</v>
      </c>
      <c r="E121" s="40" t="s">
        <v>1124</v>
      </c>
    </row>
    <row r="122" spans="1:5" ht="12.75">
      <c r="A122" t="s">
        <v>57</v>
      </c>
      <c r="E122" s="39" t="s">
        <v>5</v>
      </c>
    </row>
    <row r="123" spans="1:16" ht="12.75">
      <c r="A123" t="s">
        <v>48</v>
      </c>
      <c s="34" t="s">
        <v>254</v>
      </c>
      <c s="34" t="s">
        <v>1119</v>
      </c>
      <c s="35" t="s">
        <v>49</v>
      </c>
      <c s="6" t="s">
        <v>1120</v>
      </c>
      <c s="36" t="s">
        <v>52</v>
      </c>
      <c s="37">
        <v>0.265</v>
      </c>
      <c s="36">
        <v>1</v>
      </c>
      <c s="36">
        <f>ROUND(G123*H123,6)</f>
      </c>
      <c r="L123" s="38">
        <v>0</v>
      </c>
      <c s="32">
        <f>ROUND(ROUND(L123,2)*ROUND(G123,3),2)</f>
      </c>
      <c s="36" t="s">
        <v>160</v>
      </c>
      <c>
        <f>(M123*21)/100</f>
      </c>
      <c t="s">
        <v>26</v>
      </c>
    </row>
    <row r="124" spans="1:5" ht="12.75">
      <c r="A124" s="35" t="s">
        <v>54</v>
      </c>
      <c r="E124" s="39" t="s">
        <v>5</v>
      </c>
    </row>
    <row r="125" spans="1:5" ht="63.75">
      <c r="A125" s="35" t="s">
        <v>55</v>
      </c>
      <c r="E125" s="40" t="s">
        <v>1125</v>
      </c>
    </row>
    <row r="126" spans="1:5" ht="12.75">
      <c r="A126" t="s">
        <v>57</v>
      </c>
      <c r="E126" s="39" t="s">
        <v>1105</v>
      </c>
    </row>
    <row r="127" spans="1:16" ht="12.75">
      <c r="A127" t="s">
        <v>48</v>
      </c>
      <c s="34" t="s">
        <v>257</v>
      </c>
      <c s="34" t="s">
        <v>1126</v>
      </c>
      <c s="35" t="s">
        <v>5</v>
      </c>
      <c s="6" t="s">
        <v>1127</v>
      </c>
      <c s="36" t="s">
        <v>52</v>
      </c>
      <c s="37">
        <v>0.164</v>
      </c>
      <c s="36">
        <v>1</v>
      </c>
      <c s="36">
        <f>ROUND(G127*H127,6)</f>
      </c>
      <c r="L127" s="38">
        <v>0</v>
      </c>
      <c s="32">
        <f>ROUND(ROUND(L127,2)*ROUND(G127,3),2)</f>
      </c>
      <c s="36" t="s">
        <v>160</v>
      </c>
      <c>
        <f>(M127*21)/100</f>
      </c>
      <c t="s">
        <v>26</v>
      </c>
    </row>
    <row r="128" spans="1:5" ht="12.75">
      <c r="A128" s="35" t="s">
        <v>54</v>
      </c>
      <c r="E128" s="39" t="s">
        <v>5</v>
      </c>
    </row>
    <row r="129" spans="1:5" ht="63.75">
      <c r="A129" s="35" t="s">
        <v>55</v>
      </c>
      <c r="E129" s="40" t="s">
        <v>1128</v>
      </c>
    </row>
    <row r="130" spans="1:5" ht="12.75">
      <c r="A130" t="s">
        <v>57</v>
      </c>
      <c r="E130" s="39" t="s">
        <v>1105</v>
      </c>
    </row>
    <row r="131" spans="1:16" ht="12.75">
      <c r="A131" t="s">
        <v>48</v>
      </c>
      <c s="34" t="s">
        <v>261</v>
      </c>
      <c s="34" t="s">
        <v>1129</v>
      </c>
      <c s="35" t="s">
        <v>5</v>
      </c>
      <c s="6" t="s">
        <v>1123</v>
      </c>
      <c s="36" t="s">
        <v>1097</v>
      </c>
      <c s="37">
        <v>1046.25</v>
      </c>
      <c s="36">
        <v>5E-05</v>
      </c>
      <c s="36">
        <f>ROUND(G131*H131,6)</f>
      </c>
      <c r="L131" s="38">
        <v>0</v>
      </c>
      <c s="32">
        <f>ROUND(ROUND(L131,2)*ROUND(G131,3),2)</f>
      </c>
      <c s="36" t="s">
        <v>160</v>
      </c>
      <c>
        <f>(M131*21)/100</f>
      </c>
      <c t="s">
        <v>26</v>
      </c>
    </row>
    <row r="132" spans="1:5" ht="12.75">
      <c r="A132" s="35" t="s">
        <v>54</v>
      </c>
      <c r="E132" s="39" t="s">
        <v>5</v>
      </c>
    </row>
    <row r="133" spans="1:5" ht="51">
      <c r="A133" s="35" t="s">
        <v>55</v>
      </c>
      <c r="E133" s="40" t="s">
        <v>1130</v>
      </c>
    </row>
    <row r="134" spans="1:5" ht="12.75">
      <c r="A134" t="s">
        <v>57</v>
      </c>
      <c r="E134" s="39" t="s">
        <v>5</v>
      </c>
    </row>
    <row r="135" spans="1:16" ht="12.75">
      <c r="A135" t="s">
        <v>48</v>
      </c>
      <c s="34" t="s">
        <v>264</v>
      </c>
      <c s="34" t="s">
        <v>1131</v>
      </c>
      <c s="35" t="s">
        <v>5</v>
      </c>
      <c s="6" t="s">
        <v>1132</v>
      </c>
      <c s="36" t="s">
        <v>1097</v>
      </c>
      <c s="37">
        <v>1098.563</v>
      </c>
      <c s="36">
        <v>0</v>
      </c>
      <c s="36">
        <f>ROUND(G135*H135,6)</f>
      </c>
      <c r="L135" s="38">
        <v>0</v>
      </c>
      <c s="32">
        <f>ROUND(ROUND(L135,2)*ROUND(G135,3),2)</f>
      </c>
      <c s="36" t="s">
        <v>53</v>
      </c>
      <c>
        <f>(M135*21)/100</f>
      </c>
      <c t="s">
        <v>26</v>
      </c>
    </row>
    <row r="136" spans="1:5" ht="12.75">
      <c r="A136" s="35" t="s">
        <v>54</v>
      </c>
      <c r="E136" s="39" t="s">
        <v>5</v>
      </c>
    </row>
    <row r="137" spans="1:5" ht="12.75">
      <c r="A137" s="35" t="s">
        <v>55</v>
      </c>
      <c r="E137" s="40" t="s">
        <v>1133</v>
      </c>
    </row>
    <row r="138" spans="1:5" ht="12.75">
      <c r="A138" t="s">
        <v>57</v>
      </c>
      <c r="E138" s="39" t="s">
        <v>1105</v>
      </c>
    </row>
    <row r="139" spans="1:16" ht="25.5">
      <c r="A139" t="s">
        <v>48</v>
      </c>
      <c s="34" t="s">
        <v>269</v>
      </c>
      <c s="34" t="s">
        <v>1134</v>
      </c>
      <c s="35" t="s">
        <v>5</v>
      </c>
      <c s="6" t="s">
        <v>1135</v>
      </c>
      <c s="36" t="s">
        <v>52</v>
      </c>
      <c s="37">
        <v>0.975</v>
      </c>
      <c s="36">
        <v>0</v>
      </c>
      <c s="36">
        <f>ROUND(G139*H139,6)</f>
      </c>
      <c r="L139" s="38">
        <v>0</v>
      </c>
      <c s="32">
        <f>ROUND(ROUND(L139,2)*ROUND(G139,3),2)</f>
      </c>
      <c s="36" t="s">
        <v>160</v>
      </c>
      <c>
        <f>(M139*21)/100</f>
      </c>
      <c t="s">
        <v>26</v>
      </c>
    </row>
    <row r="140" spans="1:5" ht="12.75">
      <c r="A140" s="35" t="s">
        <v>54</v>
      </c>
      <c r="E140" s="39" t="s">
        <v>5</v>
      </c>
    </row>
    <row r="141" spans="1:5" ht="12.75">
      <c r="A141" s="35" t="s">
        <v>55</v>
      </c>
      <c r="E141" s="40" t="s">
        <v>5</v>
      </c>
    </row>
    <row r="142" spans="1:5" ht="12.75">
      <c r="A142" t="s">
        <v>57</v>
      </c>
      <c r="E142" s="39" t="s">
        <v>5</v>
      </c>
    </row>
    <row r="143" spans="1:13" ht="12.75">
      <c r="A143" t="s">
        <v>45</v>
      </c>
      <c r="C143" s="31" t="s">
        <v>86</v>
      </c>
      <c r="E143" s="33" t="s">
        <v>1136</v>
      </c>
      <c r="J143" s="32">
        <f>0</f>
      </c>
      <c s="32">
        <f>0</f>
      </c>
      <c s="32">
        <f>0+L144+L148+L152+L156+L160+L164+L168</f>
      </c>
      <c s="32">
        <f>0+M144+M148+M152+M156+M160+M164+M168</f>
      </c>
    </row>
    <row r="144" spans="1:16" ht="12.75">
      <c r="A144" t="s">
        <v>48</v>
      </c>
      <c s="34" t="s">
        <v>86</v>
      </c>
      <c s="34" t="s">
        <v>1137</v>
      </c>
      <c s="35" t="s">
        <v>5</v>
      </c>
      <c s="6" t="s">
        <v>1138</v>
      </c>
      <c s="36" t="s">
        <v>159</v>
      </c>
      <c s="37">
        <v>5</v>
      </c>
      <c s="36">
        <v>0</v>
      </c>
      <c s="36">
        <f>ROUND(G144*H144,6)</f>
      </c>
      <c r="L144" s="38">
        <v>0</v>
      </c>
      <c s="32">
        <f>ROUND(ROUND(L144,2)*ROUND(G144,3),2)</f>
      </c>
      <c s="36" t="s">
        <v>160</v>
      </c>
      <c>
        <f>(M144*21)/100</f>
      </c>
      <c t="s">
        <v>26</v>
      </c>
    </row>
    <row r="145" spans="1:5" ht="12.75">
      <c r="A145" s="35" t="s">
        <v>54</v>
      </c>
      <c r="E145" s="39" t="s">
        <v>5</v>
      </c>
    </row>
    <row r="146" spans="1:5" ht="51">
      <c r="A146" s="35" t="s">
        <v>55</v>
      </c>
      <c r="E146" s="40" t="s">
        <v>1139</v>
      </c>
    </row>
    <row r="147" spans="1:5" ht="25.5">
      <c r="A147" t="s">
        <v>57</v>
      </c>
      <c r="E147" s="39" t="s">
        <v>1140</v>
      </c>
    </row>
    <row r="148" spans="1:16" ht="12.75">
      <c r="A148" t="s">
        <v>48</v>
      </c>
      <c s="34" t="s">
        <v>90</v>
      </c>
      <c s="34" t="s">
        <v>1141</v>
      </c>
      <c s="35" t="s">
        <v>5</v>
      </c>
      <c s="6" t="s">
        <v>1142</v>
      </c>
      <c s="36" t="s">
        <v>159</v>
      </c>
      <c s="37">
        <v>6</v>
      </c>
      <c s="36">
        <v>0.0008</v>
      </c>
      <c s="36">
        <f>ROUND(G148*H148,6)</f>
      </c>
      <c r="L148" s="38">
        <v>0</v>
      </c>
      <c s="32">
        <f>ROUND(ROUND(L148,2)*ROUND(G148,3),2)</f>
      </c>
      <c s="36" t="s">
        <v>160</v>
      </c>
      <c>
        <f>(M148*21)/100</f>
      </c>
      <c t="s">
        <v>26</v>
      </c>
    </row>
    <row r="149" spans="1:5" ht="12.75">
      <c r="A149" s="35" t="s">
        <v>54</v>
      </c>
      <c r="E149" s="39" t="s">
        <v>5</v>
      </c>
    </row>
    <row r="150" spans="1:5" ht="51">
      <c r="A150" s="35" t="s">
        <v>55</v>
      </c>
      <c r="E150" s="40" t="s">
        <v>1143</v>
      </c>
    </row>
    <row r="151" spans="1:5" ht="25.5">
      <c r="A151" t="s">
        <v>57</v>
      </c>
      <c r="E151" s="39" t="s">
        <v>1140</v>
      </c>
    </row>
    <row r="152" spans="1:16" ht="12.75">
      <c r="A152" t="s">
        <v>48</v>
      </c>
      <c s="34" t="s">
        <v>95</v>
      </c>
      <c s="34" t="s">
        <v>1144</v>
      </c>
      <c s="35" t="s">
        <v>5</v>
      </c>
      <c s="6" t="s">
        <v>1145</v>
      </c>
      <c s="36" t="s">
        <v>159</v>
      </c>
      <c s="37">
        <v>10</v>
      </c>
      <c s="36">
        <v>0.001</v>
      </c>
      <c s="36">
        <f>ROUND(G152*H152,6)</f>
      </c>
      <c r="L152" s="38">
        <v>0</v>
      </c>
      <c s="32">
        <f>ROUND(ROUND(L152,2)*ROUND(G152,3),2)</f>
      </c>
      <c s="36" t="s">
        <v>160</v>
      </c>
      <c>
        <f>(M152*21)/100</f>
      </c>
      <c t="s">
        <v>26</v>
      </c>
    </row>
    <row r="153" spans="1:5" ht="12.75">
      <c r="A153" s="35" t="s">
        <v>54</v>
      </c>
      <c r="E153" s="39" t="s">
        <v>5</v>
      </c>
    </row>
    <row r="154" spans="1:5" ht="51">
      <c r="A154" s="35" t="s">
        <v>55</v>
      </c>
      <c r="E154" s="40" t="s">
        <v>1146</v>
      </c>
    </row>
    <row r="155" spans="1:5" ht="25.5">
      <c r="A155" t="s">
        <v>57</v>
      </c>
      <c r="E155" s="39" t="s">
        <v>1140</v>
      </c>
    </row>
    <row r="156" spans="1:16" ht="25.5">
      <c r="A156" t="s">
        <v>48</v>
      </c>
      <c s="34" t="s">
        <v>99</v>
      </c>
      <c s="34" t="s">
        <v>1147</v>
      </c>
      <c s="35" t="s">
        <v>5</v>
      </c>
      <c s="6" t="s">
        <v>1148</v>
      </c>
      <c s="36" t="s">
        <v>159</v>
      </c>
      <c s="37">
        <v>40</v>
      </c>
      <c s="36">
        <v>4E-05</v>
      </c>
      <c s="36">
        <f>ROUND(G156*H156,6)</f>
      </c>
      <c r="L156" s="38">
        <v>0</v>
      </c>
      <c s="32">
        <f>ROUND(ROUND(L156,2)*ROUND(G156,3),2)</f>
      </c>
      <c s="36" t="s">
        <v>160</v>
      </c>
      <c>
        <f>(M156*21)/100</f>
      </c>
      <c t="s">
        <v>26</v>
      </c>
    </row>
    <row r="157" spans="1:5" ht="12.75">
      <c r="A157" s="35" t="s">
        <v>54</v>
      </c>
      <c r="E157" s="39" t="s">
        <v>5</v>
      </c>
    </row>
    <row r="158" spans="1:5" ht="51">
      <c r="A158" s="35" t="s">
        <v>55</v>
      </c>
      <c r="E158" s="40" t="s">
        <v>1149</v>
      </c>
    </row>
    <row r="159" spans="1:5" ht="25.5">
      <c r="A159" t="s">
        <v>57</v>
      </c>
      <c r="E159" s="39" t="s">
        <v>1150</v>
      </c>
    </row>
    <row r="160" spans="1:16" ht="25.5">
      <c r="A160" t="s">
        <v>48</v>
      </c>
      <c s="34" t="s">
        <v>103</v>
      </c>
      <c s="34" t="s">
        <v>1151</v>
      </c>
      <c s="35" t="s">
        <v>5</v>
      </c>
      <c s="6" t="s">
        <v>1152</v>
      </c>
      <c s="36" t="s">
        <v>159</v>
      </c>
      <c s="37">
        <v>24</v>
      </c>
      <c s="36">
        <v>9E-05</v>
      </c>
      <c s="36">
        <f>ROUND(G160*H160,6)</f>
      </c>
      <c r="L160" s="38">
        <v>0</v>
      </c>
      <c s="32">
        <f>ROUND(ROUND(L160,2)*ROUND(G160,3),2)</f>
      </c>
      <c s="36" t="s">
        <v>160</v>
      </c>
      <c>
        <f>(M160*21)/100</f>
      </c>
      <c t="s">
        <v>26</v>
      </c>
    </row>
    <row r="161" spans="1:5" ht="12.75">
      <c r="A161" s="35" t="s">
        <v>54</v>
      </c>
      <c r="E161" s="39" t="s">
        <v>5</v>
      </c>
    </row>
    <row r="162" spans="1:5" ht="51">
      <c r="A162" s="35" t="s">
        <v>55</v>
      </c>
      <c r="E162" s="40" t="s">
        <v>1153</v>
      </c>
    </row>
    <row r="163" spans="1:5" ht="25.5">
      <c r="A163" t="s">
        <v>57</v>
      </c>
      <c r="E163" s="39" t="s">
        <v>1154</v>
      </c>
    </row>
    <row r="164" spans="1:16" ht="25.5">
      <c r="A164" t="s">
        <v>48</v>
      </c>
      <c s="34" t="s">
        <v>107</v>
      </c>
      <c s="34" t="s">
        <v>1155</v>
      </c>
      <c s="35" t="s">
        <v>5</v>
      </c>
      <c s="6" t="s">
        <v>1156</v>
      </c>
      <c s="36" t="s">
        <v>159</v>
      </c>
      <c s="37">
        <v>20</v>
      </c>
      <c s="36">
        <v>0.00013</v>
      </c>
      <c s="36">
        <f>ROUND(G164*H164,6)</f>
      </c>
      <c r="L164" s="38">
        <v>0</v>
      </c>
      <c s="32">
        <f>ROUND(ROUND(L164,2)*ROUND(G164,3),2)</f>
      </c>
      <c s="36" t="s">
        <v>160</v>
      </c>
      <c>
        <f>(M164*21)/100</f>
      </c>
      <c t="s">
        <v>26</v>
      </c>
    </row>
    <row r="165" spans="1:5" ht="12.75">
      <c r="A165" s="35" t="s">
        <v>54</v>
      </c>
      <c r="E165" s="39" t="s">
        <v>5</v>
      </c>
    </row>
    <row r="166" spans="1:5" ht="51">
      <c r="A166" s="35" t="s">
        <v>55</v>
      </c>
      <c r="E166" s="40" t="s">
        <v>1157</v>
      </c>
    </row>
    <row r="167" spans="1:5" ht="25.5">
      <c r="A167" t="s">
        <v>57</v>
      </c>
      <c r="E167" s="39" t="s">
        <v>1158</v>
      </c>
    </row>
    <row r="168" spans="1:16" ht="25.5">
      <c r="A168" t="s">
        <v>48</v>
      </c>
      <c s="34" t="s">
        <v>111</v>
      </c>
      <c s="34" t="s">
        <v>1159</v>
      </c>
      <c s="35" t="s">
        <v>5</v>
      </c>
      <c s="6" t="s">
        <v>1160</v>
      </c>
      <c s="36" t="s">
        <v>159</v>
      </c>
      <c s="37">
        <v>40</v>
      </c>
      <c s="36">
        <v>0.0002</v>
      </c>
      <c s="36">
        <f>ROUND(G168*H168,6)</f>
      </c>
      <c r="L168" s="38">
        <v>0</v>
      </c>
      <c s="32">
        <f>ROUND(ROUND(L168,2)*ROUND(G168,3),2)</f>
      </c>
      <c s="36" t="s">
        <v>160</v>
      </c>
      <c>
        <f>(M168*21)/100</f>
      </c>
      <c t="s">
        <v>26</v>
      </c>
    </row>
    <row r="169" spans="1:5" ht="12.75">
      <c r="A169" s="35" t="s">
        <v>54</v>
      </c>
      <c r="E169" s="39" t="s">
        <v>5</v>
      </c>
    </row>
    <row r="170" spans="1:5" ht="51">
      <c r="A170" s="35" t="s">
        <v>55</v>
      </c>
      <c r="E170" s="40" t="s">
        <v>1161</v>
      </c>
    </row>
    <row r="171" spans="1:5" ht="12.75">
      <c r="A171" t="s">
        <v>57</v>
      </c>
      <c r="E171" s="39" t="s">
        <v>5</v>
      </c>
    </row>
    <row r="172" spans="1:13" ht="12.75">
      <c r="A172" t="s">
        <v>45</v>
      </c>
      <c r="C172" s="31" t="s">
        <v>46</v>
      </c>
      <c r="E172" s="33" t="s">
        <v>47</v>
      </c>
      <c r="J172" s="32">
        <f>0</f>
      </c>
      <c s="32">
        <f>0</f>
      </c>
      <c s="32">
        <f>0+L173</f>
      </c>
      <c s="32">
        <f>0+M173</f>
      </c>
    </row>
    <row r="173" spans="1:16" ht="25.5">
      <c r="A173" t="s">
        <v>48</v>
      </c>
      <c s="34" t="s">
        <v>189</v>
      </c>
      <c s="34" t="s">
        <v>104</v>
      </c>
      <c s="35" t="s">
        <v>5</v>
      </c>
      <c s="6" t="s">
        <v>105</v>
      </c>
      <c s="36" t="s">
        <v>52</v>
      </c>
      <c s="37">
        <v>6.242</v>
      </c>
      <c s="36">
        <v>0</v>
      </c>
      <c s="36">
        <f>ROUND(G173*H173,6)</f>
      </c>
      <c r="L173" s="38">
        <v>0</v>
      </c>
      <c s="32">
        <f>ROUND(ROUND(L173,2)*ROUND(G173,3),2)</f>
      </c>
      <c s="36" t="s">
        <v>53</v>
      </c>
      <c>
        <f>(M173*21)/100</f>
      </c>
      <c t="s">
        <v>26</v>
      </c>
    </row>
    <row r="174" spans="1:5" ht="12.75">
      <c r="A174" s="35" t="s">
        <v>54</v>
      </c>
      <c r="E174" s="39" t="s">
        <v>5</v>
      </c>
    </row>
    <row r="175" spans="1:5" ht="51">
      <c r="A175" s="35" t="s">
        <v>55</v>
      </c>
      <c r="E175" s="40" t="s">
        <v>1162</v>
      </c>
    </row>
    <row r="176" spans="1:5" ht="153">
      <c r="A176" t="s">
        <v>57</v>
      </c>
      <c r="E176" s="39" t="s">
        <v>1028</v>
      </c>
    </row>
    <row r="177" spans="1:13" ht="12.75">
      <c r="A177" t="s">
        <v>45</v>
      </c>
      <c r="C177" s="31" t="s">
        <v>1029</v>
      </c>
      <c r="E177" s="33" t="s">
        <v>1030</v>
      </c>
      <c r="J177" s="32">
        <f>0</f>
      </c>
      <c s="32">
        <f>0</f>
      </c>
      <c s="32">
        <f>0+L178</f>
      </c>
      <c s="32">
        <f>0+M178</f>
      </c>
    </row>
    <row r="178" spans="1:16" ht="38.25">
      <c r="A178" t="s">
        <v>48</v>
      </c>
      <c s="34" t="s">
        <v>192</v>
      </c>
      <c s="34" t="s">
        <v>1163</v>
      </c>
      <c s="35" t="s">
        <v>5</v>
      </c>
      <c s="6" t="s">
        <v>1164</v>
      </c>
      <c s="36" t="s">
        <v>52</v>
      </c>
      <c s="37">
        <v>8.565</v>
      </c>
      <c s="36">
        <v>0</v>
      </c>
      <c s="36">
        <f>ROUND(G178*H178,6)</f>
      </c>
      <c r="L178" s="38">
        <v>0</v>
      </c>
      <c s="32">
        <f>ROUND(ROUND(L178,2)*ROUND(G178,3),2)</f>
      </c>
      <c s="36" t="s">
        <v>160</v>
      </c>
      <c>
        <f>(M178*21)/100</f>
      </c>
      <c t="s">
        <v>26</v>
      </c>
    </row>
    <row r="179" spans="1:5" ht="12.75">
      <c r="A179" s="35" t="s">
        <v>54</v>
      </c>
      <c r="E179" s="39" t="s">
        <v>5</v>
      </c>
    </row>
    <row r="180" spans="1:5" ht="12.75">
      <c r="A180" s="35" t="s">
        <v>55</v>
      </c>
      <c r="E180" s="40" t="s">
        <v>5</v>
      </c>
    </row>
    <row r="181" spans="1:5" ht="12.75">
      <c r="A181" t="s">
        <v>57</v>
      </c>
      <c r="E181" s="39" t="s">
        <v>5</v>
      </c>
    </row>
    <row r="182" spans="1:13" ht="12.75">
      <c r="A182" t="s">
        <v>45</v>
      </c>
      <c r="C182" s="31" t="s">
        <v>708</v>
      </c>
      <c r="E182" s="33" t="s">
        <v>709</v>
      </c>
      <c r="J182" s="32">
        <f>0</f>
      </c>
      <c s="32">
        <f>0</f>
      </c>
      <c s="32">
        <f>0+L183</f>
      </c>
      <c s="32">
        <f>0+M183</f>
      </c>
    </row>
    <row r="183" spans="1:16" ht="12.75">
      <c r="A183" t="s">
        <v>48</v>
      </c>
      <c s="34" t="s">
        <v>272</v>
      </c>
      <c s="34" t="s">
        <v>711</v>
      </c>
      <c s="35" t="s">
        <v>5</v>
      </c>
      <c s="6" t="s">
        <v>712</v>
      </c>
      <c s="36" t="s">
        <v>122</v>
      </c>
      <c s="37">
        <v>1</v>
      </c>
      <c s="36">
        <v>0</v>
      </c>
      <c s="36">
        <f>ROUND(G183*H183,6)</f>
      </c>
      <c r="L183" s="38">
        <v>0</v>
      </c>
      <c s="32">
        <f>ROUND(ROUND(L183,2)*ROUND(G183,3),2)</f>
      </c>
      <c s="36" t="s">
        <v>160</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