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11-02-11" sheetId="2" r:id="rId2"/>
    <sheet name="PS 11-02-91" sheetId="3" r:id="rId3"/>
    <sheet name="PS 11-03-51" sheetId="4" r:id="rId4"/>
    <sheet name="PS 11-03-52" sheetId="5" r:id="rId5"/>
    <sheet name="PS 11-04-31" sheetId="6" r:id="rId6"/>
    <sheet name="PS 11-04-32" sheetId="7" r:id="rId7"/>
    <sheet name="SO 11-10-01" sheetId="8" r:id="rId8"/>
    <sheet name="SO 11-11-01" sheetId="9" r:id="rId9"/>
    <sheet name="SO 11-23-01.1" sheetId="10" r:id="rId10"/>
    <sheet name="SO 11-23-01.2" sheetId="11" r:id="rId11"/>
    <sheet name="SO 11-50-01" sheetId="12" r:id="rId12"/>
    <sheet name="SO 11-51-01" sheetId="13" r:id="rId13"/>
    <sheet name="SO 11-52-01" sheetId="14" r:id="rId14"/>
    <sheet name="SO 11-52-02" sheetId="15" r:id="rId15"/>
    <sheet name="SO 11-55-01" sheetId="16" r:id="rId16"/>
    <sheet name="SO 11-31-01" sheetId="17" r:id="rId17"/>
    <sheet name="SO 11-61-01" sheetId="18" r:id="rId18"/>
    <sheet name="SO 11-72-01" sheetId="19" r:id="rId19"/>
    <sheet name="SO 11-66-01" sheetId="20" r:id="rId20"/>
    <sheet name="SO 11-66-02" sheetId="21" r:id="rId21"/>
    <sheet name="SO 11-83-01" sheetId="22" r:id="rId22"/>
    <sheet name="SO 11-75-01" sheetId="23" r:id="rId23"/>
    <sheet name="SO 11-76-01" sheetId="24" r:id="rId24"/>
    <sheet name="SO 11-76-02" sheetId="25" r:id="rId25"/>
    <sheet name="SO 11-76-03" sheetId="26" r:id="rId26"/>
    <sheet name="SO 90-90" sheetId="27" r:id="rId27"/>
    <sheet name="SO 98-98" sheetId="28" r:id="rId28"/>
  </sheets>
  <definedNames/>
  <calcPr/>
  <webPublishing/>
</workbook>
</file>

<file path=xl/sharedStrings.xml><?xml version="1.0" encoding="utf-8"?>
<sst xmlns="http://schemas.openxmlformats.org/spreadsheetml/2006/main" count="27987" uniqueCount="4804">
  <si>
    <t>Aspe</t>
  </si>
  <si>
    <t>Rekapitulace ceny</t>
  </si>
  <si>
    <t>5813520029-zm02</t>
  </si>
  <si>
    <t>VÝSTAVBA HALY PRO MĚŘÍCÍ VOZY PEVNÝCH TRAKČNÍCH ZAŘÍZENÍ - BOHUMÍN</t>
  </si>
  <si>
    <t>var. 1</t>
  </si>
  <si>
    <t/>
  </si>
  <si>
    <t>Celková cena bez DPH:</t>
  </si>
  <si>
    <t>Celková cena s DPH:</t>
  </si>
  <si>
    <t>Objekt</t>
  </si>
  <si>
    <t>Popis</t>
  </si>
  <si>
    <t>Cena bez DPH</t>
  </si>
  <si>
    <t>DPH</t>
  </si>
  <si>
    <t>Cena s DPH</t>
  </si>
  <si>
    <t>Počet neoceněných položek</t>
  </si>
  <si>
    <t>D.2.1</t>
  </si>
  <si>
    <t>Kabelizace (místní, dálková) včetně přenosových systémů</t>
  </si>
  <si>
    <t xml:space="preserve">  PS 11-02-11</t>
  </si>
  <si>
    <t>Přípojka a přeložka elektronických komunikací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</si>
  <si>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</si>
  <si>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</si>
  <si>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</si>
  <si>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</si>
  <si>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</si>
  <si>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</si>
  <si>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</si>
  <si>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</si>
  <si>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</si>
  <si>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</si>
  <si>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</si>
  <si>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</si>
  <si>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</si>
  <si>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</si>
  <si>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</si>
  <si>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</si>
  <si>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</si>
  <si>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</si>
  <si>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</si>
  <si>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</si>
  <si>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</si>
  <si>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</si>
  <si>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</si>
  <si>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</si>
  <si>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</si>
  <si>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</si>
  <si>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</si>
  <si>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</si>
  <si>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11-02-11</t>
  </si>
  <si>
    <t>SD</t>
  </si>
  <si>
    <t>D1</t>
  </si>
  <si>
    <t>Zemní práce</t>
  </si>
  <si>
    <t>P</t>
  </si>
  <si>
    <t>1</t>
  </si>
  <si>
    <t>Pol1</t>
  </si>
  <si>
    <t>HLOUBENÍ JAM ZAPAŽ I NEPAŽ TŘ II</t>
  </si>
  <si>
    <t>M3</t>
  </si>
  <si>
    <t>2023_vlastní</t>
  </si>
  <si>
    <t>PP</t>
  </si>
  <si>
    <t>VV</t>
  </si>
  <si>
    <t>TS</t>
  </si>
  <si>
    <t>Poznámka k položce:  
1: 6; viz textová a výkresová část projektové dokumentace  
Technická specifikace položky odpovídá příslušné cenové soustavě</t>
  </si>
  <si>
    <t>Pol10</t>
  </si>
  <si>
    <t>ZÁKLADY Z PROSTÉHO BETONU DO C30/37</t>
  </si>
  <si>
    <t>Poznámka k položce:  
10: 2; viz textová a výkresová část projektové dokumentace  
Technická specifikace položky odpovídá příslušné cenové soustavě</t>
  </si>
  <si>
    <t>Pol11</t>
  </si>
  <si>
    <t>VYHLEDÁVACÍ MARKER ZEMNÍ</t>
  </si>
  <si>
    <t>KUS</t>
  </si>
  <si>
    <t>Poznámka k položce:  
11: 2; viz textová a výkresová část projektové dokumentace  
Technická specifikace položky odpovídá příslušné cenové soustavě</t>
  </si>
  <si>
    <t>4</t>
  </si>
  <si>
    <t>Pol12</t>
  </si>
  <si>
    <t>Geodetické zaměření trasy a prvků</t>
  </si>
  <si>
    <t>KPL</t>
  </si>
  <si>
    <t>Poznámka k položce:  
12: 1; viz textová a výkresová část projektové dokumentace  
Technická specifikace položky odpovídá příslušné cenové soustavě</t>
  </si>
  <si>
    <t>5</t>
  </si>
  <si>
    <t>Pol13</t>
  </si>
  <si>
    <t>Vyhotovení kabelové knihy plánů</t>
  </si>
  <si>
    <t>Poznámka k položce:  
13: 1; viz textová a výkresová část projektové dokumentace  
Technická specifikace položky odpovídá příslušné cenové soustavě</t>
  </si>
  <si>
    <t>Pol2</t>
  </si>
  <si>
    <t>HLOUBENÍ JAM ZAPAŽ I NEPAŽ TŘ. II, ODVOZ DO 20KM</t>
  </si>
  <si>
    <t>Poznámka k položce:  
2: 4; viz textová a výkresová část projektové dokumentace  
Technická specifikace položky odpovídá příslušné cenové soustavě</t>
  </si>
  <si>
    <t>7</t>
  </si>
  <si>
    <t>Pol3</t>
  </si>
  <si>
    <t>ZÁSYP JAM A RÝH ZEMINOU SE ZHUTNĚNÍM</t>
  </si>
  <si>
    <t>Poznámka k položce:  
3: 2; viz textová a výkresová část projektové dokumentace  
Technická specifikace položky odpovídá příslušné cenové soustavě</t>
  </si>
  <si>
    <t>8</t>
  </si>
  <si>
    <t>Pol4</t>
  </si>
  <si>
    <t>KABELOVÁ CHRÁNIČKA ZEMNÍ DN DO 100 MM</t>
  </si>
  <si>
    <t>M</t>
  </si>
  <si>
    <t>Poznámka k položce:  
4: 550; viz textová a výkresová část projektové dokumentace  
Technická specifikace položky odpovídá příslušné cenové soustavě</t>
  </si>
  <si>
    <t>9</t>
  </si>
  <si>
    <t>Pol5</t>
  </si>
  <si>
    <t>ZATAŽENÍ LANKA DO CHRÁNIČKY NEBO ŽLABU</t>
  </si>
  <si>
    <t>Poznámka k položce:  
5: 550; viz textová a výkresová část projektové dokumentace  
Technická specifikace položky odpovídá příslušné cenové soustavě</t>
  </si>
  <si>
    <t>10</t>
  </si>
  <si>
    <t>Pol6</t>
  </si>
  <si>
    <t>KABELOVÝ PROSTUP DO OBJEKTU PŘES ZÁKLAD ZDĚNÝ SVĚTLÉ ŠÍŘKY PŘES 100 DO 200 MM</t>
  </si>
  <si>
    <t>Poznámka k položce:  
6: 4; viz textová a výkresová část projektové dokumentace  
Technická specifikace položky odpovídá příslušné cenové soustavě</t>
  </si>
  <si>
    <t>11</t>
  </si>
  <si>
    <t>Pol7</t>
  </si>
  <si>
    <t>PROTIPOŽÁRNÍ UCPÁVKA PROSTUPU KABELOVÉHO PR. DO 110MM, DO EI 90 MIN.</t>
  </si>
  <si>
    <t>Poznámka k položce:  
7: 4; viz textová a výkresová část projektové dokumentace  
Technická specifikace položky odpovídá příslušné cenové soustavě</t>
  </si>
  <si>
    <t>12</t>
  </si>
  <si>
    <t>Pol8</t>
  </si>
  <si>
    <t>KABELOVÁ UCPÁVKA VODĚ ODOLNÁ PRO VNITŘNÍ PRŮMĚR OTVORU 65 - 110MM</t>
  </si>
  <si>
    <t>Poznámka k položce:  
8: 4; viz textová a výkresová část projektové dokumentace  
Technická specifikace položky odpovídá příslušné cenové soustavě</t>
  </si>
  <si>
    <t>13</t>
  </si>
  <si>
    <t>Pol9</t>
  </si>
  <si>
    <t>OZNAČOVACÍ ŠTÍTEK KABELOVÉHO VEDENÍ, SPOJKY NEBO KABELOVÉ SKŘÍNĚ (VČETNĚ OBJÍMKY)</t>
  </si>
  <si>
    <t>Poznámka k položce:  
9: 50; viz textová a výkresová část projektové dokumentace  
Technická specifikace položky odpovídá příslušné cenové soustavě</t>
  </si>
  <si>
    <t>D2</t>
  </si>
  <si>
    <t>Dodávky, montáže a nosný materiál</t>
  </si>
  <si>
    <t>14</t>
  </si>
  <si>
    <t>742G11</t>
  </si>
  <si>
    <t>KABEL NN DVOU- A TŘÍŽÍLOVÝ CU S PLASTOVOU IZOLACÍ DO 2,5 MM2</t>
  </si>
  <si>
    <t>Poznámka k položce:  
76: 70; viz textová a výkresová část projektové dokumentace  
Technická specifikace položky odpovídá příslušné cenové soustavě</t>
  </si>
  <si>
    <t>15</t>
  </si>
  <si>
    <t>Pol14</t>
  </si>
  <si>
    <t>KABEL ZEMNÍ DVOUPLÁŠŤOVÝ S PANCÍŘEM PRŮMĚRU ŽÍLY DO 0,8 MM DO 5XN</t>
  </si>
  <si>
    <t>KMČTYŘKA</t>
  </si>
  <si>
    <t>Poznámka k položce:  
14: 2,2; viz textová a výkresová část projektové dokumentace  
Technická specifikace položky odpovídá příslušné cenové soustavě</t>
  </si>
  <si>
    <t>16</t>
  </si>
  <si>
    <t>Pol15</t>
  </si>
  <si>
    <t>KABEL ZEMNÍ DVOUPLÁŠŤOVÝ S PANCÍŘEM PRŮMĚRU ŽÍLY DO 0,8 MM - MONTÁŽ</t>
  </si>
  <si>
    <t>Poznámka k položce:  
15: 550; viz textová a výkresová část projektové dokumentace  
Technická specifikace položky odpovídá příslušné cenové soustavě</t>
  </si>
  <si>
    <t>17</t>
  </si>
  <si>
    <t>Pol16</t>
  </si>
  <si>
    <t>KABEL OPTICKÝ SINGLEMODE DO 12 VLÁKEN</t>
  </si>
  <si>
    <t>KMVLÁKNO</t>
  </si>
  <si>
    <t>Poznámka k položce:  
16: 11,7; viz textová a výkresová část projektové dokumentace  
Technická specifikace položky odpovídá příslušné cenové soustavě</t>
  </si>
  <si>
    <t>18</t>
  </si>
  <si>
    <t>Pol17</t>
  </si>
  <si>
    <t>KABEL OPTICKÝ SINGLEMODE - MONTÁŽ</t>
  </si>
  <si>
    <t>Poznámka k položce:  
17: 1300; viz textová a výkresová část projektové dokumentace  
Technická specifikace položky odpovídá příslušné cenové soustavě</t>
  </si>
  <si>
    <t>19</t>
  </si>
  <si>
    <t>Pol18</t>
  </si>
  <si>
    <t>KABEL OPTICKÝ SINGLEMODE - DEMONTÁŽ</t>
  </si>
  <si>
    <t>Poznámka k položce:  
18: 350; viz textová a výkresová část projektové dokumentace  
Technická specifikace položky odpovídá příslušné cenové soustavě</t>
  </si>
  <si>
    <t>20</t>
  </si>
  <si>
    <t>Pol19</t>
  </si>
  <si>
    <t>ELEKTROINSTALAČNÍ TRUBKA S FUNKČNÍ ODOLNOSTÍ PŘI POŽÁRU VČETNĚ UPEVNĚNÍ A PŘÍSLUŠENSTVÍ DN PRŮMĚRU PŘES 25 DO 40 MM</t>
  </si>
  <si>
    <t>Poznámka k položce:  
19: 70; viz textová a výkresová část projektové dokumentace  
Technická specifikace položky odpovídá příslušné cenové soustavě</t>
  </si>
  <si>
    <t>21</t>
  </si>
  <si>
    <t>Pol20</t>
  </si>
  <si>
    <t>KABEL OPTICKÝ - REZERVA DO 500 MM</t>
  </si>
  <si>
    <t>Poznámka k položce:  
20: 6; viz textová a výkresová část projektové dokumentace  
Technická specifikace položky odpovídá příslušné cenové soustavě</t>
  </si>
  <si>
    <t>22</t>
  </si>
  <si>
    <t>Pol21</t>
  </si>
  <si>
    <t>KABEL OPTICKÝ - REZERVA DO 500 MM - MONTÁŽ</t>
  </si>
  <si>
    <t>Poznámka k položce:  
21: 6; viz textová a výkresová část projektové dokumentace  
Technická specifikace položky odpovídá příslušné cenové soustavě</t>
  </si>
  <si>
    <t>23</t>
  </si>
  <si>
    <t>Pol22</t>
  </si>
  <si>
    <t>OPTOTRUBKA HDPE PRŮMĚRU DO 40 MM</t>
  </si>
  <si>
    <t>Poznámka k položce:  
22: 1230; viz textová a výkresová část projektové dokumentace  
Technická specifikace položky odpovídá příslušné cenové soustavě</t>
  </si>
  <si>
    <t>24</t>
  </si>
  <si>
    <t>Pol23</t>
  </si>
  <si>
    <t>OPTOTRUBKA HDPE - MONTÁŽ</t>
  </si>
  <si>
    <t>Poznámka k položce:  
23: 1230; viz textová a výkresová část projektové dokumentace  
Technická specifikace položky odpovídá příslušné cenové soustavě</t>
  </si>
  <si>
    <t>25</t>
  </si>
  <si>
    <t>Pol24</t>
  </si>
  <si>
    <t>OPTOTRUBKA - HERMETIZACE ÚSEKU DO 2000 M</t>
  </si>
  <si>
    <t>ÚSEK</t>
  </si>
  <si>
    <t>Poznámka k položce:  
24: 3; viz textová a výkresová část projektové dokumentace  
Technická specifikace položky odpovídá příslušné cenové soustavě</t>
  </si>
  <si>
    <t>26</t>
  </si>
  <si>
    <t>Pol25</t>
  </si>
  <si>
    <t>OPTOTRUBKA - KALIBRACE</t>
  </si>
  <si>
    <t>Poznámka k položce:  
25: 700; viz textová a výkresová část projektové dokumentace  
Technická specifikace položky odpovídá příslušné cenové soustavě</t>
  </si>
  <si>
    <t>27</t>
  </si>
  <si>
    <t>Pol26</t>
  </si>
  <si>
    <t>OPTOTRUBKOVÁ SPOJKA PRŮMĚRU DO 40 MM</t>
  </si>
  <si>
    <t>Poznámka k položce:  
26: 5; viz textová a výkresová část projektové dokumentace  
Technická specifikace položky odpovídá příslušné cenové soustavě</t>
  </si>
  <si>
    <t>28</t>
  </si>
  <si>
    <t>Pol27</t>
  </si>
  <si>
    <t>OPTOTRUBKOVÁ SPOJKA - MONTÁŽ</t>
  </si>
  <si>
    <t>Poznámka k položce:  
27: 5; viz textová a výkresová část projektové dokumentace  
Technická specifikace položky odpovídá příslušné cenové soustavě</t>
  </si>
  <si>
    <t>29</t>
  </si>
  <si>
    <t>Pol28</t>
  </si>
  <si>
    <t>OPTOTRUBKOVÁ KONCOVKA PRŮMĚRU DO 40 MM</t>
  </si>
  <si>
    <t>Poznámka k položce:  
28: 3; viz textová a výkresová část projektové dokumentace  
Technická specifikace položky odpovídá příslušné cenové soustavě</t>
  </si>
  <si>
    <t>30</t>
  </si>
  <si>
    <t>Pol29</t>
  </si>
  <si>
    <t>OPTOTRUBKOVÁ KONCOVKA - MONTÁŽ</t>
  </si>
  <si>
    <t>Poznámka k položce:  
29: 3; viz textová a výkresová část projektové dokumentace  
Technická specifikace položky odpovídá příslušné cenové soustavě</t>
  </si>
  <si>
    <t>31</t>
  </si>
  <si>
    <t>Pol30</t>
  </si>
  <si>
    <t>OPTOTRUBKOVÁ KONCOVKA - DEMONTÁŽ</t>
  </si>
  <si>
    <t>Poznámka k položce:  
36: ; viz textová a výkresová část projektové dokumentace  
Technická specifikace položky odpovídá příslušné cenové soustavě</t>
  </si>
  <si>
    <t>32</t>
  </si>
  <si>
    <t>Pol31</t>
  </si>
  <si>
    <t>OPTOTRUBKOVÁ KONCOKA S VENTILKEM PRŮMĚRU DO 40 MM</t>
  </si>
  <si>
    <t>Poznámka k položce:  
31: 3; viz textová a výkresová část projektové dokumentace  
Technická specifikace položky odpovídá příslušné cenové soustavě</t>
  </si>
  <si>
    <t>33</t>
  </si>
  <si>
    <t>Pol32</t>
  </si>
  <si>
    <t>OPTOTRUBKOVÁ KONCOKA S VENTILKEM - MONTÁŽ</t>
  </si>
  <si>
    <t>Poznámka k položce:  
32: 3; viz textová a výkresová část projektové dokumentace  
Technická specifikace položky odpovídá příslušné cenové soustavě</t>
  </si>
  <si>
    <t>34</t>
  </si>
  <si>
    <t>Pol33</t>
  </si>
  <si>
    <t>OPTOTRUBKOVÁ KONCOKA S VENTILKEM - DEMONTÁŽ</t>
  </si>
  <si>
    <t>Poznámka k položce:  
33: 3; viz textová a výkresová část projektové dokumentace  
Technická specifikace položky odpovídá příslušné cenové soustavě</t>
  </si>
  <si>
    <t>35</t>
  </si>
  <si>
    <t>Pol34</t>
  </si>
  <si>
    <t>OPTOTRUBKOVÁ PRŮCHODKA PRŮMĚRU DO 40 MM</t>
  </si>
  <si>
    <t>Poznámka k položce:  
34: 12; viz textová a výkresová část projektové dokumentace  
Technická specifikace položky odpovídá příslušné cenové soustavě</t>
  </si>
  <si>
    <t>36</t>
  </si>
  <si>
    <t>Pol35</t>
  </si>
  <si>
    <t>OPTOTRUBKOVÁ PRŮCHODKA - MONTÁŽ</t>
  </si>
  <si>
    <t>Poznámka k položce:  
35: 12; viz textová a výkresová část projektové dokumentace  
Technická specifikace položky odpovídá příslušné cenové soustavě</t>
  </si>
  <si>
    <t>37</t>
  </si>
  <si>
    <t>Pol36</t>
  </si>
  <si>
    <t>OPTOTRUBKOVÁ SPOJKA Y PRŮMĚRU DO 40 MM</t>
  </si>
  <si>
    <t>Poznámka k položce:  
36: 2; viz textová a výkresová část projektové dokumentace  
Technická specifikace položky odpovídá příslušné cenové soustavě</t>
  </si>
  <si>
    <t>38</t>
  </si>
  <si>
    <t>Pol37</t>
  </si>
  <si>
    <t>OPTOTRUBKOVÁ SPOJKA Y - MONTÁŽ</t>
  </si>
  <si>
    <t>Poznámka k položce:  
37: 2; viz textová a výkresová část projektové dokumentace  
Technická specifikace položky odpovídá příslušné cenové soustavě</t>
  </si>
  <si>
    <t>39</t>
  </si>
  <si>
    <t>Pol38</t>
  </si>
  <si>
    <t>PLASTOVÁ ZEMNÍ KOMORA PRO ULOŽENÍ REZERVY</t>
  </si>
  <si>
    <t>Poznámka k položce:  
38: 2; viz textová a výkresová část projektové dokumentace  
Technická specifikace položky odpovídá příslušné cenové soustavě</t>
  </si>
  <si>
    <t>40</t>
  </si>
  <si>
    <t>Pol39</t>
  </si>
  <si>
    <t>PLASTOVÁ ZEMNÍ KOMORA PRO ULOŽENÍ REZERVY - MONTÁŽ</t>
  </si>
  <si>
    <t>Poznámka k položce:  
39: 2; viz textová a výkresová část projektové dokumentace  
Technická specifikace položky odpovídá příslušné cenové soustavě</t>
  </si>
  <si>
    <t>41</t>
  </si>
  <si>
    <t>Pol40</t>
  </si>
  <si>
    <t>OPTICKÝ ROZVADĚČ 19" PROVEDENÍ DO 12 VLÁKEN</t>
  </si>
  <si>
    <t>Poznámka k položce:  
40: 6; viz textová a výkresová část projektové dokumentace  
Technická specifikace položky odpovídá příslušné cenové soustavě</t>
  </si>
  <si>
    <t>42</t>
  </si>
  <si>
    <t>Pol41</t>
  </si>
  <si>
    <t>ROZVADĚČ STRUKT. KABELÁŽE NEBO OPTICKÝ, ORGANIZAR-DODÁVKA</t>
  </si>
  <si>
    <t>Poznámka k položce:  
41: 6; viz textová a výkresová část projektové dokumentace  
Technická specifikace položky odpovídá příslušné cenové soustavě</t>
  </si>
  <si>
    <t>43</t>
  </si>
  <si>
    <t>Pol42</t>
  </si>
  <si>
    <t>ROZVADĚČ STRUKT. KABELÁŽE NEBO OPTICKÝ, MONTÁŽ ORGANIZARU</t>
  </si>
  <si>
    <t>Poznámka k položce:  
42: 6; viz textová a výkresová část projektové dokumentace  
Technická specifikace položky odpovídá příslušné cenové soustavě</t>
  </si>
  <si>
    <t>44</t>
  </si>
  <si>
    <t>Pol43</t>
  </si>
  <si>
    <t>OPTICKÝ ROZVADĚČ 19" PROVEDENÍ - MONTÁŽ</t>
  </si>
  <si>
    <t>Poznámka k položce:  
43: 6; viz textová a výkresová část projektové dokumentace  
Technická specifikace položky odpovídá příslušné cenové soustavě</t>
  </si>
  <si>
    <t>45</t>
  </si>
  <si>
    <t>Pol44</t>
  </si>
  <si>
    <t>OPTICKÝ ROZVADĚČ NA ZEĎ DO 12 VLÁKEN</t>
  </si>
  <si>
    <t>Poznámka k položce:  
44: 2; viz textová a výkresová část projektové dokumentace  
Technická specifikace položky odpovídá příslušné cenové soustavě</t>
  </si>
  <si>
    <t>46</t>
  </si>
  <si>
    <t>Pol45</t>
  </si>
  <si>
    <t>OPTICKÝ ROZVADĚČ NA ZEĎ - MONTÁŽ</t>
  </si>
  <si>
    <t>Poznámka k položce:  
45: 2; viz textová a výkresová část projektové dokumentace  
Technická specifikace položky odpovídá příslušné cenové soustavě</t>
  </si>
  <si>
    <t>47</t>
  </si>
  <si>
    <t>Pol46</t>
  </si>
  <si>
    <t>KAZETA PRO ULOŽENÍ SVÁRŮ - DODÁVKA</t>
  </si>
  <si>
    <t>Poznámka k položce:  
46: 8; viz textová a výkresová část projektové dokumentace  
Technická specifikace položky odpovídá příslušné cenové soustavě</t>
  </si>
  <si>
    <t>48</t>
  </si>
  <si>
    <t>Pol47</t>
  </si>
  <si>
    <t>KAZETA PRO ULOŽENÍ SVÁRŮ - MONTÁŽ</t>
  </si>
  <si>
    <t>Poznámka k položce:  
47: 8; viz textová a výkresová část projektové dokumentace  
Technická specifikace položky odpovídá příslušné cenové soustavě</t>
  </si>
  <si>
    <t>49</t>
  </si>
  <si>
    <t>Pol48</t>
  </si>
  <si>
    <t>ROZPOJOVACÍ SVORKOVNICE 2/10, 2/8</t>
  </si>
  <si>
    <t>Poznámka k položce:  
48: 6; viz textová a výkresová část projektové dokumentace  
Technická specifikace položky odpovídá příslušné cenové soustavě</t>
  </si>
  <si>
    <t>50</t>
  </si>
  <si>
    <t>Pol49</t>
  </si>
  <si>
    <t>ROZPOJOVACÍ SVORKOVNICE 2/10, 2/8 - MONTÁŽ</t>
  </si>
  <si>
    <t>Poznámka k položce:  
49: 6; viz textová a výkresová část projektové dokumentace  
Technická specifikace položky odpovídá příslušné cenové soustavě</t>
  </si>
  <si>
    <t>51</t>
  </si>
  <si>
    <t>Pol50</t>
  </si>
  <si>
    <t>ZEMNÍCÍ SVORKOVNICE</t>
  </si>
  <si>
    <t>Poznámka k položce:  
50: 3; viz textová a výkresová část projektové dokumentace  
Technická specifikace položky odpovídá příslušné cenové soustavě</t>
  </si>
  <si>
    <t>52</t>
  </si>
  <si>
    <t>Pol51</t>
  </si>
  <si>
    <t>ZEMNÍCÍ SVORKOVNICE - MONTÁŽ</t>
  </si>
  <si>
    <t>Poznámka k položce:  
51: 3; viz textová a výkresová část projektové dokumentace  
Technická specifikace položky odpovídá příslušné cenové soustavě</t>
  </si>
  <si>
    <t>53</t>
  </si>
  <si>
    <t>Pol52</t>
  </si>
  <si>
    <t>MONTÁŽNÍ RÁM DO 10+1</t>
  </si>
  <si>
    <t>Poznámka k položce:  
52: 1; viz textová a výkresová část projektové dokumentace  
Technická specifikace položky odpovídá příslušné cenové soustavě</t>
  </si>
  <si>
    <t>54</t>
  </si>
  <si>
    <t>Pol53</t>
  </si>
  <si>
    <t>MONTÁŽNÍ RÁM DO 10+1 - MONTÁŽ</t>
  </si>
  <si>
    <t>Poznámka k položce:  
53: 1; viz textová a výkresová část projektové dokumentace  
Technická specifikace položky odpovídá příslušné cenové soustavě</t>
  </si>
  <si>
    <t>55</t>
  </si>
  <si>
    <t>Pol54</t>
  </si>
  <si>
    <t>SPOJKA PRO CELOPLASTOVÉ KABELY S PANCÍŘEM NEBO BEZ PANCÍŘE DO 100 ŽIL</t>
  </si>
  <si>
    <t>Poznámka k položce:  
54: 3; viz textová a výkresová část projektové dokumentace  
Technická specifikace položky odpovídá příslušné cenové soustavě</t>
  </si>
  <si>
    <t>56</t>
  </si>
  <si>
    <t>Pol55</t>
  </si>
  <si>
    <t>SPOJKA PRO CELOPLASTOVÉ KABELY S PANCÍŘEM NEBO BEZ PANCÍŘE - MONTÁŽ</t>
  </si>
  <si>
    <t>Poznámka k položce:  
55: 3; viz textová a výkresová část projektové dokumentace  
Technická specifikace položky odpovídá příslušné cenové soustavě</t>
  </si>
  <si>
    <t>57</t>
  </si>
  <si>
    <t>Pol56</t>
  </si>
  <si>
    <t>UKONČENÍ KABELU CELOPLASTOVÝHO S PANCÍŘEM DO 40 ŽIL</t>
  </si>
  <si>
    <t>Poznámka k položce:  
56: 6; viz textová a výkresová část projektové dokumentace  
Technická specifikace položky odpovídá příslušné cenové soustavě</t>
  </si>
  <si>
    <t>58</t>
  </si>
  <si>
    <t>Pol57</t>
  </si>
  <si>
    <t>UKONČENÍ KABELU FORMA KABELOVÁ DÉLKY DO 0,5 M DO 5XN</t>
  </si>
  <si>
    <t>Poznámka k položce:  
57: 6; viz textová a výkresová část projektové dokumentace  
Technická specifikace položky odpovídá příslušné cenové soustavě</t>
  </si>
  <si>
    <t>59</t>
  </si>
  <si>
    <t>Pol58</t>
  </si>
  <si>
    <t>UKONČENÍ KABELU OPTICKÉHO DO 12 VLÁKEN</t>
  </si>
  <si>
    <t>Poznámka k položce:  
58: 10; viz textová a výkresová část projektové dokumentace  
Technická specifikace položky odpovídá příslušné cenové soustavě</t>
  </si>
  <si>
    <t>60</t>
  </si>
  <si>
    <t>Pol59</t>
  </si>
  <si>
    <t>UKONČENÍ KABELU OPTICKÉHO - DEMONTÁŽ</t>
  </si>
  <si>
    <t>Poznámka k položce:  
59: 1; viz textová a výkresová část projektové dokumentace  
Technická specifikace položky odpovídá příslušné cenové soustavě</t>
  </si>
  <si>
    <t>61</t>
  </si>
  <si>
    <t>Pol60</t>
  </si>
  <si>
    <t>MĚŘENÍ - ZŘÍZENÍ VÝVODU KABELOVÉHO PLÁŠTĚ PRO MĚŘENÍ</t>
  </si>
  <si>
    <t>Poznámka k položce:  
60: 6; viz textová a výkresová část projektové dokumentace  
Technická specifikace položky odpovídá příslušné cenové soustavě</t>
  </si>
  <si>
    <t>62</t>
  </si>
  <si>
    <t>Pol61</t>
  </si>
  <si>
    <t>MĚŘENÍ JEDNOSMĚRNÉ NA SDĚLOVACÍM KABELU</t>
  </si>
  <si>
    <t>Poznámka k položce:  
61: 8; viz textová a výkresová část projektové dokumentace  
Technická specifikace položky odpovídá příslušné cenové soustavě</t>
  </si>
  <si>
    <t>63</t>
  </si>
  <si>
    <t>Pol62</t>
  </si>
  <si>
    <t>MĚŘENÍ ÚTLUMU PŘESLECHU NA BLÍZKÉM KONCI NA MÍSTNÍM SDĚL. KABELU ZA 1 ČTYŘKU XN A 1 MĚŘENÝ ÚSEK</t>
  </si>
  <si>
    <t>Poznámka k položce:  
62: 20; viz textová a výkresová část projektové dokumentace  
Technická specifikace položky odpovídá příslušné cenové soustavě</t>
  </si>
  <si>
    <t>64</t>
  </si>
  <si>
    <t>Pol63</t>
  </si>
  <si>
    <t>MĚŘENÍ A VYROVNÁNÍ KAPACITNÍCH NEROVNOVÁH NA MÍSTNÍM SDĚLOVACÍM KABELU, KABEL DO 4 KM DÉLKY, 1 ČTYŘKA</t>
  </si>
  <si>
    <t>Poznámka k položce:  
63: 20; viz textová a výkresová část projektové dokumentace  
Technická specifikace položky odpovídá příslušné cenové soustavě</t>
  </si>
  <si>
    <t>65</t>
  </si>
  <si>
    <t>Pol64</t>
  </si>
  <si>
    <t>MĚŘENÍ STÁVAJÍCÍHO OPTICKÉHO KABELU</t>
  </si>
  <si>
    <t>VLÁKNO</t>
  </si>
  <si>
    <t>Poznámka k položce:  
64: 6; viz textová a výkresová část projektové dokumentace  
Technická specifikace položky odpovídá příslušné cenové soustavě</t>
  </si>
  <si>
    <t>66</t>
  </si>
  <si>
    <t>Pol65</t>
  </si>
  <si>
    <t>MĚŘENÍ KOMPLEXNÍ OPTICKÉHO KABELU</t>
  </si>
  <si>
    <t>Poznámka k položce:  
65: 42; viz textová a výkresová část projektové dokumentace  
Technická specifikace položky odpovídá příslušné cenové soustavě</t>
  </si>
  <si>
    <t>67</t>
  </si>
  <si>
    <t>Pol66</t>
  </si>
  <si>
    <t>OPTICKÝ PIGTAIL SINGLEMODE DO 2 M</t>
  </si>
  <si>
    <t>Poznámka k položce:  
66: 84; viz textová a výkresová část projektové dokumentace  
Technická specifikace položky odpovídá příslušné cenové soustavě</t>
  </si>
  <si>
    <t>68</t>
  </si>
  <si>
    <t>Pol67</t>
  </si>
  <si>
    <t>OPTICKÝ PIGTAIL SINGLEMODE - MONTÁŽ</t>
  </si>
  <si>
    <t>Poznámka k položce:  
67: 84; viz textová a výkresová část projektové dokumentace  
Technická specifikace položky odpovídá příslušné cenové soustavě</t>
  </si>
  <si>
    <t>69</t>
  </si>
  <si>
    <t>Pol68</t>
  </si>
  <si>
    <t>PŘÍSLUŠENSTVÍ KS (ROZVODNÁ SKŘÍŇ) - DEMONTÁŽ VČ. PŘÍSLUŠENSTVÍ</t>
  </si>
  <si>
    <t>Poznámka k položce:  
68: 1; viz textová a výkresová část projektové dokumentace  
Technická specifikace položky odpovídá příslušné cenové soustavě</t>
  </si>
  <si>
    <t>70</t>
  </si>
  <si>
    <t>Pol69</t>
  </si>
  <si>
    <t>KAMERA DIGITÁLNÍ (IP) - DEMONTÁŽ VČ. PŘÍSLUŠENSTVÍ</t>
  </si>
  <si>
    <t>Poznámka k položce:  
69: 1; viz textová a výkresová část projektové dokumentace  
Technická specifikace položky odpovídá příslušné cenové soustavě</t>
  </si>
  <si>
    <t>71</t>
  </si>
  <si>
    <t>Pol70</t>
  </si>
  <si>
    <t>KAMERA DIGITÁLNÍ (IP) - MONTÁŽ VČ PŘÍSLUŠENSTVÍ</t>
  </si>
  <si>
    <t>Poznámka k položce:  
=CONCATENATE(B304;': ';H304;'; ') amp;'viz textová a výkresová část projektové dokumentace'  
Technická specifikace položky odpovídá příslušné cenové soustavě</t>
  </si>
  <si>
    <t>72</t>
  </si>
  <si>
    <t>Pol71</t>
  </si>
  <si>
    <t>ZPROVOZNĚNÍ A NASTAVENÍ POHLEDU KAMERY</t>
  </si>
  <si>
    <t>73</t>
  </si>
  <si>
    <t>Pol72</t>
  </si>
  <si>
    <t>ELEKTROINSTALAČNÍ TRUBKA PLASTOVÁ UV STABILNÍ VČETNĚ UPEVNĚNÍ A PŘÍSLUŠENSTVÍ DN PRŮMĚRU PŘES 25 DO 40 MM</t>
  </si>
  <si>
    <t>Poznámka k položce:  
72: 20; viz textová a výkresová část projektové dokumentace  
Technická specifikace položky odpovídá příslušné cenové soustavě</t>
  </si>
  <si>
    <t>74</t>
  </si>
  <si>
    <t>Pol73</t>
  </si>
  <si>
    <t>ROZVODNICE NN PRÁZDNÁ PLASTOVÁ, MIN. IP 55 MM</t>
  </si>
  <si>
    <t>Poznámka k položce:  
73: 2; viz textová a výkresová část projektové dokumentace  
Technická specifikace položky odpovídá příslušné cenové soustavě</t>
  </si>
  <si>
    <t>75</t>
  </si>
  <si>
    <t>Pol74</t>
  </si>
  <si>
    <t>SKŘÍŇ ROZVODNÁ DO 20 PÁRŮ</t>
  </si>
  <si>
    <t>Poznámka k položce:  
74: 1; viz textová a výkresová část projektové dokumentace  
Technická specifikace položky odpovídá příslušné cenové soustavě</t>
  </si>
  <si>
    <t>76</t>
  </si>
  <si>
    <t>Pol75</t>
  </si>
  <si>
    <t>SKŘÍŇ ROZVODNÁ DO 20 PÁRŮ - MONTÁŽ</t>
  </si>
  <si>
    <t>Poznámka k položce:  
75: 1; viz textová a výkresová část projektové dokumentace  
Technická specifikace položky odpovídá příslušné cenové soustavě</t>
  </si>
  <si>
    <t>77</t>
  </si>
  <si>
    <t>Pol76</t>
  </si>
  <si>
    <t>PROVEDENÍ PROHLÍDKY A ZKOUŠKY PRÁVNICKOU OSOBOU, VYDÁNÍ PRŮKAZU ZPŮSOBILOSTI</t>
  </si>
  <si>
    <t>Poznámka k položce:  
77: 1; viz textová a výkresová část projektové dokumentace  
Technická specifikace položky odpovídá příslušné cenové soustavě</t>
  </si>
  <si>
    <t>78</t>
  </si>
  <si>
    <t>Pol77</t>
  </si>
  <si>
    <t>REVIZNÍ ZPRÁVA</t>
  </si>
  <si>
    <t>Poznámka k položce:  
78: 1; viz textová a výkresová část projektové dokumentace  
Technická specifikace položky odpovídá příslušné cenové soustavě</t>
  </si>
  <si>
    <t>79</t>
  </si>
  <si>
    <t>Pol78</t>
  </si>
  <si>
    <t>PROTOKOL UTZ</t>
  </si>
  <si>
    <t>Poznámka k položce:  
79: 1; viz textová a výkresová část projektové dokumentace  
Technická specifikace položky odpovídá příslušné cenové soustavě</t>
  </si>
  <si>
    <t>80</t>
  </si>
  <si>
    <t>Pol79</t>
  </si>
  <si>
    <t>MANIPULACE NA ZAŘÍZENÍCH PROVÁDĚNÉ PROVOZOVATELEM</t>
  </si>
  <si>
    <t>HOD</t>
  </si>
  <si>
    <t>Poznámka k položce:  
80: 32; viz textová a výkresová část projektové dokumentace  
Technická specifikace položky odpovídá příslušné cenové soustavě</t>
  </si>
  <si>
    <t>D.2.9</t>
  </si>
  <si>
    <t>Jiná sdělovací zařízení</t>
  </si>
  <si>
    <t xml:space="preserve">  PS 11-02-91</t>
  </si>
  <si>
    <t>Vnitřní sdělovací zařízení</t>
  </si>
  <si>
    <t>PS 11-02-91</t>
  </si>
  <si>
    <t>Elektrická požární signalizace</t>
  </si>
  <si>
    <t>703752</t>
  </si>
  <si>
    <t>PROTIPOŽÁRNÍ UCPÁVKA STĚNOU/STROPEM, TL DO 50CM, DO EI 90 MIN.</t>
  </si>
  <si>
    <t>KS</t>
  </si>
  <si>
    <t>R</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</si>
  <si>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</si>
  <si>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</si>
  <si>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</si>
  <si>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2023_OTSKP</t>
  </si>
  <si>
    <t>Poznámka k položce:  
 Položka obsahuje: Dodávku a montáž protipožární ucpávky vč. příslušenství a pomocného materiálu, vyhotovéní a dodání atestu. Dále obsahuje cenu za pom. mechanismy včetně všech ostatních vedlejších nákladů.</t>
  </si>
  <si>
    <t>744612</t>
  </si>
  <si>
    <t>JISTIČ JEDNOPÓLOVÝ (10 KA) OD 4 DO 10 A</t>
  </si>
  <si>
    <t>Poznámka k položce:  
 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</si>
  <si>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</si>
  <si>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</si>
  <si>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KMPÁR</t>
  </si>
  <si>
    <t>Poznámka k položce: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</si>
  <si>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</si>
  <si>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</si>
  <si>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</si>
  <si>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75J512</t>
  </si>
  <si>
    <t>KABEL SILOVÝ PRO EPS OHNIODOLNÝ, BEZHALOGENOVÝ PRŮMĚRU DO 2,5 MM2</t>
  </si>
  <si>
    <t>kmžíla</t>
  </si>
  <si>
    <t>Poznámka k položce: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kmžílách.</t>
  </si>
  <si>
    <t>75J51X</t>
  </si>
  <si>
    <t>KABEL SILOVÝ PRO EPS OHNIODOLNÝ, BEZHALOGENOVÝ - MONTÁŽ</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</si>
  <si>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t>
  </si>
  <si>
    <t>75J623</t>
  </si>
  <si>
    <t>KABEL SDĚLOVACÍ PRO EPS STÍNĚNÝ OHNIODOLNÝ, BEZHALOGENOVÝ PRŮMĚRU PŘES 1,0 MM2</t>
  </si>
  <si>
    <t>75J62X</t>
  </si>
  <si>
    <t>KABEL SDĚLOVACÍ PRO EPS STÍNĚNÝ OHNIODOLNÝ, BEZHALOGENOVÝ - MONTÁŽ</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</si>
  <si>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</si>
  <si>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75O112</t>
  </si>
  <si>
    <t>EPS (ZPDP), ÚSTŘEDNA ADRESOVATELNÁ DO 512 ADRES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</si>
  <si>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</si>
  <si>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75O11X</t>
  </si>
  <si>
    <t>EPS (ZPDP), ÚSTŘEDNA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</si>
  <si>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</si>
  <si>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75O121</t>
  </si>
  <si>
    <t>EPS (ZPDP), SOFTWARE ÚSTŘEDNY - DODÁVKA</t>
  </si>
  <si>
    <t>75O141</t>
  </si>
  <si>
    <t>EPS (ZPDP), OBSLUŽNÉ POLE POŽÁRNÍ OCHRANY (OPPO) - DODÁVKA</t>
  </si>
  <si>
    <t>75O14X</t>
  </si>
  <si>
    <t>EPS (ZPDP), OBSLUŽNÉ POLE POŽÁRNÍ OCHRANY (OPPO) - MONTÁŽ</t>
  </si>
  <si>
    <t>75O151</t>
  </si>
  <si>
    <t>EPS (ZPDP), KLÍČOVÝ TREZOR - DODÁVKA</t>
  </si>
  <si>
    <t>75O15X</t>
  </si>
  <si>
    <t>EPS (ZPDP), KLÍČOVÝ TREZOR - MONTÁŽ</t>
  </si>
  <si>
    <t>75O171</t>
  </si>
  <si>
    <t>EPS (ZPDP), JEDNOTKA VSTUPŮ/VÝSTUPŮ - DODÁVKA</t>
  </si>
  <si>
    <t>75O17X</t>
  </si>
  <si>
    <t>EPS (ZPDP), JEDNOTKA VSTUPŮ/VÝSTUPŮ - MONTÁŽ</t>
  </si>
  <si>
    <t>75O191</t>
  </si>
  <si>
    <t>EPS (ZPDP), KOMUNIKAČNÍ ROZHRANÍ - DODÁVKA</t>
  </si>
  <si>
    <t>75O19X</t>
  </si>
  <si>
    <t>EPS (ZPDP), KOMUNIKAČNÍ ROZHRANÍ - MONTÁŽ</t>
  </si>
  <si>
    <t>75O1AA</t>
  </si>
  <si>
    <t>EPS (ZPDP), HLÁSIČ MULTISENZOROVÝ - LEHKÉ PROVEDENÍ - DODÁVKA</t>
  </si>
  <si>
    <t>75O1B1</t>
  </si>
  <si>
    <t>EPS (ZPDP), HLÁSIČ TLAČÍTKOVÝ - LEHKÉ PROVEDENÍ - DODÁVKA</t>
  </si>
  <si>
    <t>75O1BX</t>
  </si>
  <si>
    <t>EPS (ZPDP), HLÁSIČ - MONTÁŽ</t>
  </si>
  <si>
    <t>75O1C1</t>
  </si>
  <si>
    <t>EPS (ZPDP), SIRÉNA VNITŘNÍ - DODÁVKA</t>
  </si>
  <si>
    <t>75O1CX</t>
  </si>
  <si>
    <t>EPS (ZPDP), SIRÉNA - MONTÁŽ</t>
  </si>
  <si>
    <t>75O1D2</t>
  </si>
  <si>
    <t>EPS (ZPDP), ZDROJ EPS 12 V/PŘES 10 A - DODÁVKA</t>
  </si>
  <si>
    <t>75O1DX</t>
  </si>
  <si>
    <t>EPS (ZPDP), ZDROJ EPS - MONTÁŽ</t>
  </si>
  <si>
    <t>75O1E1</t>
  </si>
  <si>
    <t>EPS (ZPDP), HLAVICE KE ZKUŠEBNÍ TYČI PRO KONTROLU HLÁSIČŮ KOUŘE - DODÁVKA</t>
  </si>
  <si>
    <t>75O1E2</t>
  </si>
  <si>
    <t>EPS (ZPDP), HLAVICE KE ZKUŠEBNÍ TYČI PRO KONTROLU HLÁSIČŮ TEPLOTY - DODÁVKA</t>
  </si>
  <si>
    <t>75O1E6</t>
  </si>
  <si>
    <t>EPS (ZPDP), HLAVICE S NÁSTAVCEM K MONTÁŽNÍ TYČI EPS - DODÁVKA</t>
  </si>
  <si>
    <t>75O1E7</t>
  </si>
  <si>
    <t>EPS (ZPDP), ZKUŠEBNÍ A MONTÁŽNÍ TYČ PRO EPS - DODÁVKA</t>
  </si>
  <si>
    <t>75O1GW</t>
  </si>
  <si>
    <t>EPS (ZPDP), KLIENTSKÉ PRACOVIŠTĚ - DOPLNĚNÍ HW, SW - DODÁVKA</t>
  </si>
  <si>
    <t>Poznámka k položce:  
 1. Položka obsahuje:  – dodávku specifikovaného bloku/zařízení včetně potřebného drobného montážního materiálu  – dodávku specifického software pro specifický blok/zařízení včetně souvisejícího příslušenství pro specifikovaný blok/zařízení  – dodávku softwarové licence pro specifický blok/zařízení včetně souvisejícího příslušenství pro specifikovaný blok/zařízení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</si>
  <si>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75O1H1</t>
  </si>
  <si>
    <t>EPS (ZPDP), ŠKOLENÍ A ZÁCVIK PERSONÁLU OBSLUHUJÍCÍHO ZAŘÍZENÍ POŽÁRNÍ SIGNALIZACE EPS</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</si>
  <si>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</si>
  <si>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75O1H2</t>
  </si>
  <si>
    <t>EPS (ZPDP), MĚŘENÍ KONTINUITY, IZOLAČNÍHO STAVU A ODPORU JEDNOHO ÚSEKU SMYČKY EPS</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</si>
  <si>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</si>
  <si>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75O1H3</t>
  </si>
  <si>
    <t>EPS (ZPDP), PŘEZKOUŠENÍ POŽÁRNÍ ÚSTŘEDNY</t>
  </si>
  <si>
    <t>75O1H4</t>
  </si>
  <si>
    <t>EPS (ZPDP), UVEDENÍ POŽÁRNÍ ÚSTŘEDNY DO TRVALÉHO PROVOZU</t>
  </si>
  <si>
    <t>75O1H5</t>
  </si>
  <si>
    <t>EPS (ZPDP), REVIZE POŽÁRNÍ ÚSTŘEDNY</t>
  </si>
  <si>
    <t>Poznámka k položce:  
 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</si>
  <si>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75O341</t>
  </si>
  <si>
    <t>NASÁVACÍ SYSTÉM, POTRUBÍ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</si>
  <si>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metrů kompletní konstrukce nebo práce.</t>
  </si>
  <si>
    <t>75O34X</t>
  </si>
  <si>
    <t>NASÁVACÍ SYSTÉM, POTRUBÍ - MONTÁŽ</t>
  </si>
  <si>
    <t>75O353</t>
  </si>
  <si>
    <t>NASÁVACÍ SYSTÉM, UVEDENÍ DO TRVALÉHO PROVOZU</t>
  </si>
  <si>
    <t>75O961</t>
  </si>
  <si>
    <t>DDTS ŽDC, SPOLUPRÁCE ZHOTOVITELE URČENÉHO ZAŘÍZENÍ PŘI INTEGRACI DO DDTS</t>
  </si>
  <si>
    <t>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</si>
  <si>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IZOLÁTOR</t>
  </si>
  <si>
    <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</si>
  <si>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t>
  </si>
  <si>
    <t>IZOLÁTOR - MONTÁŽ</t>
  </si>
  <si>
    <t>R.2</t>
  </si>
  <si>
    <t>EPS (ZPDP), ZAŘÍZENÍ DÁLKOVÉHO PŘENOSU</t>
  </si>
  <si>
    <t>R.3</t>
  </si>
  <si>
    <t>EPS (ZPDP), ZAŘÍZENÍ DÁLKOVÉHO PŘENOSU - MONTÁŽ</t>
  </si>
  <si>
    <t>R.4</t>
  </si>
  <si>
    <t>JEDNOTKA NASÁVACÍHO SYSTÉMU</t>
  </si>
  <si>
    <t>R.5</t>
  </si>
  <si>
    <t>HLÁSIČ DO JEDNOTKY NASÁVACÍHO SYSTÉMU</t>
  </si>
  <si>
    <t>R.6</t>
  </si>
  <si>
    <t>NASÁVACÍ SYSTÉM - MONTÁŽ</t>
  </si>
  <si>
    <t>R.7</t>
  </si>
  <si>
    <t>VENTURIHO TRUBICE PRO MONTÁŽ DO VZT</t>
  </si>
  <si>
    <t>R.8</t>
  </si>
  <si>
    <t>VENTURIHO TRUBICE - MONTÁŽ ve výšce 12m</t>
  </si>
  <si>
    <t>R175O171</t>
  </si>
  <si>
    <t>MAJÁK</t>
  </si>
  <si>
    <t>R175O17X</t>
  </si>
  <si>
    <t>MAJÁK - MONTÁŽ</t>
  </si>
  <si>
    <t>R275O171</t>
  </si>
  <si>
    <t>PLYNOVÝ VENTIL</t>
  </si>
  <si>
    <t>R275O17X</t>
  </si>
  <si>
    <t>PLYNOVÝ VENTIL - MONTÁŽ</t>
  </si>
  <si>
    <t>R75O171</t>
  </si>
  <si>
    <t>EPS (ZPDP), MODUL PRO SPÍNÁNÍ 230V</t>
  </si>
  <si>
    <t>R75O17X</t>
  </si>
  <si>
    <t>EPS (ZPDP), MODUL PRO SPÍNÁNÍ 230V - MONTÁŽ</t>
  </si>
  <si>
    <t>Poplachový zabezpečovací systém</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</si>
  <si>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</si>
  <si>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</si>
  <si>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</si>
  <si>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</si>
  <si>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744L51</t>
  </si>
  <si>
    <t>RELÉ - POMOCNÝ SPÍNAČ</t>
  </si>
  <si>
    <t>74F322</t>
  </si>
  <si>
    <t>Poznámka k položce:  
 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</si>
  <si>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75J111</t>
  </si>
  <si>
    <t>NOSNÁ LIŠTA PLASTOVÁ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</si>
  <si>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</si>
  <si>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75J11X</t>
  </si>
  <si>
    <t>NOSNÁ LIŠTA PLASTOVÁ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</si>
  <si>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</si>
  <si>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75J212</t>
  </si>
  <si>
    <t>KABEL SDĚLOVACÍ PRO VNITŘNÍ POUŽITÍ DO 10 PÁRŮ PRŮMĚRU 0,5 MM</t>
  </si>
  <si>
    <t>75J321</t>
  </si>
  <si>
    <t>KABEL SDĚLOVACÍ PRO STRUKTUROVANOU KABELÁŽ FTP/STP</t>
  </si>
  <si>
    <t>75J32X</t>
  </si>
  <si>
    <t>KABEL SDĚLOVACÍ PRO STRUKTUROVANOU KABELÁŽ FTP/STP - MONTÁŽ</t>
  </si>
  <si>
    <t>75K611</t>
  </si>
  <si>
    <t>AKUMULÁTOROVÁ BATERIE DO 50AH - DODÁVKA</t>
  </si>
  <si>
    <t>75K61X</t>
  </si>
  <si>
    <t>AKUMULÁTOROVÁ BATERIE DO 100AH - DODÁVKA</t>
  </si>
  <si>
    <t>75O514</t>
  </si>
  <si>
    <t>PZTS, ÚSTŘEDNA DO 520 ZÓN - DODÁVKA</t>
  </si>
  <si>
    <t>75O51X</t>
  </si>
  <si>
    <t>PZTS, ÚSTŘEDNA - MONTÁŽ</t>
  </si>
  <si>
    <t>75O521</t>
  </si>
  <si>
    <t>PZTS, SOFTWARE ÚSTŘEDNY - DODÁVKA</t>
  </si>
  <si>
    <t>75O542</t>
  </si>
  <si>
    <t>PZTS, KLÁVESNICE - LCD DISPLEJ - DODÁVKA</t>
  </si>
  <si>
    <t>75O54X</t>
  </si>
  <si>
    <t>PZTS, KLÁVESNICE - MONTÁŽ</t>
  </si>
  <si>
    <t>75O551</t>
  </si>
  <si>
    <t>PZTS, KONCENTRÁTOR 8 ZÓN + 4 PGM VÝSTUPY V PLASTOVÉM KRYTU - DODÁVKA</t>
  </si>
  <si>
    <t>75O554</t>
  </si>
  <si>
    <t>PZTS, KONCENTRÁTOR 8 ZÓN + 4 PGM S POSILOVACÍM ZDROJEM V KOVOVÉM KRYTU - DODÁVKA</t>
  </si>
  <si>
    <t>75O55X</t>
  </si>
  <si>
    <t>PZTS, KONCENTRÁTOR - MONTÁŽ</t>
  </si>
  <si>
    <t>75O561</t>
  </si>
  <si>
    <t>PZTS, ROZVODNÁ KRABICE - DODÁVKA</t>
  </si>
  <si>
    <t>75O56X</t>
  </si>
  <si>
    <t>PZTS, ROZVODNÁ KRABICE - MONTÁŽ</t>
  </si>
  <si>
    <t>75O571</t>
  </si>
  <si>
    <t>PZTS, MAGNETICKÝ KONTAKT PLASTOVÝ - LEHKÉ PROVEDENÍ - DODÁVKA</t>
  </si>
  <si>
    <t>81</t>
  </si>
  <si>
    <t>75O572</t>
  </si>
  <si>
    <t>PZTS, MAGNETICKÝ KONTAKT PLASTOVÝ - TĚŽKÉ PROVEDENÍ - DODÁVKA</t>
  </si>
  <si>
    <t>82</t>
  </si>
  <si>
    <t>75O57X</t>
  </si>
  <si>
    <t>PZTS, MAGNETICKÝ KONTAKT - MONTÁŽ</t>
  </si>
  <si>
    <t>83</t>
  </si>
  <si>
    <t>75O583</t>
  </si>
  <si>
    <t>PZTS, PROSTOROVÝ DETEKTOR PIR PRO VYSOKÁ RIZIKA, ANTIMASKING - DODÁVKA</t>
  </si>
  <si>
    <t>84</t>
  </si>
  <si>
    <t>75O59X</t>
  </si>
  <si>
    <t>PZTS, PROSTOROVÝ DETEKTOR - MONTÁŽ</t>
  </si>
  <si>
    <t>85</t>
  </si>
  <si>
    <t>75O5A1</t>
  </si>
  <si>
    <t>PZTS, DETEKTOR TŘÍŠTĚNÍ SKLA - DODÁVKA</t>
  </si>
  <si>
    <t>86</t>
  </si>
  <si>
    <t>75O5AX</t>
  </si>
  <si>
    <t>PZTS, DETEKTOR TŘÍŠTĚNÍ SKLA - MONTÁŽ</t>
  </si>
  <si>
    <t>87</t>
  </si>
  <si>
    <t>75O5B1</t>
  </si>
  <si>
    <t>PZTS, HLÁSIČ KOUŘE - DODÁVKA</t>
  </si>
  <si>
    <t>88</t>
  </si>
  <si>
    <t>75O5BX</t>
  </si>
  <si>
    <t>PZTS, HLÁSIČ KOUŘE - MONTÁŽ</t>
  </si>
  <si>
    <t>89</t>
  </si>
  <si>
    <t>75O5G1</t>
  </si>
  <si>
    <t>PZTS, BEZKONTAKTNÍ ČTEČKA KARET - DODÁVKA</t>
  </si>
  <si>
    <t>90</t>
  </si>
  <si>
    <t>75O5GX</t>
  </si>
  <si>
    <t>PZTS, BEZKONTAKTNÍ ČTEČKA KARET - MONTÁŽ</t>
  </si>
  <si>
    <t>91</t>
  </si>
  <si>
    <t>75O5H1</t>
  </si>
  <si>
    <t>PZTS, PROPOJOVACÍ MODUL PRO ČTEČKU - DODÁVKA</t>
  </si>
  <si>
    <t>92</t>
  </si>
  <si>
    <t>75O5HX</t>
  </si>
  <si>
    <t>PZTS, PROPOJOVACÍ MODUL PRO ČTEČKU - MONTÁŽ</t>
  </si>
  <si>
    <t>93</t>
  </si>
  <si>
    <t>75O5I1</t>
  </si>
  <si>
    <t>PZTS, ELEKTROMAGNETICKÝ ZÁMEK - DODÁVKA</t>
  </si>
  <si>
    <t>94</t>
  </si>
  <si>
    <t>75O5IX</t>
  </si>
  <si>
    <t>PZTS, ELEKTROMAGNETICKÝ ZÁMEK - MONTÁŽ</t>
  </si>
  <si>
    <t>95</t>
  </si>
  <si>
    <t>75O5J1</t>
  </si>
  <si>
    <t>PZTS, KOMUNIKAČNÍ ROZHRANÍ PRO INTEGRACI DO PROGRAMU TŘETÍCH STRAN TCP/IP - DODÁVKA</t>
  </si>
  <si>
    <t>96</t>
  </si>
  <si>
    <t>75O5J2</t>
  </si>
  <si>
    <t>PZTS, KOMUNIKAČNÍ ROZHRANÍ PRO MONITORING, SPRÁVU UŽIVATELŮ A KONFIGURACI TCP/IP - DODÁVKA</t>
  </si>
  <si>
    <t>97</t>
  </si>
  <si>
    <t>75O5J3</t>
  </si>
  <si>
    <t>PZTS, KOMUNIKAČNÍ ROZHRANÍ - MODUL GSM - DODÁVKA</t>
  </si>
  <si>
    <t>98</t>
  </si>
  <si>
    <t>75O5JX</t>
  </si>
  <si>
    <t>PZTS, KOMUNIKAČNÍ ROZHRANÍ - MONTÁŽ</t>
  </si>
  <si>
    <t>99</t>
  </si>
  <si>
    <t>75O5K1</t>
  </si>
  <si>
    <t>PZTS, PŘEPĚŤOVÁ OCHRANA SBĚRNICE - DODÁVKA</t>
  </si>
  <si>
    <t>100</t>
  </si>
  <si>
    <t>75O5KX</t>
  </si>
  <si>
    <t>PZTS, PŘEPĚŤOVÁ OCHRANA SBĚRNICE - MONTÁŽ</t>
  </si>
  <si>
    <t>101</t>
  </si>
  <si>
    <t>75O5NW</t>
  </si>
  <si>
    <t>PZTS, KLIENTSKÉ PRACOVIŠTĚ - DOPLNĚNÍ HW, SW - DODÁVKA</t>
  </si>
  <si>
    <t>102</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</si>
  <si>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</si>
  <si>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</si>
  <si>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</si>
  <si>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103</t>
  </si>
  <si>
    <t>75O5O2</t>
  </si>
  <si>
    <t>PZTS, ZÁVĚREČNÉ OŽIVENÍ, NASTAVENÍ A FUNKČNÍ ODZKOUŠENÍ ZAŘÍZENÍ PZTS</t>
  </si>
  <si>
    <t>104</t>
  </si>
  <si>
    <t>75O5O3</t>
  </si>
  <si>
    <t>PZTS, PŘEZKOUŠENÍ ÚSTŘEDNY PZTS</t>
  </si>
  <si>
    <t>105</t>
  </si>
  <si>
    <t>75O5O4</t>
  </si>
  <si>
    <t>PZTS, UVEDENÍ ÚSTŘEDNY PZTS DO TRVALÉHO PROVOZU</t>
  </si>
  <si>
    <t>106</t>
  </si>
  <si>
    <t>75O5O5</t>
  </si>
  <si>
    <t>PZTS, REVIZE ÚSTŘEDNY PZTS</t>
  </si>
  <si>
    <t>107</t>
  </si>
  <si>
    <t>75O961.1</t>
  </si>
  <si>
    <t>DDTS ŽDC, SPOLUPRÁCE ZHOTOVITELE EZS PŘI INTEGRACI DO DDTS</t>
  </si>
  <si>
    <t>108</t>
  </si>
  <si>
    <t>R.10</t>
  </si>
  <si>
    <t>INDUKČNÍ SMYČKA - Řídící jednotka včetně detekčního kabelu</t>
  </si>
  <si>
    <t>109</t>
  </si>
  <si>
    <t>R.9</t>
  </si>
  <si>
    <t>TELEFONNÍ MODUL</t>
  </si>
  <si>
    <t>110</t>
  </si>
  <si>
    <t>R75O592</t>
  </si>
  <si>
    <t>EZS, PROSTOROVÝ DETEKTOR S DLOUHÝM DOSAHEM</t>
  </si>
  <si>
    <t>111</t>
  </si>
  <si>
    <t>R75O5F1</t>
  </si>
  <si>
    <t>ŘÍDÍCÍ JEDNOTKA DVEŘÍ</t>
  </si>
  <si>
    <t>112</t>
  </si>
  <si>
    <t>R75O5FX</t>
  </si>
  <si>
    <t>ŘÍDÍCÍ JEDNOTKA DVEŘÍ - MONTÁŽ</t>
  </si>
  <si>
    <t>Strukturovaná kabeláž</t>
  </si>
  <si>
    <t>113</t>
  </si>
  <si>
    <t>703213</t>
  </si>
  <si>
    <t>KABELOVÝ ŽLAB NOSNÝ/DRÁTĚNÝ ŽÁROVĚ ZINKOVANÝ VČETNĚ UPEVNĚNÍ A PŘÍSLUŠENSTVÍ SVĚTLÉ ŠÍŘKY PŘES 250 DO 400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</si>
  <si>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</si>
  <si>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114</t>
  </si>
  <si>
    <t>703511</t>
  </si>
  <si>
    <t>ELEKTROINSTALAČNÍ LIŠTA ŠÍŘKY DO 30 MM</t>
  </si>
  <si>
    <t>Poznámka k položce:  
 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</si>
  <si>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115</t>
  </si>
  <si>
    <t>741C04</t>
  </si>
  <si>
    <t>OCHRANNÉ POSPOJOVÁNÍ CU VODIČEM DO 16 MM2</t>
  </si>
  <si>
    <t>Poznámka k položce:  
 1. Položka obsahuje:  – připojení zařízení vodičem do Cu 16mm2 k zemnícímu vodiči délky do 2m vč. ukončení 2. Položka neobsahuje:  X 3. Způsob měření: Udává se počet kusů kompletní konstrukce nebo práce.</t>
  </si>
  <si>
    <t>116</t>
  </si>
  <si>
    <t>75B581</t>
  </si>
  <si>
    <t>KLIMATIZACE TYPU SPLIT VENKOVNÍ A VNITŘNÍ JEDNOTKA - DODÁVKA</t>
  </si>
  <si>
    <t>Poznámka k položce:  
 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</si>
  <si>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117</t>
  </si>
  <si>
    <t>75B587</t>
  </si>
  <si>
    <t>KLIMATIZACE TYPU SPLIT VENKOVNÍ A VNITŘNÍ JEDNOTKA - MONTÁŽ</t>
  </si>
  <si>
    <t>Poznámka k položce:  
 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</si>
  <si>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118</t>
  </si>
  <si>
    <t>119</t>
  </si>
  <si>
    <t>120</t>
  </si>
  <si>
    <t>75JA22</t>
  </si>
  <si>
    <t>ZÁSUVKA DATOVÁ RJ45 NA OMÍTKU - DODÁVKA</t>
  </si>
  <si>
    <t>121</t>
  </si>
  <si>
    <t>75JA2X</t>
  </si>
  <si>
    <t>ZÁSUVKA DATOVÁ RJ45 -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</si>
  <si>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</si>
  <si>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122</t>
  </si>
  <si>
    <t>75JA51</t>
  </si>
  <si>
    <t>ROZVADĚČ STRUKT. KABELÁŽE, ORGANIZÉR - DODÁVKA</t>
  </si>
  <si>
    <t>123</t>
  </si>
  <si>
    <t>75JA53</t>
  </si>
  <si>
    <t>ROZVADĚČ STRUKT. KABELÁŽE, PATCHPANEL 24 ZÁSUVEK - DODÁVKA</t>
  </si>
  <si>
    <t>124</t>
  </si>
  <si>
    <t>75JA55</t>
  </si>
  <si>
    <t>ROZVADĚČ STRUKT. KABELÁŽE, PATCHPANEL S PŘEPĚŤOVOU OCHRANOU - DODÁVKA</t>
  </si>
  <si>
    <t>125</t>
  </si>
  <si>
    <t>75JA5X</t>
  </si>
  <si>
    <t>ROZVADĚČ STRUKT. KABELÁŽE, MONTÁŽ ORGANIZÉRU, PATCHPANELU</t>
  </si>
  <si>
    <t>126</t>
  </si>
  <si>
    <t>75JB12</t>
  </si>
  <si>
    <t>DATOVÝ ROZVADĚČ 19" 600X600 DO 32 U - DODÁVKA</t>
  </si>
  <si>
    <t>127</t>
  </si>
  <si>
    <t>75JB1X</t>
  </si>
  <si>
    <t>DATOVÝ ROZVADĚČ 19" 600X600 - MONTÁŽ</t>
  </si>
  <si>
    <t>128</t>
  </si>
  <si>
    <t>75JB43</t>
  </si>
  <si>
    <t>DATOVÝ ROZVADĚČ 19" 800X800 DO 47 U - DODÁVKA</t>
  </si>
  <si>
    <t>129</t>
  </si>
  <si>
    <t>75JB4X</t>
  </si>
  <si>
    <t>DATOVÝ ROZVADĚČ 19" 800X800 - MONTÁŽ</t>
  </si>
  <si>
    <t>130</t>
  </si>
  <si>
    <t>75M32X</t>
  </si>
  <si>
    <t>DIGITÁLNÍ TELEFONIE A VOIP, TELEFONNÍ PŘÍSTROJ DIGITÁLNÍ POKROČILÝ - MONTÁŽ</t>
  </si>
  <si>
    <t>131</t>
  </si>
  <si>
    <t>R.11</t>
  </si>
  <si>
    <t>MĚŘÍCÍ PROTOKOL STRUKTUROVANÉ KABELÁŘE</t>
  </si>
  <si>
    <t>132</t>
  </si>
  <si>
    <t>R.12</t>
  </si>
  <si>
    <t>METALICKÝ PATCHORD</t>
  </si>
  <si>
    <t>133</t>
  </si>
  <si>
    <t>R.13</t>
  </si>
  <si>
    <t>VERTIKÁLNÍ VYVAZOVACÍ PANEL</t>
  </si>
  <si>
    <t>134</t>
  </si>
  <si>
    <t>R.14</t>
  </si>
  <si>
    <t>KOMUNIKAČNÍ TABLO IP VČ. NASTAVENÍ A MONTÁŽE</t>
  </si>
  <si>
    <t>135</t>
  </si>
  <si>
    <t>R75IF31</t>
  </si>
  <si>
    <t>ZEMNÍCÍ LIŠTA</t>
  </si>
  <si>
    <t>136</t>
  </si>
  <si>
    <t>R75IF3X</t>
  </si>
  <si>
    <t>ZEMNÍCÍ LIŠTA - MONTÁŽ</t>
  </si>
  <si>
    <t>137</t>
  </si>
  <si>
    <t>R75JB53</t>
  </si>
  <si>
    <t>DATOVÝ ROZVADĚČ 19" 800X1200 DO 47 U</t>
  </si>
  <si>
    <t>138</t>
  </si>
  <si>
    <t>R75JB5X</t>
  </si>
  <si>
    <t>DATOVÝ ROZVADĚČ 19" 800X1200 - MONTÁŽ</t>
  </si>
  <si>
    <t>139</t>
  </si>
  <si>
    <t>R75M321</t>
  </si>
  <si>
    <t>DIGITÁLNÍ TELEFONIE A VOIP, TELEFONNÍ PŘÍSTOJ VOIP POKROČILÝ VČ LICENCE NA PŘIPOJENÍ DO ÚSTŘEDNY</t>
  </si>
  <si>
    <t>Přenosový systém</t>
  </si>
  <si>
    <t>140</t>
  </si>
  <si>
    <t>742J22</t>
  </si>
  <si>
    <t>SYKFY 5X2X0,5, KABEL SDĚLOVACÍ IZOLACE PVC</t>
  </si>
  <si>
    <t>Poznámka k položce:  
 Položka obsahuje : Dodávku a montáž kabelu včetně dovozu, manipulace a uložení kabelu (do trubky, na rošty, pod omítku, do rozvaděče ). Dále obsahuje cenu za pom. mechanismy včetně všech ostatních vedlejších nákladů</t>
  </si>
  <si>
    <t>141</t>
  </si>
  <si>
    <t>747301</t>
  </si>
  <si>
    <t>Poznámka k položce:  
 1. Položka obsahuje:  – cenu za vyhotovení dokladu právnickou osobou o silnoproudých zařízeních a vydání průkazu způsobilosti 2. Položka neobsahuje:  X 3. Způsob měření: Udává se počet kusů kompletní konstrukce nebo práce.</t>
  </si>
  <si>
    <t>142</t>
  </si>
  <si>
    <t>747705</t>
  </si>
  <si>
    <t>Poznámka k položce:  
 1. Položka obsahuje:  – cenu za manipulace na zařízeních prováděné provozovatelem nutných pro další práce zhotovitele na technologickém souboru 2. Položka neobsahuje:  X 3. Způsob měření: Udává se čas v hodinách.</t>
  </si>
  <si>
    <t>143</t>
  </si>
  <si>
    <t>144</t>
  </si>
  <si>
    <t>75E1C7</t>
  </si>
  <si>
    <t>Poznámka k položce:  
 1. Položka obsahuje:  – protokol autorizovanou osobou podle požadavku ČSN, včetně hodnocení 2. Položka neobsahuje:  X 3. Způsob měření: Udává se počet kusů kompletní konstrukce nebo práce.</t>
  </si>
  <si>
    <t>145</t>
  </si>
  <si>
    <t>75IF91</t>
  </si>
  <si>
    <t>KONSTRUKCE DO SKŘÍNĚ 19" PRO UPEVNĚNÍ ZAŘÍZENÍ - DODÁVKA</t>
  </si>
  <si>
    <t>146</t>
  </si>
  <si>
    <t>75IF9X</t>
  </si>
  <si>
    <t>KONSTRUKCE DO SKŘÍNĚ 19" PRO UPEVNĚNÍ ZAŘÍZENÍ - MONTÁŽ</t>
  </si>
  <si>
    <t>147</t>
  </si>
  <si>
    <t>75K321</t>
  </si>
  <si>
    <t>ZÁLOŽNÍ ZDROJ UPS 230 V DO 1000 VA - DODÁVKA</t>
  </si>
  <si>
    <t>148</t>
  </si>
  <si>
    <t>75K32X</t>
  </si>
  <si>
    <t>ZÁLOŽNÍ ZDROJ UPS 230 V DO 1000 VA - MONTÁŽ</t>
  </si>
  <si>
    <t>149</t>
  </si>
  <si>
    <t>75K351</t>
  </si>
  <si>
    <t>ZÁLOŽNÍ ZDROJ UPS 230 V DO 12000 VA - DODÁVKA</t>
  </si>
  <si>
    <t>150</t>
  </si>
  <si>
    <t>75K35X</t>
  </si>
  <si>
    <t>ZÁLOŽNÍ ZDROJ UPS 230 V DO 12000 VA - MONTÁŽ</t>
  </si>
  <si>
    <t>151</t>
  </si>
  <si>
    <t>75M816</t>
  </si>
  <si>
    <t>SWITCH ETHERNET L3 48 PORTŮ, OPTICKÉ ROZHRANÍ</t>
  </si>
  <si>
    <t>152</t>
  </si>
  <si>
    <t>75M825</t>
  </si>
  <si>
    <t>SWITCH ETHERNET L2 24 PORTŮ, OPTICKÉ ROZHRANÍ</t>
  </si>
  <si>
    <t>153</t>
  </si>
  <si>
    <t>75M828</t>
  </si>
  <si>
    <t>SWITCH ETHERNET L2 48 PORTŮ, OPTICKÉ ROZHRANÍ</t>
  </si>
  <si>
    <t>154</t>
  </si>
  <si>
    <t>75M911</t>
  </si>
  <si>
    <t>DATOVÁ INFRASTRUKTURA LAN, L2 SWITCH KOMPAKTNÍ 8XGE - DODÁVKA</t>
  </si>
  <si>
    <t>155</t>
  </si>
  <si>
    <t>75M91X</t>
  </si>
  <si>
    <t>DATOVÁ INFRASTRUKTURA LAN, SWITCH ETHERNET L2 - MONTÁŽ</t>
  </si>
  <si>
    <t>156</t>
  </si>
  <si>
    <t>75M922</t>
  </si>
  <si>
    <t>DATOVÁ INFRASTRUKTURA LAN, L2 SWITCH PRŮMYSLOVÝ KOMPAKTNÍ, 8XFE, DC PROVEDENÍ - DODÁVKA</t>
  </si>
  <si>
    <t>157</t>
  </si>
  <si>
    <t>75M923</t>
  </si>
  <si>
    <t>DATOVÁ INFRASTRUKTURA LAN, L2 SWITCH PRŮMYSLOVÝ KOMPAKTNÍ,16XFE, DC PROVEDENÍ - DODÁVKA</t>
  </si>
  <si>
    <t>158</t>
  </si>
  <si>
    <t>75M927</t>
  </si>
  <si>
    <t>DATOVÁ INFRASTRUKTURA LAN, L2 SWITCH PRŮMYSLOVÝ MODULÁRNÍ, 8XGE POE+, DC PROVEDENÍ - DODÁVKA</t>
  </si>
  <si>
    <t>159</t>
  </si>
  <si>
    <t>75M92X</t>
  </si>
  <si>
    <t>DATOVÁ INFRASTRUKTURA LAN, SWITCH PRŮMYSLOVÝ - MONTÁŽ</t>
  </si>
  <si>
    <t>160</t>
  </si>
  <si>
    <t>75M93X</t>
  </si>
  <si>
    <t>DATOVÁ INFRASTRUKTURA LAN, SWITCH ETHERNET L3 - MONTÁŽ</t>
  </si>
  <si>
    <t>161</t>
  </si>
  <si>
    <t>75M976</t>
  </si>
  <si>
    <t>PŘEVODNÍK - SFP 1Gb/s</t>
  </si>
  <si>
    <t>162</t>
  </si>
  <si>
    <t>75M97X</t>
  </si>
  <si>
    <t>PŘEVODNÍK - MONTÁŽ</t>
  </si>
  <si>
    <t>163</t>
  </si>
  <si>
    <t>EZS, HLÁSIČ KOUŘE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</si>
  <si>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</si>
  <si>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164</t>
  </si>
  <si>
    <t>EZS, HLÁSIČ KOUŘE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</si>
  <si>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</si>
  <si>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165</t>
  </si>
  <si>
    <t>75O914</t>
  </si>
  <si>
    <t>DDTS ŽDC, ŘÍDICÍ STANICE PLC DO 96XDI / 96XDO / 48XAI</t>
  </si>
  <si>
    <t>166</t>
  </si>
  <si>
    <t>75O91X</t>
  </si>
  <si>
    <t>DDTS ŽDC, MONTÁŽ</t>
  </si>
  <si>
    <t>167</t>
  </si>
  <si>
    <t>75O961.2</t>
  </si>
  <si>
    <t>DDTS ŽDC, SPOLUPRÁCE ZHOTOVITELE PŘENOSOVÉHO SYSTÉMU PŘI INTEGRACI DO DDTS</t>
  </si>
  <si>
    <t>168</t>
  </si>
  <si>
    <t>R.15</t>
  </si>
  <si>
    <t>STACK MODUL VČ. KABELŮ</t>
  </si>
  <si>
    <t>169</t>
  </si>
  <si>
    <t>R.16</t>
  </si>
  <si>
    <t>PANEL NAPÁJECÍ 3U DO 19" SKŘÍNĚ - OSAZENÝ JISTIČY A ZÁSUVKAMI</t>
  </si>
  <si>
    <t>170</t>
  </si>
  <si>
    <t>R.17</t>
  </si>
  <si>
    <t>PANEL NAPÁJECÍ 3U DO 19" SKŘÍNĚ - OSAZENÝ JISTIČY A ZÁSUVKAMI - MONTÁŽ</t>
  </si>
  <si>
    <t>171</t>
  </si>
  <si>
    <t>R.18</t>
  </si>
  <si>
    <t>WIFI AP VČ. KONFIGURACE A MONTÁŽE</t>
  </si>
  <si>
    <t>172</t>
  </si>
  <si>
    <t>R.19</t>
  </si>
  <si>
    <t>SMS GATEWAY VČ. KONFIGURACE A MONTÁŽE</t>
  </si>
  <si>
    <t>173</t>
  </si>
  <si>
    <t>R.20</t>
  </si>
  <si>
    <t>ZAJIŠTĚNÍ ZAOKRUHOVÁNÍ (SESTAVENÍ OKRUHU, MĚŘENÍ, KONFIGURACE SYSTÉMU)</t>
  </si>
  <si>
    <t>PŘÍPAD</t>
  </si>
  <si>
    <t>174</t>
  </si>
  <si>
    <t>R.21</t>
  </si>
  <si>
    <t>ÚPRAVA PŘENOSOVÉ A DATOVÉ SÍTĚ (KONFIGURACE, NASTAVENÍ)</t>
  </si>
  <si>
    <t>175</t>
  </si>
  <si>
    <t>R75K233</t>
  </si>
  <si>
    <t>SKŘÍŇOVÁ NAPÁJECÍ ZDROJ 48 V DC PŘES 10 A</t>
  </si>
  <si>
    <t>176</t>
  </si>
  <si>
    <t>R75K23X</t>
  </si>
  <si>
    <t>SKŘÍŇOVÁ NAPÁJECÍ ZDROJ 48 V DC PŘES 10 A - MONTÁŽ</t>
  </si>
  <si>
    <t>177</t>
  </si>
  <si>
    <t>R75M976</t>
  </si>
  <si>
    <t>PŘEVODNÍK - SFP 10 Gb/s</t>
  </si>
  <si>
    <t>178</t>
  </si>
  <si>
    <t>R75O5E1</t>
  </si>
  <si>
    <t>ČIDLO TEPLOTY, VLHKOSTI, PŘITOMNOSTI NAPĚTÍ NEBO DEKTOR ZAPLAVENÍ</t>
  </si>
  <si>
    <t>179</t>
  </si>
  <si>
    <t>R75O5EX</t>
  </si>
  <si>
    <t>ČIDLO TEPLOTY, VLHKOSTI, PŘITOMNOSTI NAPĚTÍ NEBO DEKTOR ZAPLAVENÍ - MONTÁŽ</t>
  </si>
  <si>
    <t>D3</t>
  </si>
  <si>
    <t>Kamerový systém</t>
  </si>
  <si>
    <t>180</t>
  </si>
  <si>
    <t>75L421</t>
  </si>
  <si>
    <t>KAMERA DIGITÁLNÍ (IP) PEVNÁ - DODÁVKA</t>
  </si>
  <si>
    <t>181</t>
  </si>
  <si>
    <t>75L424</t>
  </si>
  <si>
    <t>KAMERA DIGITÁLNÍ (IP) SW LICENCE</t>
  </si>
  <si>
    <t>Poznámka k položce:  
 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</si>
  <si>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182</t>
  </si>
  <si>
    <t>75L42X</t>
  </si>
  <si>
    <t>KAMERA DIGITÁLNÍ (IP) - MONTÁŽ</t>
  </si>
  <si>
    <t>183</t>
  </si>
  <si>
    <t>75L453</t>
  </si>
  <si>
    <t>KAMEROVÝ SERVER - ZÁZNAMOVÉ ZAŘÍZENÍ, DO 32 KAMER (HW, SW) - DODÁVKA</t>
  </si>
  <si>
    <t>184</t>
  </si>
  <si>
    <t>75L457</t>
  </si>
  <si>
    <t>KAMEROVÝ SERVER - HDD PŘES 2 TB, PRO PROVOZ 24/7 - DODÁVKA</t>
  </si>
  <si>
    <t>185</t>
  </si>
  <si>
    <t>75L45X</t>
  </si>
  <si>
    <t>KAMEROVÝ SERVER - MONTÁŽ</t>
  </si>
  <si>
    <t>186</t>
  </si>
  <si>
    <t>75L46W</t>
  </si>
  <si>
    <t>KLIENSTKÉ PRACOVIŠTĚ - DOPLNĚNÍ HW, SW - DODÁVKA</t>
  </si>
  <si>
    <t>187</t>
  </si>
  <si>
    <t>75L482</t>
  </si>
  <si>
    <t>PŘÍSLUŠENSTVÍ KS - PŘEPĚŤOVÁ OCHRANA PRO KS - DODÁVKA</t>
  </si>
  <si>
    <t>188</t>
  </si>
  <si>
    <t>75L483</t>
  </si>
  <si>
    <t>PŘÍSLUŠENSTVÍ KS - DRŽÁK PRO KAMEROVÝ KRYT (KAMERU) - DODÁVKA</t>
  </si>
  <si>
    <t>189</t>
  </si>
  <si>
    <t>75L48X</t>
  </si>
  <si>
    <t>PŘÍSLUŠENSTVÍ KS - MONTÁŽ</t>
  </si>
  <si>
    <t>190</t>
  </si>
  <si>
    <t>75L491</t>
  </si>
  <si>
    <t>ZPROVOZNĚNÍ A NASTAVENÍ KAMERY</t>
  </si>
  <si>
    <t>Poznámka k položce:  
 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a práce.</t>
  </si>
  <si>
    <t>191</t>
  </si>
  <si>
    <t>75L492</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</si>
  <si>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</si>
  <si>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192</t>
  </si>
  <si>
    <t>75L493</t>
  </si>
  <si>
    <t>ZPROVOZNĚNÍ A NASTAVENÍ KAMEROVÉHO SYSTÉMU</t>
  </si>
  <si>
    <t>Poznámka k položce:  
 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</si>
  <si>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193</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</si>
  <si>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</si>
  <si>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</si>
  <si>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Specifické zkoušení a školení se udává v hodinách aktivní činnosti.</t>
  </si>
  <si>
    <t>194</t>
  </si>
  <si>
    <t>75O961.3</t>
  </si>
  <si>
    <t>DDTS ŽDC, SPOLUPRÁCE ZHOTOVITELE KAMEROVÉHO SYSTÉMU PŘI INTEGRACI DO DDTS</t>
  </si>
  <si>
    <t>195</t>
  </si>
  <si>
    <t>R.22</t>
  </si>
  <si>
    <t>ZŘÍZENÍ SERVISNÍ ZÁSUVKY PRO STAHOVÁNÍ ZÁZNAMU Z KS</t>
  </si>
  <si>
    <t>D.3.5</t>
  </si>
  <si>
    <t>Technologie transformačních stanic VN/NN (energetika)</t>
  </si>
  <si>
    <t xml:space="preserve">  PS 11-03-51</t>
  </si>
  <si>
    <t>Úprava T2 (22/0,4 kV)</t>
  </si>
  <si>
    <t>PS 11-03-51</t>
  </si>
  <si>
    <t>745143</t>
  </si>
  <si>
    <t>MODULÁRNÍ ROZVADĚČ 3-F DO UN 25KV, 630A, DO 20KA/1S, S IZOLACÍ SF6, TRANSFORMÁTOROVÉ POLE S POJISTKOVÝM ODPÍNAČEM</t>
  </si>
  <si>
    <t>Poznámka k položce: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</si>
  <si>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745145</t>
  </si>
  <si>
    <t>MODULÁRNÍ ROZVADĚČ 3-F DO UN 25KV, 630A, DO 20KA/1S, S IZOLACÍ SF6, POLE S VYPÍNAČEM, PROUDOVÝMI A NAPĚŤOVÝMI MĚNIČI</t>
  </si>
  <si>
    <t>7451DD</t>
  </si>
  <si>
    <t>OVLÁDACÍ SKŘÍŇ NA VN ROZVADĚČ - OVLÁDÁNÍ S TERMINÁLEM - PROUDOVÉ A NAPĚŤOVÉ FUNKCE OCHRAN</t>
  </si>
  <si>
    <t>Poznámka k položce:  
 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terminálu, parametrizaci, nastavení terminálu a uvedení do provozu nebo komplexní přenastavení stávajícího terminálu po úpravách technologie a  nastavení komunikace terminál - nadřízený ŘS, úpravy nebo definice protokolu, účast na komplexním vyzkoušení ŘS jako celku. Dále obsahuje cenu dodavatelskou dokumentaci a pom. mechanismy včetně všech ostatních vedlejších nákladů.</t>
  </si>
  <si>
    <t>745261</t>
  </si>
  <si>
    <t>SVODIČ PŘEPĚTÍ VN UN DO 25 KV</t>
  </si>
  <si>
    <t>Poznámka k položce:  
 1. Položka obsahuje:  – veškerý podružný, pomocný a upevňovací materiál  – technický popis viz. projektová dokumentace  – předepsané zkoušky, revize a atesty 2. Položka neobsahuje:  X 3. Způsob měření: Udává se počet kusů kompletní konstrukce nebo práce.</t>
  </si>
  <si>
    <t>745285</t>
  </si>
  <si>
    <t>POJISTKOVÁ PATRONA VN</t>
  </si>
  <si>
    <t>745Z12</t>
  </si>
  <si>
    <t>DEMONTÁŽ POLE (SKŘÍNĚ) ROZVADĚČE VN VČETNĚ JEHO NÁPLNĚ</t>
  </si>
  <si>
    <t>Poznámka k položce: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</si>
  <si>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745Z14</t>
  </si>
  <si>
    <t>DEMONTÁŽ OVLÁDACÍ SKŘÍNĚ VN, PULTU, VČETNĚ JEJÍ NÁPLNĚ, JEDNO POLE</t>
  </si>
  <si>
    <t>R745C16</t>
  </si>
  <si>
    <t>OCELOVÝ RÁM POD JEDNO POLE ROZVADĚČE</t>
  </si>
  <si>
    <t>Vodorovné konstrukce</t>
  </si>
  <si>
    <t>2943</t>
  </si>
  <si>
    <t>OSTATNÍ POŽADAVKY - VYPRACOVÁNÍ RDS</t>
  </si>
  <si>
    <t>Poznámka k položce:  
 zahrnuje veškeré náklady spojené s objednatelem požadovanými pracemi</t>
  </si>
  <si>
    <t>747124</t>
  </si>
  <si>
    <t>NAPĚŤOVÁ ZKOUŠKA ROZVODNY VČETNĚ SPÍNACÍCH PRVKŮ DO 35 KV</t>
  </si>
  <si>
    <t>Poznámka k položce:  
 1. Položka obsahuje:  – cenu za kontrolu, revizi, seřízení a uvedení do provozu zařízení dle příslušných norem a předpisů, včetně vystavení protokolu 2. Položka neobsahuje:  X 3. Způsob měření: Udává se počet kusů kompletní konstrukce nebo práce.</t>
  </si>
  <si>
    <t>747135</t>
  </si>
  <si>
    <t>UVEDENÍ DO PROVOZU TRANSFORMÁTORU SUCHÉHO, OTEVŘENÉHO 35/0,4 KV</t>
  </si>
  <si>
    <t>747143</t>
  </si>
  <si>
    <t>REVIZE, SEŘÍZENÍ A NASTAVENÍ OCHRAN, VČETNĚ VYSTAVENÍ PROTOKOLU</t>
  </si>
  <si>
    <t>747145</t>
  </si>
  <si>
    <t>SEŘÍZENÍ A UVEDENÍ DO PROVOZU VN VYPÍNAČE DO 35 KV</t>
  </si>
  <si>
    <t>747213</t>
  </si>
  <si>
    <t>CELKOVÁ PROHLÍDKA, ZKOUŠENÍ, MĚŘENÍ A VYHOTOVENÍ VÝCHOZÍ REVIZNÍ ZPRÁVY, PRO OBJEM IN PŘES 500 DO 1000 TIS. KČ</t>
  </si>
  <si>
    <t>Poznámka k položce: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</si>
  <si>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</si>
  <si>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</si>
  <si>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747302</t>
  </si>
  <si>
    <t>VYDÁNÍ PŘÍKAZU "B" - JEDNODUCHÉ PRACOVIŠTĚ</t>
  </si>
  <si>
    <t>Poznámka k položce:  
 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</si>
  <si>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</si>
  <si>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</si>
  <si>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Poznámka k položce:  
 1. Položka obsahuje:  – cenu za provedení měření kabelu/ vodiče vč. vyhotovení protokolu 2. Položka neobsahuje:  X 3. Způsob měření: Udává se počet kusů kompletní konstrukce nebo práce.</t>
  </si>
  <si>
    <t>747701</t>
  </si>
  <si>
    <t>DOKONČOVACÍ MONTÁŽNÍ PRÁCE NA ELEKTRICKÉM ZAŘÍZENÍ</t>
  </si>
  <si>
    <t>Poznámka k položce:  
 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</si>
  <si>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</si>
  <si>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</si>
  <si>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Poznámka k položce:  
 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</si>
  <si>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</si>
  <si>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</si>
  <si>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Poznámka k položce:  
 1. Položka obsahuje:  – cenu za dobu kdy je s funkcí seznamována obsluha zařízení, včetně odevzdání dokumentace skutečného provedení 2. Položka neobsahuje:  X 3. Způsob měření: Udává se čas v hodinách.</t>
  </si>
  <si>
    <t>748111</t>
  </si>
  <si>
    <t>KOMPLETNÍ OSOBNÍ OCHRANNÉ PROSTŘEDKY A PRACOVNÍ POMŮCKY PRO TRAFOSTANICI</t>
  </si>
  <si>
    <t>Poznámka k položce:  
 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</si>
  <si>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748151</t>
  </si>
  <si>
    <t>BEZPEČNOSTNÍ TABULKA</t>
  </si>
  <si>
    <t>Poznámka k položce:  
 1. Položka obsahuje:  – veškeré příslušenství pro montáž 2. Položka neobsahuje:  X 3. Způsob měření: Udává se počet kusů kompletní konstrukce nebo práce.</t>
  </si>
  <si>
    <t>748154</t>
  </si>
  <si>
    <t>PLAKÁT "SCHÉMA ZAŘÍZENÍ"</t>
  </si>
  <si>
    <t>748242</t>
  </si>
  <si>
    <t>PÍSMENA A ČÍSLICE VÝŠKY PŘES 40 DO 100 MM</t>
  </si>
  <si>
    <t>Poznámka k položce:  
 1. Položka obsahuje:  – zhotovení nápisu barvou pomocí šablon vč. podružného materiálu, rozměření, dodání barvy a ředidla 2. Položka neobsahuje:  X 3. Způsob měření: Udává se počet kusů kompletní konstrukce nebo práce.</t>
  </si>
  <si>
    <t>R015310</t>
  </si>
  <si>
    <t>921</t>
  </si>
  <si>
    <t>NEOCEŇOVAT - POPLATKY ZA LIKVIDACI ODPADŮ NEKONTAMINOVANÝCH - 16 02 14 ELEKTROŠROT (VYŘAZENÁ EL. ZAŘÍZENÍ A - PŘÍSTR. - AL, CU A VZ. KOVY) VČ. DOPRAVY NA SKLÁDKU A MANIPULAC</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</si>
  <si>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</si>
  <si>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</si>
  <si>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</si>
  <si>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R015370</t>
  </si>
  <si>
    <t>927</t>
  </si>
  <si>
    <t>NEOCEŇOVAT - POPLATKY ZA LIKVIDACI ODPADŮ NEKONTAMINOVANÝCH - 16 02 14 VÝKONOVÉ VYPÍNAČE VVN, VN BEZ OLEJOVÉ NÁPLNĚ VČ. DOPRAVY NA SKLÁDKU A MANIPULACE</t>
  </si>
  <si>
    <t>R015430</t>
  </si>
  <si>
    <t>932</t>
  </si>
  <si>
    <t>NEOCEŇOVAT - POPLATKY ZA LIKVIDACI ODPADŮ NEKONTAMINOVANÝCH - 17 09 04 LAMINÁT Z DEMOLIC RELÉOVÝCH DOMKŮ VČ. DOPRAVY NA SKLÁDKU A MANIPULACE</t>
  </si>
  <si>
    <t>R015621</t>
  </si>
  <si>
    <t>945</t>
  </si>
  <si>
    <t>NEOCEŇOVAT - POPLATKY ZA LIKVIDACI ODPADŮ NEBEZPEČNÝCH - KABELY S PLASTOVOU IZOLACÍ VČ. DOPRAVY NA SKLÁDKU A MANIPULACE</t>
  </si>
  <si>
    <t>DŘT</t>
  </si>
  <si>
    <t>746634</t>
  </si>
  <si>
    <t>VYBAVENÁ SKŘÍŇ PRO AUTOMATIZACI ROZVADĚČOVÁ VÝŠKY PŘES 600 MM</t>
  </si>
  <si>
    <t>Poznámka k položce:  
 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</si>
  <si>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</si>
  <si>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</si>
  <si>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Poznámka k položce:  
 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</si>
  <si>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</si>
  <si>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</si>
  <si>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Poznámka k položce:  
 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</si>
  <si>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</si>
  <si>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</si>
  <si>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746654</t>
  </si>
  <si>
    <t>ZÁKLADNÍ PROGRAMOVÉ VYBAVENÍ TLM. JEDNOTKY PRO OBJEKT SPS</t>
  </si>
  <si>
    <t>Poznámka k položce:  
 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</si>
  <si>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746657</t>
  </si>
  <si>
    <t>SW-OVLADAČE KOMUNIKACE, PARAMETRIZACE NA ED - PRO JEDEN OBJEKT (ŽST, NS, SPS, TS)</t>
  </si>
  <si>
    <t>74665B</t>
  </si>
  <si>
    <t>ZPROVOZNĚNÍ, OŽIVENÍ TELEMECHANICKÉ JEDNOTKY V OBJEKTU TS</t>
  </si>
  <si>
    <t>Poznámka k položce:  
 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</si>
  <si>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</si>
  <si>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</si>
  <si>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Poznámka k položce:  
 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</si>
  <si>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</si>
  <si>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</si>
  <si>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Poznámka k položce:  
 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</si>
  <si>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</si>
  <si>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</si>
  <si>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Poznámka k položce:  
 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</si>
  <si>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</si>
  <si>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</si>
  <si>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Poznámka k položce: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</si>
  <si>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746688</t>
  </si>
  <si>
    <t>REALIZACE A PLNĚNÍ DATOVÝCH A PREZENTAČNÍCH STRUKTUR SVZ PRO OBJEKT SPS</t>
  </si>
  <si>
    <t>Poznámka k položce:  
 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</si>
  <si>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</si>
  <si>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</si>
  <si>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746693</t>
  </si>
  <si>
    <t>ZRUŠENÍ STÁVAJÍCÍCH TELEMECHANICKÝCH PŘENOSŮ NA ED - 1. OBJEKT</t>
  </si>
  <si>
    <t>Poznámka k položce:  
 1. Položka obsahuje:  – demontáž veškerého podružného, spojovacího a pomocného materiálu. Dále obsahuje úpravu SW , parametrizaci, komplexní přenastavení přenosových prvků stávajících po úpravách technologie, zrušení komunikace, zrušení komunikace s přenosovými prvky – nadřízený ŘS   – technický popis viz. projektová dokumentace  – předepsané zkoušky, revize a atesty upravené technologie  – veškeré potřebné mechanizmy, včetně obsluhy, náklady na mzdy a přibližné (průměrné) náklady  2. Položka neobsahuje:  X 3. Způsob měření: Udává se počet kusů kompletní konstrukce nebo práce.</t>
  </si>
  <si>
    <t>746694</t>
  </si>
  <si>
    <t>ŠKOLENÍ DISPEČERŮ</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</si>
  <si>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</si>
  <si>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</si>
  <si>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</si>
  <si>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Poznámka k položce:  
 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</si>
  <si>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</si>
  <si>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</si>
  <si>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Poznámka k položce:  
 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</si>
  <si>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</si>
  <si>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</si>
  <si>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Poznámka k položce:  
 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</si>
  <si>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7466A4</t>
  </si>
  <si>
    <t>ÚPRAVA STRUKTUR A ŘÍDÍCÍCH PROGRAMOVÝCH TABULEK ED PRO OBJEKT TS</t>
  </si>
  <si>
    <t>Poznámka k položce:  
 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</si>
  <si>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</si>
  <si>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</si>
  <si>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Poznámka k položce:  
 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</si>
  <si>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</si>
  <si>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</si>
  <si>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Poznámka k položce:  
 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</si>
  <si>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</si>
  <si>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</si>
  <si>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Poznámka k položce:  
 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</si>
  <si>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</si>
  <si>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</si>
  <si>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Poznámka k položce:  
 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</si>
  <si>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</si>
  <si>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</si>
  <si>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Poznámka k položce:  
 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</si>
  <si>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</si>
  <si>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</si>
  <si>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Poznámka k položce:  
 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</si>
  <si>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Kabely a uzemnění</t>
  </si>
  <si>
    <t>702112</t>
  </si>
  <si>
    <t>KABELOVÝ ŽLAB ZEMNÍ VČETNĚ KRYTU SVĚTLÉ ŠÍŘKY PŘES 120 DO 250 MM</t>
  </si>
  <si>
    <t>Poznámka k položce:  
 1. Položka obsahuje:  – přípravu podkladu pro osazení 2. Položka neobsahuje:  X 3. Způsob měření: Měří se metr délkový.</t>
  </si>
  <si>
    <t>702521</t>
  </si>
  <si>
    <t>PRŮRAZ ZDIVEM (PŘÍČKOU) BETONOVÝM TLOUŠŤKY DO 45 CM</t>
  </si>
  <si>
    <t>Poznámka k položce: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</si>
  <si>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703512</t>
  </si>
  <si>
    <t>ELEKTROINSTALAČNÍ LIŠTA ŠÍŘKY PŘES 30 DO 60 MM</t>
  </si>
  <si>
    <t>PROTIPOŽÁRNÍ UCPÁVKA PROSTUPU KABELOVÉHO PR. DO 200MM, DO EI 90 MIN.</t>
  </si>
  <si>
    <t>703763</t>
  </si>
  <si>
    <t>KABELOVÁ UCPÁVKA VODĚ ODOLNÁ PRO VNITŘNÍ PRŮMĚR OTVORU 105 - 185MM</t>
  </si>
  <si>
    <t>Poznámka k položce:  
 Položka obsahuje: Dodávku a montáž kabelové ucpávky vč. příslušenství ( utěsňovací spony apod. ) a pomocného materiálu, vyhotovení a dodání atestu. Dále obsahuje cenu za pom. mechanismy včetně všech ostatních vedlejších nákladů.</t>
  </si>
  <si>
    <t>741811</t>
  </si>
  <si>
    <t>UZEMŇOVACÍ VODIČ NA POVRCHU FEZN DO 120 MM2</t>
  </si>
  <si>
    <t>Poznámka k položce:  
 1. Položka obsahuje:  – uchycení vodiče na povrch vč. podpěr, konzol, svorek a pod.  – měření, dělení, spojování  – nátěr 2. Položka neobsahuje:  X 3. Způsob měření: Měří se metr délkový.</t>
  </si>
  <si>
    <t>742571</t>
  </si>
  <si>
    <t>KABEL VN - JEDNOŽÍLOVÝ, 22-AXEKVC(V)E(Y) DO 70 MM2</t>
  </si>
  <si>
    <t>742B22</t>
  </si>
  <si>
    <t>KABELOVÁ KONCOVKA VN VNITŘNÍ, SADA TŘÍ ŽIL NEBO TŘÍŽÍLOVÁ PRO KABELY PŘES 6 KV OD 95 DO 150 MM2</t>
  </si>
  <si>
    <t>742E11</t>
  </si>
  <si>
    <t>IZOLOVANÝ ADAPTÉR PRO PŘIPOJENÍ DO IZOLOVANÉHO ROZVADĚČE, K TRANSFORMÁTORU DO 35 KV, SADA TŘÍ ŽIL, BEZ OMEZOVAČE PŘEPĚTÍ DO 70 MM2</t>
  </si>
  <si>
    <t>742E13</t>
  </si>
  <si>
    <t>IZOLOVANÝ ADAPTÉR PRO PŘIPOJENÍ DO IZOLOVANÉHO ROZVADĚČE, K TRANSFORMÁTORU DO 35 KV, SADA TŘÍ ŽIL, BEZ OMEZOVAČE PŘEPĚTÍ PŘES 150 MM2</t>
  </si>
  <si>
    <t>742G12</t>
  </si>
  <si>
    <t>KABEL NN DVOU- A TŘÍŽÍLOVÝ CU S PLASTOVOU IZOLACÍ OD 4 DO 16 MM2</t>
  </si>
  <si>
    <t>742J14</t>
  </si>
  <si>
    <t>KONEKTORY NA OPTICKÝ KABEL</t>
  </si>
  <si>
    <t>Poznámka k položce:  
 Položka obsahuje: Dodávku a montáž včetně podružného montážního materiálu, dopravu na staveniště, připojení na kabel a zapojení na zařízení. Dále obsahuje cenu za pom. mechanismy včetně všech ostatních vedlejších nákladů</t>
  </si>
  <si>
    <t>742J29</t>
  </si>
  <si>
    <t>KABEL SDĚLOVACÍ LAN UTP/FTP UKONČENÝ KONEKTORY RJ45</t>
  </si>
  <si>
    <t>742J51</t>
  </si>
  <si>
    <t>UKONČENÍ SDĚLOVACÍHO KABELU V ROZVADĚČI VČ. POMOCNÉHO MATERIÁLU A ZMĚŘENÍ KONTINUITY OVLÁDACÍHO OBVODU</t>
  </si>
  <si>
    <t>Poznámka k položce:  
 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</si>
  <si>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742L12</t>
  </si>
  <si>
    <t>UKONČENÍ DVOU AŽ PĚTIŽÍLOVÉHO KABELU V ROZVADĚČI NEBO NA PŘÍSTROJI OD 4 DO 16 MM2</t>
  </si>
  <si>
    <t>742P15</t>
  </si>
  <si>
    <t>OZNAČOVACÍ ŠTÍTEK NA KABEL</t>
  </si>
  <si>
    <t>Poznámka k položce:  
 1. Položka obsahuje:  – veškeré příslušentsví  2. Položka neobsahuje:  X 3. Způsob měření: Udává se počet kusů kompletní konstrukce nebo práce.</t>
  </si>
  <si>
    <t>75J912</t>
  </si>
  <si>
    <t>OPTICKÝ PATCHCORD MULTIMODE PŘES 5 M - DODÁVKA</t>
  </si>
  <si>
    <t>75J91X</t>
  </si>
  <si>
    <t>OPTICKÝ PATCHCORD MULTIMODE - MONTÁŽ</t>
  </si>
  <si>
    <t>R63139</t>
  </si>
  <si>
    <t>SYSTÉMOVÉ PODLAHY</t>
  </si>
  <si>
    <t xml:space="preserve">  PS 11-03-52</t>
  </si>
  <si>
    <t>Technologie novostavby transformovny T10</t>
  </si>
  <si>
    <t>PS 11-03-52</t>
  </si>
  <si>
    <t>Silnoproudá technologie</t>
  </si>
  <si>
    <t>744346</t>
  </si>
  <si>
    <t>ROZVADĚČ NN SKŘÍŇOVÝ OCELOPLECH.VYZBROJENÝ, DO IP 40, HLOUBKY DO 500MM, ŠÍŘKY OD 510 DO 800MM, VÝŠKY DO 2250MM-PŘÍVODNÍ POLE SE SLOŽITOU VÝZBROJÍ</t>
  </si>
  <si>
    <t>Poznámka k položce:  
 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</si>
  <si>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744347</t>
  </si>
  <si>
    <t>ROZVADĚČ NN SKŘÍŇOVÝ OCELOPLECH.VYZBROJENÝ, DO IP 40, HLOUBKY DO 500MM, ŠÍŘKY OD 510 DO 800MM, VÝŠKY DO 2250MM-VÝVODNÍ POLE S JEDNODUCHOU VÝZBROJÍ</t>
  </si>
  <si>
    <t>Poznámka k položce:  
 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</si>
  <si>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744347.1</t>
  </si>
  <si>
    <t>744347.2</t>
  </si>
  <si>
    <t>744512R</t>
  </si>
  <si>
    <t>ROZVADĚČ KOMPENZAČNÍ VNITŘNÍ OD 26 DO 40 KVAR</t>
  </si>
  <si>
    <t>Poznámka k položce:  
 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 regulátor 3. Způsob měření: Udává se počet kusů kompletní konstrukce nebo práce.</t>
  </si>
  <si>
    <t>745294</t>
  </si>
  <si>
    <t>ZEMNÍ OCHRANA VN</t>
  </si>
  <si>
    <t>Poznámka k položce:  
 1. Položka obsahuje:  – veškerý podružný a pomocný materiál, měření, nastavení  – technický popis viz. projektová dokumentace  – předepsané zkoušky, revize a atesty 2. Položka neobsahuje:  X 3. Způsob měření: Udává se počet kusů kompletní konstrukce nebo práce.</t>
  </si>
  <si>
    <t>7452A2</t>
  </si>
  <si>
    <t>PŘÍSTROJOVÝ TRANSFORMÁTOR PROUDU VN DVOUJÁDROVÝ</t>
  </si>
  <si>
    <t>745432</t>
  </si>
  <si>
    <t>TRANSFORMÁTOR 3-F, 22/0,4 KV, OLEJOVÝ HERMETIZOVANÝ PŘES 160 DO 400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</si>
  <si>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</si>
  <si>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745803</t>
  </si>
  <si>
    <t>TLUMIČ VIBRACÍ TRANSFORMÁTORU (PODLOŽKY POD KOLEČKA Z ANTIVIBRAČNÍ HMOTY)</t>
  </si>
  <si>
    <t>Poznámka k položce:  
 1. Položka obsahuje:  – veškeré příslušenství 2. Položka neobsahuje:  X 3. Způsob měření: Udává se počet kusů kompletní konstrukce nebo práce.</t>
  </si>
  <si>
    <t>745804</t>
  </si>
  <si>
    <t>ZARÁŽKA KOLEČEK TRANSFORMÁTORU</t>
  </si>
  <si>
    <t>745806</t>
  </si>
  <si>
    <t>PŘENOSNÁ KLADKA PRO ZATAHOVÁNÍ TRANSFORMÁTORU NA STANOVIŠTĚ</t>
  </si>
  <si>
    <t>745C11</t>
  </si>
  <si>
    <t>ROZVADĚČ PRO DRÁŽNÍ EPZ - PŘÍVODNÍ POLE 3 KV</t>
  </si>
  <si>
    <t>Poznámka k položce:  
 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 SKŘ 3. Způsob měření: Udává se počet kusů kompletní konstrukce nebo práce.</t>
  </si>
  <si>
    <t>745C12</t>
  </si>
  <si>
    <t>ROZVADĚČ PRO DRÁŽNÍ EPZ - VÝVODOVÉ POLE 3 KV</t>
  </si>
  <si>
    <t>745C19</t>
  </si>
  <si>
    <t>ROZVADĚČ PRO DRÁŽNÍ EPZ - PŘÍVODNÍ POLE - ŘÍDÍCÍ SYSTÉM - HW + SW</t>
  </si>
  <si>
    <t>Poznámka k položce:  
 1. Položka obsahuje:  – SKŘ – HW + SW, podružný materiál a spojovací prvky, montáž řídícího systému na stanoviště, propojení silových a ovládacích kabelů, nastavení a seřízení  – licence  – nastavení logiky  – uvedení do provozu  – zaškolení atp. včetně komunikace  – technický popis viz. projektová dokumentace  – zhotovení výrobní dokumentace, provedení zkoušek, dodání předepsaných zkoušek, revizí a atestů 2. Položka neobsahuje:  X 3. Způsob měření: Udává se počet kusů kompletní konstrukce nebo práce.</t>
  </si>
  <si>
    <t>745C1A</t>
  </si>
  <si>
    <t>ROZVADĚČ PRO DRÁŽNÍ EPZ - VÝVODOVÉ POLE - ŘÍDÍCÍ SYSTÉM - HW + SW</t>
  </si>
  <si>
    <t>745C21</t>
  </si>
  <si>
    <t>RÁM S DIODOVÝM USMĚRŇOVAČEM 3X2,5 KV AC/3 KV DC, 150-240 A, VČETNĚ REZISTORU 3 KW, 3 KV, 3 KOHMY PRO EPZ</t>
  </si>
  <si>
    <t>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X  
3. Způsob měření:  
Udává se počet kusů kompletní konstrukce nebo práce.</t>
  </si>
  <si>
    <t>R1745C1</t>
  </si>
  <si>
    <t>ROZVADĚČ PRO DRÁŽNÍ EPZ - KOMPOZITOVÝ RÁM POD JEDNO POLE ROZVADĚČE</t>
  </si>
  <si>
    <t>Poznámka k položce:  
1. Položka obsahuje:  – veškerý podružný, pomocný, spojovací a upevňovací materiál  – technický popis viz. projektová dokumentace 2. Položka neobsahuje:  X 3. Způsob měření: Udává se počet kusů kompletní konstrukce nebo práce.</t>
  </si>
  <si>
    <t>R174672</t>
  </si>
  <si>
    <t>ROZVADĚČ VLASTNÍ SPOTŘEBY BEZVÝPADKOVÝ 110/24 V DC, VČETNĚ VYBAVENÍ, TYRiSTOROVÝ</t>
  </si>
  <si>
    <t>Poznámka k položce:  
RU  
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baterií,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</si>
  <si>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R745432</t>
  </si>
  <si>
    <t>TRANSFORMÁTOR 3-F, 22/2,5 KV, OLEJOVÝ HERMETIZOVANÝ PŘES 160 DO 400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</si>
  <si>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</si>
  <si>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R745801</t>
  </si>
  <si>
    <t>TERMISTOROVÁ OCHRANA TRANSFORMÁTORU S KONTAKTNÍM VÝSTUPEM PRO VÝSTRAHU A ODPOJENÍ</t>
  </si>
  <si>
    <t>Poznámka k položce:  
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</si>
  <si>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Elektroinstalace</t>
  </si>
  <si>
    <t>741212</t>
  </si>
  <si>
    <t>SPÍNAČ INSTALAČNÍ JEDNODUCHÝ KOMPLETNÍ NÁSTĚNNÝ - KRYTÍ MIN. IP 44</t>
  </si>
  <si>
    <t>Poznámka k položce:  
 1. Položka obsahuje:  – kompletní přístroj vč. příslušenství 2. Položka neobsahuje:  X 3. Způsob měření: Udává se počet kusů kompletní konstrukce nebo práce.</t>
  </si>
  <si>
    <t>741332</t>
  </si>
  <si>
    <t>ZÁSUVKA INSTALAČNÍ DVOJNÁSOBNÁ, NÁSTĚNNÁ VE VYŠŠÍM KRYTÍ - MIN. IP 44</t>
  </si>
  <si>
    <t>741413</t>
  </si>
  <si>
    <t>ZÁSUVKA/PŘÍVODKA PRŮMYSLOVÁ, KRYTÍ IP 44 400 V, DO 63 A</t>
  </si>
  <si>
    <t>Poznámka k položce:  
 1. Položka obsahuje:  – kompletní přístroj v krytu vč. příslušenství 2. Položka neobsahuje:  X 3. Způsob měření: Udává se počet kusů kompletní konstrukce nebo práce.</t>
  </si>
  <si>
    <t>741582</t>
  </si>
  <si>
    <t>SVÍTIDLO NOUZOVÉ LED ANTIVANDAL S/BEZ PIKTOGRAMU (IP 44) TŘÍDA II, OD 11 DO 25 W</t>
  </si>
  <si>
    <t>Poznámka k položce:  
 1. Položka obsahuje:  – kompletní svítidlo vč. zdroje a příslušenství 2. Položka neobsahuje:  X 3. Způsob měření: Udává se počet kusů kompletní konstrukce nebo práce.</t>
  </si>
  <si>
    <t>741612</t>
  </si>
  <si>
    <t>PŘÍMOTOP S TERMOSTATEM PŘES 1000 DO 2000 W</t>
  </si>
  <si>
    <t>Poznámka k položce:  
 1. Položka obsahuje:  – připojení k napájecí síti 2. Položka neobsahuje:  X 3. Způsob měření: Udává se počet kusů kompletní konstrukce nebo práce.</t>
  </si>
  <si>
    <t>741732</t>
  </si>
  <si>
    <t>PROSTOROVÝ TERMOSTAT 0-40 ST.C</t>
  </si>
  <si>
    <t>Poznámka k položce:  
 1. Položka obsahuje:  – zapojení a nastavení přístroje 2. Položka neobsahuje:  X 3. Způsob měření: Udává se počet kusů kompletní konstrukce nebo práce.</t>
  </si>
  <si>
    <t>R7415721</t>
  </si>
  <si>
    <t>SVÍTIDLO LED (IP 44) TŘÍDA II, OD 11 DO 25 W</t>
  </si>
  <si>
    <t>Poznámka k položce:  
1. Položka obsahuje:  – kompletní svítidlo vč. zdroje a příslušenství 2. Položka neobsahuje:  X 3. Způsob měření: Udává se počet kusů kompletní konstrukce nebo práce.</t>
  </si>
  <si>
    <t>R7415722</t>
  </si>
  <si>
    <t>SVÍTIDLO LED ANTIVANDAL (IP 44) TŘÍDA II S FOTOBUŇKOU, OD 11 DO 25 W</t>
  </si>
  <si>
    <t>R7441151</t>
  </si>
  <si>
    <t>ROZVODNICE NN MODULÁRNÍ, MIN. IP 40, DO 160 MODULŮ</t>
  </si>
  <si>
    <t>Poznámka k položce:  
RI1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</si>
  <si>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R7441152</t>
  </si>
  <si>
    <t>Poznámka k položce:  
RI2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</si>
  <si>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R7441152.1</t>
  </si>
  <si>
    <t>Poznámka k položce:  
RU.2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</si>
  <si>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Hromosvod</t>
  </si>
  <si>
    <t>741D61</t>
  </si>
  <si>
    <t>HROMOSVODOVÝ VODIČ, IZOLOVANÝ VYSOKONAPĚŤOVÝ S VNĚJŠÍM PLÁŠTĚM S ŘÍZENÍM POTENCIÁLU, DÉLKY DO 6M PRŮMĚR DO 20MM, VČ.KONCOVEK HLAVICE A MONT.MATERIÁLU</t>
  </si>
  <si>
    <t>Poznámka k položce:  
 1. Položka obsahuje:  – dělení, spojování  – upevnění vč. veškerého příslušenství  2. Položka neobsahuje:  X 3. Způsob měření: Udává se počet kusů kompletní konstrukce nebo práce.</t>
  </si>
  <si>
    <t>741E21</t>
  </si>
  <si>
    <t>HROMOSVODOVÁ JÍMACÍ TYČ IZOLAČNÍ VČETNĚ STOJANU/DRŽÁKU DÉLKY DO 3 M</t>
  </si>
  <si>
    <t>Poznámka k položce:  
 1. Položka obsahuje:  – upevnění vč. veškerého příslušenství  2. Položka neobsahuje:  X 3. Způsob měření: Udává se počet kusů kompletní konstrukce nebo práce.</t>
  </si>
  <si>
    <t>741I05</t>
  </si>
  <si>
    <t>JÍMKA PRO PŘIPOJENÍ SVODOVÉHO VODIČE NA VNĚJŠÍ UZEMNĚNÍ</t>
  </si>
  <si>
    <t>Poznámka k položce:  
 1. Položka obsahuje:  – zemní práce  – upevnění vč. veškerého příslušenství  2. Položka neobsahuje:  X 3. Způsob měření: Udává se počet kusů kompletní konstrukce nebo práce.</t>
  </si>
  <si>
    <t>Uzemnění</t>
  </si>
  <si>
    <t>132838</t>
  </si>
  <si>
    <t>HLOUBENÍ RÝH ŠÍŘ DO 2M PAŽ I NEPAŽ TŘ. II, ODVOZ DO 20KM</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</si>
  <si>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</si>
  <si>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</si>
  <si>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</si>
  <si>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741812</t>
  </si>
  <si>
    <t>UZEMŇOVACÍ VODIČ NA POVRCHU FEZN PŘES 120 DO 300 MM2</t>
  </si>
  <si>
    <t>741922</t>
  </si>
  <si>
    <t>UZEMŇOVACÍ VODIČ V ZEMI NEREZOVÝ (V4A) PŘES 120 DO 300 MM2</t>
  </si>
  <si>
    <t>Poznámka k položce: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</si>
  <si>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</si>
  <si>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</si>
  <si>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Poznámka k položce:  
 1. Položka obsahuje:  – přípravu podkladu pro osazení  – spojování  – ochranný nátěr spoje dle příslušných norem 2. Položka neobsahuje:  X 3. Způsob měření: Udává se počet kusů kompletní konstrukce nebo práce.</t>
  </si>
  <si>
    <t>741C03</t>
  </si>
  <si>
    <t>POUZDRO PRO PRŮCHOD PÁSKU STĚNOU</t>
  </si>
  <si>
    <t>Poznámka k položce:  
 1. Položka obsahuje:  – vyhotovení otvoru pro pouzdro a jeho zatěsnění 2. Položka neobsahuje:  X 3. Způsob měření: Udává se počet kusů kompletní konstrukce nebo práce.</t>
  </si>
  <si>
    <t>741C06</t>
  </si>
  <si>
    <t>VYVEDENÍ UZEMŇOVACÍCH VODIČŮ NA POVRCH/KONSTRUKCI</t>
  </si>
  <si>
    <t>Poznámka k položce:  
 1. Položka obsahuje:  – vodivé připojení vodiče na konstrukci  – dělení, tvarování, spojování  – ochranný i barevný nátěr spoje dle příslušných norem 2. Položka neobsahuje:  X 3. Způsob měření: Udává se počet kusů kompletní konstrukce nebo práce.</t>
  </si>
  <si>
    <t>741C12</t>
  </si>
  <si>
    <t>ZKUŠEBNÍ JÍMKA, UZEMNĚNÍ VENKOVNÍ DO ZPEVNĚNÉ PLOCHY</t>
  </si>
  <si>
    <t>Poznámka k položce:  
 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</si>
  <si>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DDTS ŽDC</t>
  </si>
  <si>
    <t>743972</t>
  </si>
  <si>
    <t>ÚPRAVA NEBO ROZŠÍŘENÍ SW NA ELEKTRODISPEČINKU PRO ZOBRAZENÍ A VÝPIS HLÁŠEK Z TECHNOLOGIE DŘT,SKŘ,DDTS</t>
  </si>
  <si>
    <t>Poznámka k položce:  
 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</si>
  <si>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743A52</t>
  </si>
  <si>
    <t>SOFTWARE PRO ZAČLENĚNÍ TECHNOLOGICKÉHO CELKU EPZ DO DÁLKOVÉ DIAGNOSTIKY TS ŽDC</t>
  </si>
  <si>
    <t>Poznámka k položce:  
 1. Položka obsahuje:  – instalaci software pro začlenění technologického celku do dálkové diagnostiky TS ŽDC  – technický popis viz. projektová dokumentace 2. Položka neobsahuje:  X 3. Způsob měření: Udává se počet kusů kompletní konstrukce nebo práce.</t>
  </si>
  <si>
    <t>75O913</t>
  </si>
  <si>
    <t>DDTS ŽDC, ROZŠÍŘENÍ ŘÍDICÍ STANICE PLC DO 24XDI / 24XDO / 12XAI</t>
  </si>
  <si>
    <t>Poznámka k položce:  
 1. Položka obsahuje:  – dodávku specifikovaného bloku/zařízení včetně potřebného drobného montážního materiálu  – dodávku souvisejícího příslušenství pro specifikovaný blok/zařízení  – rozšiřovací moduly PLC, DI x 24, DO x 24, AI x 12, RS 485, Ethernet,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</si>
  <si>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75O931</t>
  </si>
  <si>
    <t>DDTS ŽDC, SW DOPLNĚNÍ APLIKACE KLIENTA O TLS</t>
  </si>
  <si>
    <t>Poznámka k položce:  
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</si>
  <si>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75O943</t>
  </si>
  <si>
    <t>DDTS ŽDC, INTEGRACE EOV DO INK DDTS ŽDC</t>
  </si>
  <si>
    <t>Poznámka k položce:  
 1. Položka obsahuje:   – SW integraci jednoho rozváděče EOV v rozsahu do osmi výměn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v rozsahu do osmi výměn.</t>
  </si>
  <si>
    <t>75O946</t>
  </si>
  <si>
    <t>DDTS ŽDC, ROZŠÍŘENÍ INTEGRACE OSV DO SERVERŮ A KLIENTŮ DDTS ŽDC</t>
  </si>
  <si>
    <t>Poznámka k položce:  
 1. Položka obsahuje:   – rozšíření SW integrace jednoho rozváděče OSV v rozsahu osmi dalších okruhů osvětlení do systému DDTS ŽDC - zahrnuta integrace ve všech úrovních systému DDTS ŽDC mimo InK (InS, TeS, klienti) pro jednu lokalitu InS  – doplnění stávajících klientských pracovišť (stacionární, mobilní, tenký, terminálový) o rozšíření rozváděče OSV v rozsahu osmi okruhů osvětlení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rozšíření rozvaděčů OSV o osm dalších okruhů osvětlení.</t>
  </si>
  <si>
    <t>75O947</t>
  </si>
  <si>
    <t>DDTS ŽDC, INTEGRACE OSV DO INK DDTS ŽDC</t>
  </si>
  <si>
    <t>Poznámka k položce:  
 1. Položka obsahuje:   – SW integraci jednoho rozváděče OSV v rozsahu do osmi okruhů osvětlení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v rozsahu do osmi okruhů osvětlení.</t>
  </si>
  <si>
    <t>75O94B</t>
  </si>
  <si>
    <t>DDTS ŽDC, INTEGRACE PZTS DO INK DDTS ŽDC</t>
  </si>
  <si>
    <t>Poznámka k položce:  
 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</si>
  <si>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75O94I</t>
  </si>
  <si>
    <t>DDTS ŽDC, INTEGRACE OSE DO SERVERŮ A KLIENTŮ DDTS ŽDC</t>
  </si>
  <si>
    <t>Poznámka k položce:  
 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</si>
  <si>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75O952</t>
  </si>
  <si>
    <t>DDTS ŽDC, INTEGRACE VYT DO SERVERŮ A KLIENTŮ DDTS ŽDC</t>
  </si>
  <si>
    <t>Poznámka k položce:  
 1. Položka obsahuje:   – SW integraci jednoho výtahu do systému DDTS ŽDC - zahrnuta integrace ve všech úrovních systému DDTS ŽDC mimo InK (InS, TeS, klienti) pro jednu lokalitu InS  – úprava stávajících klientských pracovišť (stacionární, mobilní, tenký, terminálový) o jeden výtah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</si>
  <si>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75O953</t>
  </si>
  <si>
    <t>DDTS ŽDC, INTEGRACE VYT DO INK DDTS ŽDC</t>
  </si>
  <si>
    <t>Poznámka k položce:  
 1. Položka obsahuje:   – SW integraci jednoho výtahu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</si>
  <si>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75O954</t>
  </si>
  <si>
    <t>DDTS ŽDC, INTEGRACE ESK DO SERVERŮ A KLIENTŮ DDTS ŽDC</t>
  </si>
  <si>
    <t>Poznámka k položce:  
 1. Položka obsahuje:   – SW integraci jednoho eskalátoru do systému DDTS ŽDC - zahrnuta integrace ve všech úrovních systému DDTS ŽDC mimo InK (InS, TeS, klienti) pro jednu lokalitu InS  – úprava stávajících klientských pracovišť (stacionární, mobilní, tenký, terminálový) o jeden eskalátor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eskalátorů.</t>
  </si>
  <si>
    <t>75O955</t>
  </si>
  <si>
    <t>DDTS ŽDC, INTEGRACE ESK DO INK DDTS ŽDC</t>
  </si>
  <si>
    <t>Poznámka k položce:  
 1. Položka obsahuje:   – SW integraci jednoho eskalátoru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eskalátorů.</t>
  </si>
  <si>
    <t>75O956</t>
  </si>
  <si>
    <t>DDTS ŽDC, INTEGRACE KLIMATIZAČNÍ NEBO VZT JEDNOTKY DO SERVERŮ A KLIENTŮ DDTS ŽDC</t>
  </si>
  <si>
    <t>Poznámka k položce:  
 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</si>
  <si>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</si>
  <si>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</si>
  <si>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Poznámka k položce:  
 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</si>
  <si>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75O959</t>
  </si>
  <si>
    <t>DDTS ŽDC, ZÁVĚREČNÁ ZKOUŠKA</t>
  </si>
  <si>
    <t>Poznámka k položce:  
1. Položka obsahuje:  - závěrečná zkouška DDTS ŽDC - komplexní vyzkoušení zařízení DDTS ŽDC - náklady na mzdy 2. Položka neobsahuje:  X 3. Způsob měření: Udává se počet hodin po dobu provádění zkoušky.</t>
  </si>
  <si>
    <t>75O97X</t>
  </si>
  <si>
    <t>DDTS ŽDC, VYBAVENÁ SKŘÍŇ PRO DDTS ROZVADĚČOVÁ NA PODSTAVCI VÝŠKY DO 2200 MM - MONTÁŽ</t>
  </si>
  <si>
    <t>746633</t>
  </si>
  <si>
    <t>VYBAVENÁ SKŘÍŇ PRO AUTOMATIZACI ROZVADĚČOVÁ VÝŠKY DO 600 MM</t>
  </si>
  <si>
    <t>746641</t>
  </si>
  <si>
    <t>PLC PRO AUTOMATIZACI - ZÁKLADNÍ JEDNOTKA DO 128 IO</t>
  </si>
  <si>
    <t>Kabelizace</t>
  </si>
  <si>
    <t>7,42E13</t>
  </si>
  <si>
    <t>Poznámka k položce:  
Položka obsahuje: Dodávku a montáž protipožární ucpávky vč. příslušenství a pomocného materiálu, vyhotovéní a dodání atestu. Dále obsahuje cenu za pom. mechanismy včetně všech ostatních vedlejších nákladů.</t>
  </si>
  <si>
    <t>742542</t>
  </si>
  <si>
    <t>KABEL VN - JEDNOŽÍLOVÝ, 6-CHBU OD 95 DO 150 MM2</t>
  </si>
  <si>
    <t>742612</t>
  </si>
  <si>
    <t>KABEL VN - TŘÍŽÍLOVÝ 6-AYKCY OD 95 DO 150 MM2</t>
  </si>
  <si>
    <t>1. Položka obsahuje:  
 – manipulace a uložení kabelu (do země, chráničky, kanálu, na rošty, na TV a pod.)  
2. Položka neobsahuje:  
 – příchytky, spojky, koncovky, chráničky apod.  
3. Způsob měření:  
Měří se metr délkový.</t>
  </si>
  <si>
    <t>742A12</t>
  </si>
  <si>
    <t>KABELOVÁ KONCOVKA VN VNITŘNÍ JEDNOŽÍLOVÁ PRO KABELY DO 6 KV OD 95 DO 150 MM2</t>
  </si>
  <si>
    <t>742B12</t>
  </si>
  <si>
    <t>KABELOVÁ KONCOVKA VN VNITŘNÍ, SADA TŘÍ ŽIL NEBO TŘÍŽÍLOVÁ PRO KABELY DO 6 KV OD 95 DO 150 MM2</t>
  </si>
  <si>
    <t>742F14</t>
  </si>
  <si>
    <t>KABEL NN NEBO VODIČ JEDNOŽÍLOVÝ CU S PLASTOVOU IZOLACÍ OD 70 DO 120 MM2</t>
  </si>
  <si>
    <t>742G15</t>
  </si>
  <si>
    <t>KABEL NN DVOU- A TŘÍŽÍLOVÝ CU S PLASTOVOU IZOLACÍ OD 150 DO 240 MM2</t>
  </si>
  <si>
    <t>742I11</t>
  </si>
  <si>
    <t>KABEL NN CU OVLÁDACÍ 7-12ŽÍLOVÝ DO 2,5 MM2</t>
  </si>
  <si>
    <t>742I21</t>
  </si>
  <si>
    <t>KABEL NN CU OVLÁDACÍ 19-24ŽÍLOVÝ DO 2,5 MM2</t>
  </si>
  <si>
    <t>742J23</t>
  </si>
  <si>
    <t>SYKFY 10X2X0,5, KABEL SDĚLOVACÍ IZOLACE PVC</t>
  </si>
  <si>
    <t>742K14</t>
  </si>
  <si>
    <t>UKONČENÍ JEDNOŽÍLOVÉHO KABELU V ROZVADĚČI NEBO NA PŘÍSTROJI OD 70 DO 120 MM2</t>
  </si>
  <si>
    <t>742L15</t>
  </si>
  <si>
    <t>UKONČENÍ DVOU AŽ PĚTIŽÍLOVÉHO KABELU V ROZVADĚČI NEBO NA PŘÍSTROJI OD 150 DO 240 MM2</t>
  </si>
  <si>
    <t>Zkoušky, revize a ostatní</t>
  </si>
  <si>
    <t>747113</t>
  </si>
  <si>
    <t>KONTROLA STEJNOSMĚRNÝCH ROZVADĚČŮ, 1 POLE</t>
  </si>
  <si>
    <t>747114</t>
  </si>
  <si>
    <t>KONTROLA USMĚRŇOVAČŮ NEBO MĚNIČŮ, 1 POLE</t>
  </si>
  <si>
    <t>747116</t>
  </si>
  <si>
    <t>KONTROLA ROZVADĚČŮ VN, BEZ NASTAVENÍ OCHRANY, 1 POLE</t>
  </si>
  <si>
    <t>747125</t>
  </si>
  <si>
    <t>OŽIVENÍ JEDNOHO POLE ROZVADĚČE ZHOTOVENÉHO SUBDODAVATELEM V PODMÍNKÁCH EXTERNÍ MONTÁŽE SE SLOŽITOU VÝSTROJÍ</t>
  </si>
  <si>
    <t>747132</t>
  </si>
  <si>
    <t>UVEDENÍ DO PROVOZU TRANSFORMÁTORU OLEJOVÉHO VN/NN DO 1000 KVA</t>
  </si>
  <si>
    <t>747414</t>
  </si>
  <si>
    <t>MĚŘENÍ ZEMNÍCH ODPORŮ - ZEMNICÍ SÍTĚ DÉLKY PÁSKU PŘES 100 DO 200 M</t>
  </si>
  <si>
    <t>Poznámka k položce:  
 1. Položka obsahuje:  – cenu za měření dle příslušných norem a předpisů, včetně vystavení protokolu 2. Položka neobsahuje:  X 3. Způsob měření: Udává se počet kusů kompletní konstrukce nebo práce.</t>
  </si>
  <si>
    <t>747423</t>
  </si>
  <si>
    <t>MĚŘENÍ KROKOVÉHO A DOTYKOVÉHO NAPĚTÍ ZEMNÍCÍ SÍTĚ DO 200 M2 PLOCHY</t>
  </si>
  <si>
    <t>747522</t>
  </si>
  <si>
    <t>ZKOUŠKY VODIČŮ A KABELŮ OVLÁDACÍCH PŘES 12 DO 24 ŽIL</t>
  </si>
  <si>
    <t>747611</t>
  </si>
  <si>
    <t>MĚŘENÍ EMC A EMI DLE ČSN EN 50 121 V ROZSAHU PS/SO</t>
  </si>
  <si>
    <t>747615</t>
  </si>
  <si>
    <t>MĚŘENÍ A NASTAVENÍ KOMPENZACE INDUKČNÍHO ODBĚRU STANICE</t>
  </si>
  <si>
    <t>Poznámka k položce:  
 1. Položka obsahuje:  – cenu za měření dle příslušných norem a předpisů a nastavení kompenzace, včetně vystavení protokolu 2. Položka neobsahuje:  X 3. Způsob měření: Udává se počet kusů kompletní konstrukce nebo práce.</t>
  </si>
  <si>
    <t>748114</t>
  </si>
  <si>
    <t>KOMPLETNÍ OSOBNÍ OCHRANNÉ PROSTŘEDKY A PRACOVNÍ POMŮCKY PRO ROZVODNU EPZ</t>
  </si>
  <si>
    <t>748129</t>
  </si>
  <si>
    <t>DIELEKTRICKÝ KOBEREC ŠÍŘE 1300 MM, DÉLKY DO 5 M</t>
  </si>
  <si>
    <t>D.4</t>
  </si>
  <si>
    <t>Ostatní technologická zařízení</t>
  </si>
  <si>
    <t xml:space="preserve">  PS 11-04-31</t>
  </si>
  <si>
    <t>Kalibrační zařízení</t>
  </si>
  <si>
    <t>PS 11-04-31</t>
  </si>
  <si>
    <t>01</t>
  </si>
  <si>
    <t>360-104</t>
  </si>
  <si>
    <t>Měřící systém</t>
  </si>
  <si>
    <t>360-105</t>
  </si>
  <si>
    <t>Servisní lávky</t>
  </si>
  <si>
    <t>360-106</t>
  </si>
  <si>
    <t>Výstupní lávky (madla, zábradlí, jištění, žebříky)</t>
  </si>
  <si>
    <t>360-107</t>
  </si>
  <si>
    <t>Ovládací prvky</t>
  </si>
  <si>
    <t>360-108</t>
  </si>
  <si>
    <t>El. Rozvaděče</t>
  </si>
  <si>
    <t>360-109</t>
  </si>
  <si>
    <t>Software</t>
  </si>
  <si>
    <t>360-110</t>
  </si>
  <si>
    <t>Instalace, ověření, kalibrace</t>
  </si>
  <si>
    <t>360-111</t>
  </si>
  <si>
    <t>Dokumentace</t>
  </si>
  <si>
    <t>360-112</t>
  </si>
  <si>
    <t>Posunovací zařízení E - MAXI M - VARIO</t>
  </si>
  <si>
    <t>360-113</t>
  </si>
  <si>
    <t>Mostový jednonosníkový jeřáb</t>
  </si>
  <si>
    <t>360-114</t>
  </si>
  <si>
    <t>Vlakové předtápěc zařízen EPZ EŽ 2016</t>
  </si>
  <si>
    <t xml:space="preserve">  PS 11-04-32</t>
  </si>
  <si>
    <t>Zařízení pro fotovoltaiku</t>
  </si>
  <si>
    <t>PS 11-04-32</t>
  </si>
  <si>
    <t>34-M-1</t>
  </si>
  <si>
    <t>Fotovoltaika</t>
  </si>
  <si>
    <t>R.pol.01</t>
  </si>
  <si>
    <t>FV panel SUNPOWER 390</t>
  </si>
  <si>
    <t>R.pol.02</t>
  </si>
  <si>
    <t>Střídač 33,3 kW</t>
  </si>
  <si>
    <t>R.pol.03</t>
  </si>
  <si>
    <t>PowerOptimizér</t>
  </si>
  <si>
    <t>R.pol.04</t>
  </si>
  <si>
    <t>Prokabelování, propojení a nastavení</t>
  </si>
  <si>
    <t>KOMPL</t>
  </si>
  <si>
    <t>R.pol.05</t>
  </si>
  <si>
    <t>Propojení elektro – Solarkabel 6mm2</t>
  </si>
  <si>
    <t>R.pol.101</t>
  </si>
  <si>
    <t>Konstrukce pro PV panely - šikmá střecha - trapéz</t>
  </si>
  <si>
    <t>R.pol.102</t>
  </si>
  <si>
    <t>Montážní materiál, kabeláž</t>
  </si>
  <si>
    <t>R.pol.103</t>
  </si>
  <si>
    <t>Montážní práce (PV panely, úchytné konstrukce, propojení elektro)</t>
  </si>
  <si>
    <t>R.pol.104</t>
  </si>
  <si>
    <t>Montáž měničů el. proudu</t>
  </si>
  <si>
    <t>R.pol.105</t>
  </si>
  <si>
    <t>Připojení distribuce, administrace distributora</t>
  </si>
  <si>
    <t>R.pol.106</t>
  </si>
  <si>
    <t>Nastavení PV systému pro zapojení do DS sítě, zapojení do el. rozvaděče</t>
  </si>
  <si>
    <t>R.pol.107</t>
  </si>
  <si>
    <t>Doprava, manipulace</t>
  </si>
  <si>
    <t>R.pol.108</t>
  </si>
  <si>
    <t>Podružný FV rozvaděč (přepěťové ochrany AC/DC, rozvaděč, jištění, příslušenství bat., kompletace, revize)</t>
  </si>
  <si>
    <t>E.1.1</t>
  </si>
  <si>
    <t>Kolejový svršek a spodek</t>
  </si>
  <si>
    <t xml:space="preserve">  SO 11-10-01</t>
  </si>
  <si>
    <t>Železniční svršek</t>
  </si>
  <si>
    <t>SO 11-10-01</t>
  </si>
  <si>
    <t>Zřízení drážního svršku</t>
  </si>
  <si>
    <t>512550</t>
  </si>
  <si>
    <t>KOLEJOVÉ LOŽE - ZŘÍZENÍ Z KAMENIVA HRUBÉHO DRCENÉHO (ŠTĚRK)</t>
  </si>
  <si>
    <t>'1: Dle technické zprávy, výkresových příloh projektové dokumentace. Dle výkazů materiálu projektu. Dle tabulky kubatur projektanta.  
''2: fr. 31.5/63 mm - nový materiál  
'722  
Celkem 722=722.000 [A]</t>
  </si>
  <si>
    <t>Poznámka k položce:  
 1. Položka obsahuje:  – dodávku, dopravu a uložení kameniva předepsané specifikace a frakce v požadované míře zhutnění 2. Položka neobsahuje:  X 3. Způsob měření: Měří se objem kolejového lože v projektovaném profilu.</t>
  </si>
  <si>
    <t>512570</t>
  </si>
  <si>
    <t>KOLEJOVÉ LOŽE - ZŘÍZENÍ Z KAMENIVA HRUBÉHO UŽITÉHO</t>
  </si>
  <si>
    <t>'1: Dle technické zprávy, výkresových příloh projektové dokumentace. Dle výkazů materiálu projektu. Dle tabulky kubatur projektanta.  
''2: vyzískaný materiál fr. 31.5/63 mm  
'679  
Celkem 679=679.000 [A]</t>
  </si>
  <si>
    <t>513550</t>
  </si>
  <si>
    <t>KOLEJOVÉ LOŽE - DOPLNĚNÍ Z KAMENIVA HRUBÉHO DRCENÉHO (ŠTĚRK)</t>
  </si>
  <si>
    <t>'1: Dle technické zprávy, výkresových příloh projektové dokumentace. Dle výkazů materiálu projektu. Dle tabulky kubatur projektanta.  
''2: směrová a výšková úprava stávající výhybky provedená strojně  
'12,5  
''4: směrová a výšková úprava koleje na dřevěných pražcích provedená strojně ASP  
'7,5  
''6: následná úprava směrového a výškového uspořádání koleje na bet. pr. - 3. podbití  
'25  
'Součet  
Celkem 45=45.000 [A]</t>
  </si>
  <si>
    <t>528131</t>
  </si>
  <si>
    <t>KOLEJ 49 E1, ROZD. "C", BEZSTYKOVÁ, PR. BET. PODKLADNICOVÝ, UP. TUHÉ</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</si>
  <si>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'c'  
'235  
Celkem 235=235.000 [A]</t>
  </si>
  <si>
    <t>Poznámka k položce: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</si>
  <si>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528331</t>
  </si>
  <si>
    <t>KOLEJ 49 E1, ROZD. "U", BEZSTYKOVÁ, PR. BET. PODKLADNICOVÝ, UP. TUHÉ</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</si>
  <si>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'u'  
'80  
Celkem 80=80.000 [A]</t>
  </si>
  <si>
    <t>5284B2</t>
  </si>
  <si>
    <t>KOLEJ 49 E1, ZVLÁŠTNÍ (ATYPICKÉ) ROZDĚLENÍ, BEZSTYKOVÁ, ATYPICKÝ MONOLITICKÝ PODKLAD TYPU DESKY, UP. PRUŽNÉ</t>
  </si>
  <si>
    <t>'1: Dle technické zprávy, výkresových příloh projektové dokumentace. Dle výkazů materiálu projektu. Dle tabulky kubatur projektanta.  
''2: žsv. 49E1 - nové kolejnice 49E1,  
''atypické podkladnicové tuhé upevnění (upevnění typ K se svěrkami ŽS4)  
''uchycení do betonového základu v hale - typ pevná jízdní dráha  
''závitové tyče + excentrická pouzdra a vinuté pružiny + samojistné matice  
''bez úklonu, osová vzdálenost podkladnic 750 mm  
''kolejnicové pole dl. 25 m svařené v BK celkem:  
'120  
Celkem 120=120.000 [A]</t>
  </si>
  <si>
    <t>Poznámka k položce: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</si>
  <si>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52X000</t>
  </si>
  <si>
    <t>KOLEJ ZPĚTNĚ NAMONTOVANÁ Z VYZÍSKANÉHO MATERIÁLU</t>
  </si>
  <si>
    <t>'1: Dle technické zprávy, výkresových příloh projektové dokumentace. Dle výkazů materiálu projektu. Dle tabulky kubatur projektanta.  
''2: žsv. 49E1 - užitý kolejový rošt  
''kolejnice 49 E1, bet. pražce SB 5, rozponové podkladnice TR5  
''svěrky T5 a T6, rozdělení pražců stávající  
''kolejnicové pole dl. 25 m svařené v BK celkem:  
'300  
Celkem 300=300.000 [A]</t>
  </si>
  <si>
    <t>Poznámka k položce:  
 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</si>
  <si>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542111</t>
  </si>
  <si>
    <t>SMĚROVÉ A VÝŠKOVÉ VYROVNÁNÍ KOLEJE NA PRAŽCÍCH DŘEVĚNÝCH DO 0,05 M</t>
  </si>
  <si>
    <t>'1: Dle technické zprávy, výkresových příloh projektové dokumentace. Dle výkazů materiálu projektu. Dle tabulky kubatur projektanta.  
''2: směrová a výšková úprava koleje na dřevěných pražcích provedená strojně ASP  
'75  
Celkem 75=75.000 [A]</t>
  </si>
  <si>
    <t>Poznámka k položce:  
 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</si>
  <si>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</si>
  <si>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</si>
  <si>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stávající výhybky provedená strojně  
'125  
Celkem 125=125.000 [A]</t>
  </si>
  <si>
    <t>544322</t>
  </si>
  <si>
    <t>IZOLOVANÝ STYK LEPENÝ STANDARDNÍ DÉLKY (3,4-8,0 M), TEPELNĚ NEOPRACOVANÝ, TVARU 49 E1</t>
  </si>
  <si>
    <t>'1: Dle technické zprávy, výkresových příloh projektové dokumentace. Dle výkazů materiálu projektu. Dle tabulky kubatur projektanta.  
''2: lepené izolované styky (LIS) v kolejích - páry (pro kolejnice nutno uvažovat x 2)  
'4*2  
Celkem 8=8.000 [A]</t>
  </si>
  <si>
    <t>Poznámka k položce:  
 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</si>
  <si>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545122</t>
  </si>
  <si>
    <t>SVAR KOLEJNIC (STEJNÉHO TVARU) 49 E1, T SPOJITĚ</t>
  </si>
  <si>
    <t>'1: Dle technické zprávy, výkresových příloh projektové dokumentace. Dle výkazů materiálu projektu. Dle tabulky kubatur projektanta.  
''2: počet svarů v koleji  
'35*2  
Celkem 70=70.000 [A]</t>
  </si>
  <si>
    <t>Poznámka k položce:  
 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</si>
  <si>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549341</t>
  </si>
  <si>
    <t>ZŘÍZENÍ BEZSTYKOVÉ KOLEJE NA NOVÝCH ÚSECÍCH V KOLEJI</t>
  </si>
  <si>
    <t>'1: Dle technické zprávy, výkresových příloh projektové dokumentace. Dle výkazů materiálu projektu. Dle tabulky kubatur projektanta.  
''2: zřízení bezstykové koleje  
'750  
Celkem 750=750.000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</si>
  <si>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  
Poznámka k položce:  
 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</si>
  <si>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</si>
  <si>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</si>
  <si>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'1: Dle technické zprávy, výkresových příloh projektové dokumentace. Dle výkazů materiálu projektu. Dle tabulky kubatur projektanta.  
''2: počet řezání v koleji  
'43*2  
Celkem 86=86.000 [A]</t>
  </si>
  <si>
    <t>Poznámka k položce:  
 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</si>
  <si>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R54410</t>
  </si>
  <si>
    <t>STYK MONTOVANÝ JAKÉHOKOLIV TVARU</t>
  </si>
  <si>
    <t>'1: Dle technické zprávy, výkresových příloh projektové dokumentace. Dle výkazů materiálu projektu. Dle tabulky kubatur projektanta.  
''2: počet nových kolejnicových styků koleji  
''3: spojka profilu S1 8 ks  
''spojkový šroub tv. S1 16 ks  
''jednoduchý zajišťovací kroužek 16 ks  
'2*2  
Celkem 4=4.000 [A]</t>
  </si>
  <si>
    <t>Ostatní konstrukce a práce</t>
  </si>
  <si>
    <t>925120</t>
  </si>
  <si>
    <t>DRÁŽNÍ STEZKY Z DRTI TL. PŘES 50 MM</t>
  </si>
  <si>
    <t>M2</t>
  </si>
  <si>
    <t>'1: Dle technické zprávy, výkresových příloh projektové dokumentace. Dle výkazů materiálu projektu. Dle tabulky kubatur projektanta.  
''2: zřízení drážní stezky  
''ŠD fr. 4/16mm, tl. vrstvy 100 mm  
'1250  
Celkem 1250=1 250.000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</si>
  <si>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  
Poznámka k položce: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</si>
  <si>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Doplňující konstrukce a práce</t>
  </si>
  <si>
    <t>921930</t>
  </si>
  <si>
    <t>ANTIKOROZNÍ PROVEDENÍ UPEVŇOVADEL A JINÉHO DROBNÉHO KOLEJIVA</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</si>
  <si>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'u'  
'' - antikorozní úprava upevňovadel pod zadlážděním  
''kolejnicové pole dl. 25 m svařené v BK celkem:  
'80  
Celkem 80=80.000 [A]</t>
  </si>
  <si>
    <t>Poznámka k položce: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</si>
  <si>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</si>
  <si>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</si>
  <si>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'1: Dle technické zprávy, výkresových příloh projektové dokumentace. Dle výkazů materiálu projektu. Dle tabulky kubatur projektanta.  
''2: nové námezníky  
'1  
Celkem 1=1.000 [A]</t>
  </si>
  <si>
    <t>Poznámka k položce:  
 1. Položka obsahuje:  – dodávku a osazení včetně nutných zemních prací a obetonování  – odrazky nebo retroreflexní fólie 2. Položka neobsahuje:  X 3. Způsob měření: Udává se počet kusů kompletní konstrukce nebo práce.</t>
  </si>
  <si>
    <t>923132</t>
  </si>
  <si>
    <t>NÁMEZNÍK Z UŽITÉHO MATERIÁLU</t>
  </si>
  <si>
    <t>'1: Dle technické zprávy, výkresových příloh projektové dokumentace. Dle výkazů materiálu projektu. Dle tabulky kubatur projektanta.  
''2: přesun stávajícícho námezníku  
'1  
Celkem 1=1.000 [A]</t>
  </si>
  <si>
    <t>Poznámka k položce:  
 1. Položka obsahuje:  – dodávku a osazení včetně nutných zemních prací a obetonování  – případnou obnovu nátěru  – odrazky nebo retroreflexní fólie 2. Položka neobsahuje:  X 3. Způsob měření: Udává se počet kusů kompletní konstrukce nebo práce.</t>
  </si>
  <si>
    <t>Bourání a demontáže</t>
  </si>
  <si>
    <t>965010</t>
  </si>
  <si>
    <t>ODSTRANĚNÍ KOLEJOVÉHO LOŽE A DRÁŽNÍCH STEZEK</t>
  </si>
  <si>
    <t>'1: Dle technické zprávy, výkresových příloh projektové dokumentace. Dle výkazů materiálu projektu. Dle tabulky kubatur projektanta.  
''2: odtěžení celkem (0.2 m pod ložnou plochou praže)  
'1000  
Celkem 1000=1 000.000 [A]</t>
  </si>
  <si>
    <t>Poznámka k položce: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</si>
  <si>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</si>
  <si>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</si>
  <si>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</si>
  <si>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'1: Dle technické zprávy, výkresových příloh projektové dokumentace. Dle výkazů materiálu projektu. Dle tabulky kubatur projektanta.  
''2: zpět do kolejového lože:  
'20*679  
Celkem 13580=13 580.000 [A]</t>
  </si>
  <si>
    <t>Poznámka k položce: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</si>
  <si>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965111</t>
  </si>
  <si>
    <t>DEMONTÁŽ KOLEJE NA BETONOVÝCH PRAŽCÍCH DO KOLEJOVÝCH POLÍ</t>
  </si>
  <si>
    <t>'1: Dle technické zprávy, výkresových příloh projektové dokumentace. Dle výkazů materiálu projektu. Dle tabulky kubatur projektanta.  
''2: snesení koleje na bet. pr. tv. S49 (bez rozebrání - opětovné použití)  
'295  
Celkem 295=295.000 [A]</t>
  </si>
  <si>
    <t>Poznámka k položce:  
 (Položka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</si>
  <si>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</si>
  <si>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</si>
  <si>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S49:  
'481  
Celkem 481=481.000 [A]</t>
  </si>
  <si>
    <t>Poznámka k položce: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</si>
  <si>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</si>
  <si>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</si>
  <si>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Dle výkazů materiálu projektu. Dle tabulky kubatur projektanta.  
''2: koleje na dřevěných pražcích tv. S49:  
'56  
Celkem 56=56.000 [A]</t>
  </si>
  <si>
    <t>Poznámka k položce: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</si>
  <si>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965831</t>
  </si>
  <si>
    <t>DEMONTÁŽ NÁMEZNÍKU</t>
  </si>
  <si>
    <t>'1: Dle technické zprávy, výkresových příloh projektové dokumentace. Dle výkazů materiálu projektu. Dle tabulky kubatur projektanta.  
''2: přesun stávajícícho námezníku  
'1  
''4: odpady - betonový námezník (1 ks)  
'1  
'Součet  
Celkem 2=2.000 [A]</t>
  </si>
  <si>
    <t>Poznámka k položce:  
 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</si>
  <si>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R96581</t>
  </si>
  <si>
    <t>DEMONTÁŽ STYKU MONTOVANÉHO</t>
  </si>
  <si>
    <t>'1: Dle technické zprávy, výkresových příloh projektové dokumentace. Dle výkazů materiálu projektu. Dle tabulky kubatur projektanta.  
''2: počet demontovaných kolejnicových styků (celkem)  
'4  
Celkem 4=4.000 [A]</t>
  </si>
  <si>
    <t>995</t>
  </si>
  <si>
    <t>Poplatky za skládky</t>
  </si>
  <si>
    <t>R015140</t>
  </si>
  <si>
    <t>906</t>
  </si>
  <si>
    <t>NEOCEŇOVAT - POPLATKY ZA LIKVIDACI ODPADŮ NEKONTAMINOVANÝCH - 17 01 01 BETON Z DEMOLIC OBJEKTŮ, ZÁKLADŮ TV APOD. VČ. DOPRAVY NA SKLÁDKU A MANIPULACE (PROSTÝ A ARMOVANÝ BETON</t>
  </si>
  <si>
    <t>'1: Dle technické zprávy, výkresových příloh projektové dokumentace. Dle výkazů materiálu projektu. Dle tabulky kubatur projektanta.  
''2: odpady - betonový námezník (1 ks)  
'0,1  
Celkem 0.1=0.100 [A]</t>
  </si>
  <si>
    <t>R015150</t>
  </si>
  <si>
    <t>907</t>
  </si>
  <si>
    <t>NEOCEŇOVAT - POPLATKY ZA LIKVIDACI ODPADŮ NEKONTAMINOVANÝCH - 17 05 08 ŠTĚRK Z KOLEJIŠTĚ (ODPAD PO RECYKLACI) VČ. DOPRAVY NA SKLÁDKU A MANIPULACE</t>
  </si>
  <si>
    <t>'1: Dle technické zprávy, výkresových příloh projektové dokumentace. Dle výkazů materiálu projektu. Dle tabulky kubatur projektanta.  
''2: odpad (o) 17 05 08:  
'569,1  
Celkem 569.1=569.100 [A]</t>
  </si>
  <si>
    <t>R015210</t>
  </si>
  <si>
    <t>912</t>
  </si>
  <si>
    <t>NEOCEŇOVAT - POPLATKY ZA LIKVIDACI ODPADŮ NEKONTAMINOVANÝCH - 17 01 01 ŽELEZNIČNÍ PRAŽCE BETONOVÉ VČ. DOPRAVY NA SKLÁDKU A MANIPULACE</t>
  </si>
  <si>
    <t>'1: Dle technické zprávy, výkresových příloh projektové dokumentace. Dle výkazů materiálu projektu. Dle tabulky kubatur projektanta.  
''2: odpady betonové pražce:  
'190,4  
Celkem 190.4=190.400 [A]</t>
  </si>
  <si>
    <t>R015250</t>
  </si>
  <si>
    <t>916</t>
  </si>
  <si>
    <t>NEOCEŇOVAT - POPLATKY ZA LIKVIDACI ODPADŮ NEKONTAMINOVANÝCH - 17 02 03 POLYETYLÉNOVÉ PODLOŽKY (ŽEL. SVRŠEK) VČ. DOPRAVY NA SKLÁDKU A MANIPULACE</t>
  </si>
  <si>
    <t>'1: Dle technické zprávy, výkresových příloh projektové dokumentace. Dle výkazů materiálu projektu. Dle tabulky kubatur projektanta.  
''2: PE podložky:  
'0,131  
Celkem 0.131=0.131 [A]</t>
  </si>
  <si>
    <t>R015260</t>
  </si>
  <si>
    <t>917</t>
  </si>
  <si>
    <t>NEOCEŇOVAT - POPLATKY ZA LIKVIDACI ODPADŮ NEKONTAMINOVANÝCH - 07 02 99 PRYŽOVÉ PODLOŽKY (ŽEL. SVRŠEK) VČ. DOPRAVY NA SKLÁDKU A MANIPULACE</t>
  </si>
  <si>
    <t>'1: Dle technické zprávy, výkresových příloh projektové dokumentace. Dle výkazů materiálu projektu. Dle tabulky kubatur projektanta.  
''2: pryžové podložky:  
'0,311  
Celkem 0.311=0.311 [A]</t>
  </si>
  <si>
    <t>R015510</t>
  </si>
  <si>
    <t>933</t>
  </si>
  <si>
    <t>NEOCEŇOVAT - POPLATKY ZA LIKVIDACI ODPADŮ NEBEZPEČNÝCH - 17 05 07* LOKÁLNĚ ZNEČIŠTĚNÝ ŠTĚRK A ZEMINA Z KOLEJIŠTĚ - (VÝHYBKY) VČ. DOPRAVY NA SKLÁDKU A MANIPULACE</t>
  </si>
  <si>
    <t>'1: Dle technické zprávy, výkresových příloh projektové dokumentace. Dle výkazů materiálu projektu. Dle tabulky kubatur projektanta.  
''2: lokálně znečištěný štěrk z okolí výhybek (n) 17 05 07  
'50*2,1  
Celkem 105=105.000 [A]</t>
  </si>
  <si>
    <t>R015520</t>
  </si>
  <si>
    <t>934</t>
  </si>
  <si>
    <t>NEOCEŇOVAT - POPLATKY ZA LIKVIDACI ODPADŮ NEBEZPEČNÝCH - 17 02 04* ŽELEZNIČNÍ PRAŽCE DŘEVĚNÉ VČ. DOPRAVY NA SKLÁDKU A MANIPULACE</t>
  </si>
  <si>
    <t>'1: Dle technické zprávy, výkresových příloh projektové dokumentace. Dle výkazů materiálu projektu. Dle tabulky kubatur projektanta.  
''2: odpady dřevěné pražce:  
'8,5  
Celkem 8.5=8.500 [A]</t>
  </si>
  <si>
    <t>R015790</t>
  </si>
  <si>
    <t>960</t>
  </si>
  <si>
    <t>NEOCEŇOVAT - POPLATKY ZA LIKVIDACI ODPADŮ - 17 04 05 ŽELEZO A OCEL VČ. DOPRAVY NA SKLÁDKU A MANIPULACE</t>
  </si>
  <si>
    <t>'1: Dle technické zprávy, výkresových příloh projektové dokumentace. Dle výkazů materiálu projektu. Dle tabulky kubatur projektanta.  
''2: šrot kolejnice:  
'25,2  
''4: šrot drobné kolejivo:  
'19,6  
'Součet  
Celkem 44.8=44.800 [A]</t>
  </si>
  <si>
    <t xml:space="preserve">  SO 11-11-01</t>
  </si>
  <si>
    <t>Železniční spodek</t>
  </si>
  <si>
    <t>SO 11-11-01</t>
  </si>
  <si>
    <t>12373</t>
  </si>
  <si>
    <t>ODKOP PRO SPOD STAVBU SILNIC A ŽELEZNIC TŘ. I</t>
  </si>
  <si>
    <t>'1: Dle technické zprávy, výkresových příloh projektové dokumentace. Dle výkazů materiálu projektu. Dle tabulky kubatur projektanta.  
''2:  - výkopy z kolejiště - zemina  
'1561  
''4:  - výkopy z kolejiště - škvára  
'376  
'Součet  
Celkem 1937=1 937.000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</si>
  <si>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</si>
  <si>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</si>
  <si>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</si>
  <si>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Chráničky  
''3: Hutněný zásyp  
'16  
Celkem 16=16.000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</si>
  <si>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</si>
  <si>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</si>
  <si>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</si>
  <si>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 výkop rýhy pro trativody  
'45  
''4: Chráničky  
''5: Výkop (zemina třídy F6/CL tř. těž. 2 - 3)  
'17  
'Součet  
Celkem 62=62.000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</si>
  <si>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</si>
  <si>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</si>
  <si>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</si>
  <si>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Poznámka k položce: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</si>
  <si>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</si>
  <si>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</si>
  <si>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'1: Dle technické zprávy, výkresových příloh projektové dokumentace. Dle výkazů materiálu projektu. Dle tabulky kubatur projektanta.  
''2:  - písková zasypávka  
'3  
Celkem 3=3.000 [A]</t>
  </si>
  <si>
    <t>Poznámka k položce: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</si>
  <si>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</si>
  <si>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</si>
  <si>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'1: Dle technické zprávy, výkresových příloh projektové dokumentace. Dle výkazů materiálu projektu. Dle tabulky kubatur projektanta.  
''2: Chráničky  
''3: Obsyp - štěrkopísek  
'0,1  
Celkem 0.1=0.100 [A]</t>
  </si>
  <si>
    <t>Poznámka k položce: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</si>
  <si>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17710</t>
  </si>
  <si>
    <t>ZEMNÍ HRÁZKY ZE ZEMIN SE ZHUTNĚNÍM</t>
  </si>
  <si>
    <t>'1: Dle technické zprávy, výkresových příloh projektové dokumentace. Dle výkazů materiálu projektu. Dle tabulky kubatur projektanta.  
''2:  - zřízení zemní hrázky  
'5  
Celkem 5=5.000 [A]</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</si>
  <si>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</si>
  <si>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</si>
  <si>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</si>
  <si>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 úprava a přehutnění zemní pláně  
'2850  
Celkem 2850=2 850.000 [A]</t>
  </si>
  <si>
    <t>Poznámka k položce:  
 položka zahrnuje úpravu pláně včetně vyrovnání výškových rozdílů. Míru zhutnění určuje projekt.</t>
  </si>
  <si>
    <t>18221</t>
  </si>
  <si>
    <t>ROZPROSTŘENÍ ORNICE VE SVAHU V TL DO 0,10M</t>
  </si>
  <si>
    <t>'1: Dle technické zprávy, výkresových příloh projektové dokumentace. Dle výkazů materiálu projektu. Dle tabulky kubatur projektanta.  
''2:  - vegetační ochrana - ohumusování tl. 0.10 m  
'15  
Celkem 15=15.000 [A]</t>
  </si>
  <si>
    <t>Poznámka k položce:  
 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</si>
  <si>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</si>
  <si>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</si>
  <si>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 vegetační ochrana - ohumusování tl. 0.10 m  
'15  
Celkem 15=15.000 [A]</t>
  </si>
  <si>
    <t>Poznámka k položce:  
 Zahrnuje dodání předepsané travní směsi, její výsev na ornici, zalévání, první pokosení, to vše bez ohledu na sklon terénu</t>
  </si>
  <si>
    <t>18247</t>
  </si>
  <si>
    <t>OŠETŘOVÁNÍ TRÁVNÍKU</t>
  </si>
  <si>
    <t>Poznámka k položce:  
 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</si>
  <si>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</si>
  <si>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</si>
  <si>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 vegetační ochrana - ohumusování tl. 0.10 m  
'15*0,01  
Celkem 0.15=0.150 [A]</t>
  </si>
  <si>
    <t>Poznámka k položce:  
 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</si>
  <si>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</si>
  <si>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</si>
  <si>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 vegetační ochrana - ohumusování tl. 0.10 m  
'15*0,1  
Celkem 1.5=1.500 [A]</t>
  </si>
  <si>
    <t>Základy</t>
  </si>
  <si>
    <t>21152</t>
  </si>
  <si>
    <t>SANAČNÍ ŽEBRA Z KAMENIVA DRCENÉHO</t>
  </si>
  <si>
    <t>'1: Dle technické zprávy, výkresových příloh projektové dokumentace. Dle výkazů materiálu projektu. Dle tabulky kubatur projektanta.  
''2: Vsakovací podélné žebro  
''3:  - zásyp rýhy kamenivem fr.16/32  
'45  
Celkem 45=45.000 [A]</t>
  </si>
  <si>
    <t>Poznámka k položce:  
 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</si>
  <si>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</si>
  <si>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</si>
  <si>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Vsakovací podélné žebro  
''3:  - geotextilie separační  
'330  
Celkem 330=330.000 [A]</t>
  </si>
  <si>
    <t>Poznámka k položce:  
 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</si>
  <si>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Kolejová rozvětvení</t>
  </si>
  <si>
    <t>501101</t>
  </si>
  <si>
    <t>ZŘÍZENÍ KONSTRUKČNÍ VRSTVY TĚLESA ŽELEZNIČNÍHO SPODKU ZE ŠTĚRKODRTI NOVÉ</t>
  </si>
  <si>
    <t>'1: Dle technické zprávy, výkresových příloh projektové dokumentace. Dle výkazů materiálu projektu. Dle tabulky kubatur projektanta.  
''2:  - podkladní vrstva ŠD fr. 0/32 (nový materiál)  
'300  
Celkem 300=300.000 [A]</t>
  </si>
  <si>
    <t>Poznámka k položce: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</si>
  <si>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</si>
  <si>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KONSTRUKČNÍ VRSTVY TĚLESA ŽELEZNIČNÍHO SPODKU Z JINÉHO MATERIÁLU</t>
  </si>
  <si>
    <t>'1: Dle technické zprávy, výkresových příloh projektové dokumentace. Dle výkazů materiálu projektu. Dle tabulky kubatur projektanta.  
''2:  - štěrkodrť stabilizovaná cementem, tloušťka vrstvy po zhutnění 200 mm - ZKPP  
'68  
Celkem 68=68.000 [A]</t>
  </si>
  <si>
    <t>Poznámka k položce:  
 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</si>
  <si>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Trubní vedení</t>
  </si>
  <si>
    <t>87633</t>
  </si>
  <si>
    <t>CHRÁNIČKY Z TRUB PLASTOVÝCH DN DO 150MM</t>
  </si>
  <si>
    <t>'1: Dle technické zprávy, výkresových příloh projektové dokumentace. Dle výkazů materiálu projektu. Dle tabulky kubatur projektanta.  
''2: Celková délka chrániček DN110  
'100  
''4: vč. 16 ks víček  
Celkem 100=100.000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</si>
  <si>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</si>
  <si>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899522</t>
  </si>
  <si>
    <t>OBETONOVÁNÍ POTRUBÍ Z PROSTÉHO BETONU DO C12/15</t>
  </si>
  <si>
    <t>'1: Dle technické zprávy, výkresových příloh projektové dokumentace. Dle výkazů materiálu projektu. Dle tabulky kubatur projektanta.  
''2: Obetonování C 12/15 - XF3  
'1  
Celkem 1=1.000 [A]</t>
  </si>
  <si>
    <t>Poznámka k položce: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</si>
  <si>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922201</t>
  </si>
  <si>
    <t>ZARÁŽEDLO ZEMNÍ</t>
  </si>
  <si>
    <t>'1: Dle technické zprávy, výkresových příloh projektové dokumentace. Dle výkazů materiálu projektu. Dle tabulky kubatur projektanta.  
''2: Zarážedlo zemní  
'1  
Celkem 1=1.000 [A]</t>
  </si>
  <si>
    <t>Poznámka k položce:  
 1. Položka obsahuje:  – dodávku a osazení pražce a upevňovacího materiálu  – veškeré práce v kolejovém loži  – dodání a osazení návěsti včetně případného sloupku se základem nebo jiné podpůrné konstrukce  – dodání a uložení vhodného vhodného materiálu s úpravou do předepsaného tvaru  – zapískování koleje včetně dodávky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</si>
  <si>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</si>
  <si>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</si>
  <si>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'1: Dle technické zprávy, výkresových příloh projektové dokumentace. Dle výkazů materiálu projektu. Dle tabulky kubatur projektanta.  
''2: Zarážedlo kolejnicové, nové + osazení  
'1  
Celkem 1=1.000 [A]</t>
  </si>
  <si>
    <t>Poznámka k položce: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</si>
  <si>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R99001</t>
  </si>
  <si>
    <t>Náklady generované dokumentací ZOV</t>
  </si>
  <si>
    <t>Viz. část dokumentace F_ZOV a jejích příloh   
Zhotovitel nacení položkou veškeré dodávky, práce a služby plynoucí z části ZOV nejen bod 1.- 4. bod c) F.1 Techncká zpráva v rámci celé stavby VÝSTAVBA HALY PRO MĚŘÍCÍ VOZY PEVNÝCH TRAKČNÍCH ZAŘÍZENÍ - BOHUMÍN 
'1  
Celkem 1=1.000 [A]</t>
  </si>
  <si>
    <t>Bourání konstrukcí</t>
  </si>
  <si>
    <t>96615</t>
  </si>
  <si>
    <t>BOURÁNÍ KONSTRUKCÍ Z PROSTÉHO BETONU</t>
  </si>
  <si>
    <t>'1: Dle technické zprávy, výkresových příloh projektové dokumentace. Dle výkazů materiálu projektu. Dle tabulky kubatur projektanta.  
''2:  - stávající šachty, trouby, panely a konstrukce do odpadu (o) 17 01 01  
'10/2,2  
Celkem 4.545=4.545 [A]</t>
  </si>
  <si>
    <t>Poznámka k položce: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</si>
  <si>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R015111</t>
  </si>
  <si>
    <t>901</t>
  </si>
  <si>
    <t>NEOCEŇOVAT - POPLATKY ZA LIKVIDACI ODPADŮ NEKONTAMINOVANÝCH - 17 05 04 VYTĚŽENÉ ZEMINY A HORNINY - I. TŘÍDA TĚŽITELNOSTI VČ. DOPRAVY NA SKLÁDKU A MANIPULACE</t>
  </si>
  <si>
    <t>'1: Dle technické zprávy, výkresových příloh projektové dokumentace. Dle výkazů materiálu projektu. Dle tabulky kubatur projektanta.  
''2:  - do odpadu - výkopová zemina - odkop (o) 17 05 04  
'3499  
Celkem 3499=3 499.000 [A]</t>
  </si>
  <si>
    <t>'1: Dle technické zprávy, výkresových příloh projektové dokumentace. Dle výkazů materiálu projektu. Dle tabulky kubatur projektanta.  
''2:  - stávající šachty, trouby, panely a konstrukce do odpadu (o) 17 01 01  
'10  
Celkem 10=10.000 [A]</t>
  </si>
  <si>
    <t>'1: Dle technické zprávy, výkresových příloh projektové dokumentace. Dle výkazů materiálu projektu. Dle tabulky kubatur projektanta.  
''2:  - do odpadu - zemina a kamení obsahující nebezpečné látky (n) 17 05 03  
'300  
Celkem 300=300.000 [A]</t>
  </si>
  <si>
    <t>R171903</t>
  </si>
  <si>
    <t>965</t>
  </si>
  <si>
    <t>NEOCEŇOVAT - POPLATKY ZA LIKVIDACI ODPADŮ - 17 09 03 JINÉ STAVEBNÍ A DEMOLIČNÍ ODPADY OBSAHUJÍCÍ NEBEZPEČNÉ LÁTKY VČ. DOPRAVY NA SKLÁDKU A MANIPULACE (10 01 14 ŠKVÁRA ATD.)</t>
  </si>
  <si>
    <t>'1: Dle technické zprávy, výkresových příloh projektové dokumentace. Dle výkazů materiálu projektu. Dle tabulky kubatur projektanta.  
''2:  - výkopy z kolejiště - škvára  
'338  
Celkem 338=338.000 [A]</t>
  </si>
  <si>
    <t>E.1.4</t>
  </si>
  <si>
    <t>Mosty, propustky a zdi</t>
  </si>
  <si>
    <t xml:space="preserve">  SO 11-23-01.1</t>
  </si>
  <si>
    <t>Pilotová stěna - úsek B</t>
  </si>
  <si>
    <t>SO 11-23-01.1</t>
  </si>
  <si>
    <t>119003215</t>
  </si>
  <si>
    <t>Pomocné konstrukce při zabezpečení výkopu svislé ocelové mobilní oplocení, výšky do 1,5 m panely ze svařovaných trubek zřízení</t>
  </si>
  <si>
    <t>CS ÚRS 2023 02</t>
  </si>
  <si>
    <t>119003216</t>
  </si>
  <si>
    <t>Pomocné konstrukce při zabezpečení výkopu svislé ocelové mobilní oplocení, výšky do 1,5 m panely ze svařovaných trubek odstranění</t>
  </si>
  <si>
    <t>121151103</t>
  </si>
  <si>
    <t>Sejmutí ornice strojně při souvislé ploše do 100 m2, tl. vrstvy do 200 mm</t>
  </si>
  <si>
    <t xml:space="preserve"> tl.0.2 m; v místě pracovní plošiny a pilotové stěny 
98.0=98.000 [A] 
Celkem: 98=98.000 [B]</t>
  </si>
  <si>
    <t>122251104</t>
  </si>
  <si>
    <t>Odkopávky a prokopávky nezapažené strojně v hornině třídy těžitelnosti I skupiny 3 přes 100 do 500 m3</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</si>
  <si>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</si>
  <si>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</si>
  <si>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</si>
  <si>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převoz na deponii  
180.0+80.0=260.000 [A] 
ornice98.00*0.20=19.600 [B] 
Celkem: 260+19.6=279.600 [C]</t>
  </si>
  <si>
    <t>167151111</t>
  </si>
  <si>
    <t>Nakládání, skládání a překládání neulehlého výkopku nebo sypaniny strojně nakládání, množství přes 100 m3, z hornin třídy těžitelnosti I, skupiny 1 až 3</t>
  </si>
  <si>
    <t>na deponii  
180.0+80.0=260.000 [A] 
ornice98.00*0.20=19.600 [B] 
Celkem: 260+19.6=279.600 [C]</t>
  </si>
  <si>
    <t>181101133</t>
  </si>
  <si>
    <t>Úprava pozemku s rozpojením a přehrnutím včetně urovnání v zemině skupiny 3, s přemístěním na vzdálenost přes 40 do 60 m</t>
  </si>
  <si>
    <t>181101911</t>
  </si>
  <si>
    <t>Úprava pozemku s rozpojením a přehrnutím včetně urovnání Příplatek k cenám za další přehrnutí na vzdálenost přes 60 do 100 m zeminy skupiny 1 až 3</t>
  </si>
  <si>
    <t>R01111400</t>
  </si>
  <si>
    <t>Inženýrsko-geologický průzkum</t>
  </si>
  <si>
    <t>0</t>
  </si>
  <si>
    <t>dle popisu položky 
Celkem: 1=1.000 [A]</t>
  </si>
  <si>
    <t>Zakládání</t>
  </si>
  <si>
    <t>226212212</t>
  </si>
  <si>
    <t>Velkoprofilové vrty náběrovým vrtáním svislé zapažené ocelovými pažnicemi průměru přes 550 do 650 mm, v hl od 0 do 10 m v hornině tř. II</t>
  </si>
  <si>
    <t>(8*13)+(7*8)+(6.3*7)+(5.7*7)+(4.5*4)=262.000 [A] 
Celkem: 262=262.000 [B]</t>
  </si>
  <si>
    <t>231212112</t>
  </si>
  <si>
    <t>Zřízení výplně pilot zapažených s vytažením pažnic z vrtu svislých z betonu železového, v hl od 0 do 10 m, při průměru piloty přes 450 do 650 mm</t>
  </si>
  <si>
    <t>291111114</t>
  </si>
  <si>
    <t>Podklad pro zpevněné plochy s rozprostřením a s hutněním z betonového recyklátu</t>
  </si>
  <si>
    <t>564831111</t>
  </si>
  <si>
    <t>Podklad ze štěrkodrti ŠD s rozprostřením a zhutněním plochy přes 100 m2, po zhutnění tl. 100 mm</t>
  </si>
  <si>
    <t>pod gabionový obklad 
8.0=8.000 [A] 
Celkem: 8=8.000 [B]</t>
  </si>
  <si>
    <t>R151713111</t>
  </si>
  <si>
    <t>Osazení betonové šablony pro zajištění polohy piloty</t>
  </si>
  <si>
    <t>Osazení betonové šablony pro zajištění polohy pilotySpecifikace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</si>
  <si>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R239111112</t>
  </si>
  <si>
    <t>Odbourání vrchní části pilot D piloty do 650 mm</t>
  </si>
  <si>
    <t>39*0.5=19.500 [A] 
Celkem: 19.5=19.500 [B]</t>
  </si>
  <si>
    <t>Odbourání vrchní části pilot D piloty do 650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</si>
  <si>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R261611111</t>
  </si>
  <si>
    <t>Výztuž pilot z armokošů hl do 10 m ocel 10 505 (B500B)</t>
  </si>
  <si>
    <t>STUPEŇ VYZTUŽENÍ 80 kg/m3 
0.08*90.0=7.200 [A] 
Celkem: 7.2=7.200 [B]</t>
  </si>
  <si>
    <t>Výztuž pilot z armokošů hl do 10 m ocel 10 505 (B500B)Specifikace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</si>
  <si>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R58933328</t>
  </si>
  <si>
    <t>beton C 30/37 XC2, XF2, XA2</t>
  </si>
  <si>
    <t>beton C 30/37 XC2, XF2, XA2Specifikace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</si>
  <si>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Svislé a kompletní konstrukce</t>
  </si>
  <si>
    <t>317322611</t>
  </si>
  <si>
    <t>Římsy nebo žlabové římsy z betonu železového (bez výztuže) tř. C 30/37</t>
  </si>
  <si>
    <t>28.0*0.7*0.3=5.880 [A] 
Celkem: 5.88=5.880 [B]</t>
  </si>
  <si>
    <t>317351101</t>
  </si>
  <si>
    <t>Bednění klenbových pásů, říms nebo překladů klenbových pásů válcových včetně podpěrné konstrukce do výše 4 m zřízení</t>
  </si>
  <si>
    <t>1,4m2/m 
1.4*28.0=39.200 [A] 
Celkem: 39.2=39.200 [B]</t>
  </si>
  <si>
    <t>317351102</t>
  </si>
  <si>
    <t>Bednění klenbových pásů, říms nebo překladů klenbových pásů válcových včetně podpěrné konstrukce do výše 4 m odstranění</t>
  </si>
  <si>
    <t>1.4*28.0=39.200 [A] 
Celkem: 39.2=39.200 [B]</t>
  </si>
  <si>
    <t>317361821</t>
  </si>
  <si>
    <t>Výztuž překladů, říms, žlabů, žlabových říms, klenbových pásů z betonářské oceli 10 505 (R) nebo BSt 500</t>
  </si>
  <si>
    <t>STUPEŇ VYZTUŽENÍ 110 kg/m3 
5.88*0.110=0.647 [A] 
Celkem: 0.647=0.647 [B]</t>
  </si>
  <si>
    <t>R338171113</t>
  </si>
  <si>
    <t>Příplatek za osazení základů pro sloupky oplocení</t>
  </si>
  <si>
    <t>Příplatek za osazení základů pro sloupky oploceníSpecifikace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</si>
  <si>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R348215111</t>
  </si>
  <si>
    <t>Gabionový obklad tl. 30 cm, gabion skládaný frakce 63/125, objemová tíha min. 2400 kg/m3; včetně materiálu</t>
  </si>
  <si>
    <t>Gabionový obklad tl. 30 cm, gabion skládaný frakce 63/125, objemová tíha min. 2400 kg/m3; včetně materiáluSpecifikace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</si>
  <si>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113107341</t>
  </si>
  <si>
    <t>Odstranění podkladů nebo krytů strojně plochy jednotlivě do 50 m2 s přemístěním hmot na skládku na vzdálenost do 3 m nebo s naložením na dopravní prostředek živ</t>
  </si>
  <si>
    <t>Odstranění podkladů nebo krytů strojně plochy jednotlivě do 50 m2 s přemístěním hmot na skládku na vzdálenost do 3 m nebo s naložením na dopravní prostředek živičných, o tl. vrstvy do 50 mm</t>
  </si>
  <si>
    <t>966071711</t>
  </si>
  <si>
    <t>Bourání plotových sloupků a vzpěr ocelových trubkových nebo profilovaných výšky do 2,50 m zabetonovaných</t>
  </si>
  <si>
    <t>966071821</t>
  </si>
  <si>
    <t>Rozebrání oplocení z pletiva drátěného se čtvercovými oky, výšky do 1,6 m</t>
  </si>
  <si>
    <t>279.60*1.900=531.240 [A]</t>
  </si>
  <si>
    <t>R015130</t>
  </si>
  <si>
    <t>905</t>
  </si>
  <si>
    <t>NEOCEŇOVAT - POPLATKY ZA LIKVIDACI ODPADŮ NEKONTAMINOVANÝCH - 17 03 02 VYBOURANÝ ASFALTOVÝ BETON BEZ DEHTU VČ. DOPRAVY NA SKLÁDKU A MANIPULACE</t>
  </si>
  <si>
    <t>'viz pol. 113107341 - asfalt 
23.0*0.05*2.2=2.530 [A] 
Celkem: 2.53=2.530 [B]</t>
  </si>
  <si>
    <t>998</t>
  </si>
  <si>
    <t>Přesun hmot</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</si>
  <si>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</si>
  <si>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</si>
  <si>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</si>
  <si>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 xml:space="preserve">  SO 11-23-01.2</t>
  </si>
  <si>
    <t>Gabionová stěna - úsek A+C</t>
  </si>
  <si>
    <t>SO 11-23-01.2</t>
  </si>
  <si>
    <t>121151113</t>
  </si>
  <si>
    <t>Sejmutí ornice strojně při souvislé ploše přes 100 do 500 m2, tl. vrstvy do 200 mm</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</si>
  <si>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</si>
  <si>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</si>
  <si>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</si>
  <si>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Výkop pro opěrnou gabionovu stěnu v hor.tř.t. 2-3 
111.0=111.000 [A] 
Celkem: 111=111.000 [B]</t>
  </si>
  <si>
    <t>'převoz na deponii' 
111.00=111.000 [A] 
''sejmutí ornice' 
225.50*0.20=45.100 [B] 
Celkem: 111+45.1=156.100 [C]</t>
  </si>
  <si>
    <t>162351123</t>
  </si>
  <si>
    <t>Vodorovné přemístění výkopku nebo sypaniny po suchu na obvyklém dopravním prostředku, bez naložení výkopku, avšak se složením bez rozhrnutí z horniny třídy těžitelnosti II skupiny 4 a 5 na vzdálenost přes 50 do 500 m</t>
  </si>
  <si>
    <t>vodorovné přemístění kameniva do gabionů  
71.0=71.000 [A] 
Celkem: 71=71.000 [B]</t>
  </si>
  <si>
    <t>167151102</t>
  </si>
  <si>
    <t>Nakládání, skládání a překládání neulehlého výkopku nebo sypaniny strojně nakládání, množství do 100 m3, z horniny třídy těžitelnosti II, skupiny 4 a 5</t>
  </si>
  <si>
    <t>naložení kameniva do gabionů 
71.0=71.000 [A] 
156.1=156.100 [B] 
Celkem: 71+156.1=227.100 [C]</t>
  </si>
  <si>
    <t>181951112</t>
  </si>
  <si>
    <t>Úprava pláně vyrovnáním výškových rozdílů strojně v hornině třídy těžitelnosti I, skupiny 1 až 3 se zhutněním</t>
  </si>
  <si>
    <t>51.5*1.0=51.500 [A] 
Celkem: 51.5=51.500 [B]</t>
  </si>
  <si>
    <t>pod gabiony 
51.5*1=51.500 [A] 
Celkem: 51.5=51.500 [B]</t>
  </si>
  <si>
    <t>R17481</t>
  </si>
  <si>
    <t>ZÁSYP JAM A RÝH Z NAKUPOVANÝCH MATERIÁLŮ, včetně dodávky vhodného materiálu, veškeré dopravy, hutnění, uložení - komletní dodávka a práce</t>
  </si>
  <si>
    <t>'zásyp za gabionovými koši' 
118.0=118.000 [A]</t>
  </si>
  <si>
    <t>ZÁSYP JAM A RÝH Z NAKUPOVANÝCH MATERIÁLŮ, včetně dodávky vhodného materiálu, veškeré dopravy, hutnění, uložení - komletní dodávka a práceSpecifikace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</si>
  <si>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327215111</t>
  </si>
  <si>
    <t>Opěrné zdi z drátokamenných gravitačních konstrukcí (gabionů) z lomového kamene neupraveného výplňového na sucho ze splétané dvouzákrutové ocelové sítě s povrch</t>
  </si>
  <si>
    <t>Opěrné zdi z drátokamenných gravitačních konstrukcí (gabionů) z lomového kamene neupraveného výplňového na sucho ze splétané dvouzákrutové ocelové sítě s povrchovou úpravou galfan</t>
  </si>
  <si>
    <t>(51.5+19.0)*1.0*1.0=70.500 [A] 
Celkem: 70.5=70.500 [B]</t>
  </si>
  <si>
    <t>919726122</t>
  </si>
  <si>
    <t>Geotextilie netkaná pro ochranu, separaci nebo filtraci měrná hmotnost přes 200 do 300 g/m2</t>
  </si>
  <si>
    <t>R171151321</t>
  </si>
  <si>
    <t>Montáž výztuhy, vč. materiálu - ocelová dvouzákrutová síť s tl. drátu 3 mm, velikostí ok 8x10 cm s protikorozní ochranou s přesahem 1.5 m</t>
  </si>
  <si>
    <t>Montáž výztuhy, vč. materiálu - ocelová dvouzákrutová síť s tl. drátu 3 mm, velikostí ok 8x10 cm s protikorozní ochranou s přesahem 1.5 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</si>
  <si>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111.00*1.900=210.900 [A]</t>
  </si>
  <si>
    <t>E.1.6</t>
  </si>
  <si>
    <t>Potrubní vedení (voda, plyn, kanalizace)</t>
  </si>
  <si>
    <t xml:space="preserve">  SO 11-50-01</t>
  </si>
  <si>
    <t>Jímka pro vyvážení splašků</t>
  </si>
  <si>
    <t>SO 11-50-01</t>
  </si>
  <si>
    <t>11511</t>
  </si>
  <si>
    <t>ČERPÁNÍ VODY DO 500 L/MIN</t>
  </si>
  <si>
    <t>'předpoklad projektanta  
'10*24,0*2  
Celkem 480=480.000 [A]</t>
  </si>
  <si>
    <t>Poznámka k položce:  
 Položka čerpání vody na povrchu zahrnuje i potrubí, pohotovost záložní čerpací soupravy a zřízení čerpací jímky. Součástí položky je také následná demontáž a likvidace těchto zařízení</t>
  </si>
  <si>
    <t>11523</t>
  </si>
  <si>
    <t>PŘEVEDENÍ VODY POTRUBÍM DN 300 NEBO ŽLABY R.O. DO 1,0M</t>
  </si>
  <si>
    <t>Poznámka k položce:  
 Položka převedení vody na povrchu zahrnuje zřízení, udržování a odstranění příslušného zařízení. Převedení vody se uvádí buď průměrem potrubí (DN) nebo délkou rozvinutého obvodu žlabu (r.o.).</t>
  </si>
  <si>
    <t>13173</t>
  </si>
  <si>
    <t>HLOUBENÍ JAM ZAPAŽ I NEPAŽ TŘ. I</t>
  </si>
  <si>
    <t>'Dle technické zprávy, výkresových příloh projektové dokumentace. Dle výkazů materiálu projektu. Dle tabulky kubatur projektanta.  
''výkop pro ORL + ČS1  
'38,080  
''výkop pro župmu  
'290,250  
'Součet  
Celkem 328.33=328.330 [A]</t>
  </si>
  <si>
    <t>'Dle technické zprávy, výkresových příloh projektové dokumentace. Dle výkazů materiálu projektu. Dle tabulky kubatur projektanta.  
''výkop pro SP1  
'117,090  
''výkop pro SP2  
'2,0  
''výkop pro výtlak  
'36,470  
'Součet  
Celkem 155.56=155.560 [A]</t>
  </si>
  <si>
    <t>'výkopy - viz pol. 13273  
'155,560  
''výkopy - viz pol. 13173  
'328,330  
'Součet  
Celkem 483.89=483.890 [A]</t>
  </si>
  <si>
    <t>'výkopy  
'328,330+155,560  
''odpočet podkladních vrstev  
'-(3,750+7,510+8,110+9,360)  
''odpočet obsyp  
'-19,370  
''odpočet objemu  
'-(49,540+1,460+1,72)  
''odpočet obejmu obetonování  
'-(16,990+10,130)  
'Součet  
Celkem 355.95=355.950 [A]</t>
  </si>
  <si>
    <t>'viz Vzorový příčný řez  
'19,370  
Celkem 19.37=19.370 [A]</t>
  </si>
  <si>
    <t>23417A</t>
  </si>
  <si>
    <t>ŠTĚTOVÉ STĚNY NASAZENÉ Z KOVOVÝCH DÍLCŮ DOČASNÉ (PLOCHA)</t>
  </si>
  <si>
    <t>'Dle technické zprávy, výkresových příloh projektové dokumentace. Dle výkazů materiálu projektu. Dle tabulky kubatur projektanta.  
''výkop pro župmu  
'(8,763+6,817)*2*5,70  
Celkem 177.612=177.612 [A]</t>
  </si>
  <si>
    <t>Poznámka k položce: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</si>
  <si>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</si>
  <si>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</si>
  <si>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Poznámka k položce:  
 položka zahrnuje odstranění stěn včetně odvozu a uložení na skládku</t>
  </si>
  <si>
    <t>Svislé konstrukce</t>
  </si>
  <si>
    <t>386126</t>
  </si>
  <si>
    <t>KOMPL KONSTR JÍMEK Z DÍLCŮ ZE ŽELBET DO C40/50</t>
  </si>
  <si>
    <t>'viz výkres Žumpa + TZ  
''Žumpa bude půdorysných rozměrů vnitřní světlosti 5,2 x 2,5 a světlou výškou 1,7 m  
''kubatura žumpy  
'49,540  
Celkem 49.54=49.540 [A]</t>
  </si>
  <si>
    <t>Poznámka k položce: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</si>
  <si>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451313</t>
  </si>
  <si>
    <t>PODKLADNÍ A VÝPLŇOVÉ VRSTVY Z PROSTÉHO BETONU C16/20</t>
  </si>
  <si>
    <t>'viz výkres Žumpa + TZ  
''III.pokladní deska beton tl. 100 mm  
'2,710  
''viz výkres ORL + ČS1 - Sdružený objekt  
'1,040  
'Součet  
Celkem 3.75=3.750 [A]</t>
  </si>
  <si>
    <t>451324</t>
  </si>
  <si>
    <t>PODKL A VÝPLŇ VRSTVY ZE ŽELEZOBET DO C25/30</t>
  </si>
  <si>
    <t>'viz výkres Žumpa + TZ  
''IV. podkladní deska ŽB C 25/30 XC4, XF3, XA3  
''tl. 220 mm  
'5,50  
''viz výkres ORL + ČS1 - Sdružený objekt  
'2,010  
'Součet  
Celkem 7.51=7.510 [A]</t>
  </si>
  <si>
    <t>451366</t>
  </si>
  <si>
    <t>VÝZTUŽ PODKL VRSTEV Z KARI-SÍTÍ</t>
  </si>
  <si>
    <t>'viz výkres Žumpa + TZ  
''IV. podkladní deska ŽB C 25/30 XC4, XF3, XA3  
'5,50*0,10  
''viz výkres ORL + ČS1 - Sdružený objekt  
'2,010*0,10  
'Součet  
Celkem 0.751=0.751 [A]</t>
  </si>
  <si>
    <t>Poznámka k položce:  
 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</si>
  <si>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45152</t>
  </si>
  <si>
    <t>PODKLADNÍ A VÝPLŇOVÉ VRSTVY Z KAMENIVA DRCENÉHO</t>
  </si>
  <si>
    <t>'viz výkres Žumpa + TZ  
''V: štěrková vyrovnávací vrstvatl. 100 mm fr. 8/16 mm  
'5,310  
''viz výkres ORL + ČS1 - Sdružený objekt  
'2,80  
'Součet  
Celkem 8.11=8.110 [A]</t>
  </si>
  <si>
    <t>45157</t>
  </si>
  <si>
    <t>PODKLADNÍ A VÝPLŇOVÉ VRSTVY Z KAMENIVA TĚŽENÉHO</t>
  </si>
  <si>
    <t>'Dle technické zprávy, výkresových příloh projektové dokumentace a dle TKP staveb státních drah. Dle výkazů materiálu projektu. Dle tabulky kubatu  
''lože potrubí  
'9,360  
Celkem 9.36=9.360 [A]</t>
  </si>
  <si>
    <t>711</t>
  </si>
  <si>
    <t>Izolace proti vodě</t>
  </si>
  <si>
    <t>711121</t>
  </si>
  <si>
    <t>IZOLACE BĚŽN KONSTR PROTI TLAK VODĚ ASFALT NÁTĚRY</t>
  </si>
  <si>
    <t>'viz výkres Žumpa + TZ  
''2 x penetrační nátěr  
'104,50*2  
''viz výkres ORL + ČS1 - Sdružený objekt  
'45,0*2  
'Součet  
Celkem 299=299.000 [A]</t>
  </si>
  <si>
    <t>Poznámka k položce:  
 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</si>
  <si>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711122</t>
  </si>
  <si>
    <t>IZOLACE BĚŽNÝCH KONSTRUKCÍ PROTI TLAKOVÉ VODĚ ASFALTOVÝMI PÁSY</t>
  </si>
  <si>
    <t>'viz výkres Žumpa + TZ  
''asfaltový pás se skelnou vložkou  
'104,50  
''viz výkres ORL + ČS1 - Sdružený objekt  
'45,0  
'Součet  
Celkem 149.5=149.500 [A]</t>
  </si>
  <si>
    <t>87327</t>
  </si>
  <si>
    <t>POTRUBÍ Z TRUB PLASTOVÝCH TLAKOVÝCH SVAŘOVANÝCH DN DO 100MM</t>
  </si>
  <si>
    <t>'viz TZ  
''PE 100 RC DN 100 mm, délky cca 8,5 m  
'8,50  
Celkem 8.5=8.500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</si>
  <si>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</si>
  <si>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87434</t>
  </si>
  <si>
    <t>POTRUBÍ Z TRUB PLASTOVÝCH ODPADNÍCH DN DO 200MM</t>
  </si>
  <si>
    <t>'Dle technické zprávy, výkresových příloh projektové dokumentace. Dle výkazů materiálu projektu. Dle tabulky kubatur projektanta.  
''SP 1 - DN 200  
'32,70  
''SP 2 - DN 200  
'0,90  
'Součet  
Celkem 33.6=33.600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</si>
  <si>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</si>
  <si>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875272</t>
  </si>
  <si>
    <t>POTRUBÍ DREN Z TRUB PLAST (I FLEXIBIL) DN DO 100MM DĚROVANÝCH</t>
  </si>
  <si>
    <t>'Dle technické zprávy, výkresových příloh projektové dokumentace. Dle výkazů materiálu projektu. Dle tabulky kubatur projektanta.  
'33,60  
Celkem 33.6=33.600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</si>
  <si>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</si>
  <si>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89212</t>
  </si>
  <si>
    <t>JÍMKY PRO ODLOUČ ROP PROD ZE ŽELBET DÍLCŮ</t>
  </si>
  <si>
    <t>'viz výkres ORL + ČS1 - Sdružený objekt + TZ  
''dvoukomorová ŽB prefabrikovaná  
''nádrž bez obtoku, navržena na průtok odpadních vod 2 l/s a s kalovým prostorem cca 0,4 m3. Celkové světlé rozměry odlučovače jsou 1,3 x 0,6 m a vni 
''vybaveného koalesenčním filtrem s účinností max. 5 mg/l NEL  
'1,0  
Celkem 1=1.000 [A]</t>
  </si>
  <si>
    <t>Poznámka k položce: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</si>
  <si>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894171</t>
  </si>
  <si>
    <t>ŠACHTY KANALIZAČ Z BETON DÍLCŮ NA POTRUBÍ DN DO 1000MM</t>
  </si>
  <si>
    <t>'viz výkres ORL + ČS1 - Sdružený objekt + TZ  
''Šachta je navržena jako  
''ŽB prefabrikovaná vodotěsná jímka osazená kalovým čerpadlem a nerezovým výtlačným  
''potrubím napojeným na spojující potrubí výtlaku  
'1,0  
Celkem 1=1.000 [A]</t>
  </si>
  <si>
    <t>Poznámka k položce:  
 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</si>
  <si>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</si>
  <si>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</si>
  <si>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'Dle technické zprávy, výkresových příloh projektové dokumentace. Dle výkazů materiálu projektu. Dle tabulky kubatur projektanta.  
''viz Soupis šachet  
''plastová šachta DN 425  
'5,0  
Celkem 5=5.000 [A]</t>
  </si>
  <si>
    <t>Poznámka k položce: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</si>
  <si>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895111</t>
  </si>
  <si>
    <t>DRENÁŽNÍ ŠACHTICE NORMÁLNÍ Z BETON DÍLCŮ ŠN 60</t>
  </si>
  <si>
    <t>'Dle technické zprávy, výkresových příloh projektové dokumentace. Dle výkazů materiálu projektu. Dle tabulky kubatur projektanta.  
''čerpací jímka po dobu stavby + odstranění  
'2,0  
Celkem 2=2.000 [A]</t>
  </si>
  <si>
    <t>Poznámka k položce:  
 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</si>
  <si>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89613</t>
  </si>
  <si>
    <t>SPADIŠTĚ KANALIZAČ Z BETON DÍLCŮ NA POTRUBÍ DN DO 200MM</t>
  </si>
  <si>
    <t>'Dle technické zprávy, výkresových příloh projektové dokumentace. Dle výkazů materiálu projektu. Dle tabulky kubatur projektanta.  
''viz Soupis šachet  
''spadišťová šachta DN 1000  
'1,0  
Celkem 1=1.000 [A]</t>
  </si>
  <si>
    <t>Poznámka k položce:  
 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</si>
  <si>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89911E</t>
  </si>
  <si>
    <t>LITINOVÝ POKLOP B125</t>
  </si>
  <si>
    <t>'viz výkres Žumpa + TZ  
'1,0  
''viz výkres ORL + ČS1 - Sdružený objekt + TZ  
'1,0+1,0  
'Součet  
Celkem 3=3.000 [A]</t>
  </si>
  <si>
    <t>Poznámka k položce:  
 Položka zahrnuje dodávku a osazení předepsané mříže včetně rámu</t>
  </si>
  <si>
    <t>89914</t>
  </si>
  <si>
    <t>ŠACHTOVÉ BETONOVÉ SKRUŽE SAMOSTATNÉ</t>
  </si>
  <si>
    <t>'viz výkres Žumpa + TZ  
''skruž rovná DN 1000  
'1,0  
''skruž přechodová DN 1000/625  
'1,0  
'Součet  
Celkem 2=2.000 [A]</t>
  </si>
  <si>
    <t>Poznámka k položce:  
 - Položka zahrnuje veškerý materiál, výrobky a polotovary, včetně mimostaveništní a vnitrostaveništní dopravy (rovněž přesuny), včetně naložení a složení,případně s uložením.</t>
  </si>
  <si>
    <t>899308</t>
  </si>
  <si>
    <t>DOPLŇKY NA POTRUBÍ - SIGNALIZAČ VODIČ</t>
  </si>
  <si>
    <t>'Dle technické zprávy, výkresových příloh projektové dokumentace. Dle výkazů materiálu projektu. Dle tabulky kubatur projektanta.  
''výtlak  
'8,50  
Celkem 8.5=8.500 [A]</t>
  </si>
  <si>
    <t>Poznámka k položce:  
 -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</si>
  <si>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</si>
  <si>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</si>
  <si>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'Dle technické zprávy, výkresových příloh projektové dokumentace. Dle výkazů materiálu projektu. Dle tabulky kubatur projektanta.  
''SP 1  
'32,70  
''SP 2  
'0,90  
''výtlak  
'8,50  
'Součet  
Celkem 42.1=42.100 [A]</t>
  </si>
  <si>
    <t>89944</t>
  </si>
  <si>
    <t>VÝŘEZ, VÝSEK, ÚTES NA POTRUBÍ DN DO 200MM</t>
  </si>
  <si>
    <t>'viz TZ  
'1,0  
Celkem 1=1.000 [A]</t>
  </si>
  <si>
    <t>Poznámka k položce:  
 -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</si>
  <si>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</si>
  <si>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</si>
  <si>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'viz výkres Žumpa + TZ  
''I. ochrana obetonování  
'6,810  
''II. ochrana proti vztlaku  
'10,180  
'Součet  
Celkem 16.99=16.990 [A]</t>
  </si>
  <si>
    <t>89952A</t>
  </si>
  <si>
    <t>OBETONOVÁNÍ POTRUBÍ Z PROSTÉHO BETONU DO C20/25</t>
  </si>
  <si>
    <t>'viz výkres ORL + ČS1 - Sdružený objekt  
''I. ochrana obetonování  
'3,060  
''II. ochrana proti vztlaku  
'7,070  
'Součet  
Celkem 10.13=10.130 [A]</t>
  </si>
  <si>
    <t>899621</t>
  </si>
  <si>
    <t>TLAKOVÉ ZKOUŠKY POTRUBÍ DN DO 100MM</t>
  </si>
  <si>
    <t>Poznámka k položce:  
 -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</si>
  <si>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899641</t>
  </si>
  <si>
    <t>TLAKOVÉ ZKOUŠKY POTRUBÍ DN DO 200MM</t>
  </si>
  <si>
    <t>'Dle technické zprávy, výkresových příloh projektové dokumentace. Dle výkazů materiálu projektu. Dle tabulky kubatur projektanta.  
'32,70+0,90  
Celkem 33.6=33.600 [A]</t>
  </si>
  <si>
    <t>R72410</t>
  </si>
  <si>
    <t>PONORNÉ KALOVÉ ČERPADLO</t>
  </si>
  <si>
    <t>'viz výkres ORL + ČS1 - Sdružený objekt + TZ  
''čerpadlo odpadní vody - viz TZ  
'2,0  
Celkem 2=2.000 [A]</t>
  </si>
  <si>
    <t>R899303</t>
  </si>
  <si>
    <t>VYSTROJENÍ ČS1</t>
  </si>
  <si>
    <t>1,0  
Celkem 1=1.000 [A]</t>
  </si>
  <si>
    <t>96616</t>
  </si>
  <si>
    <t>BOURÁNÍ KONSTRUKCÍ ZE ŽELEZOBETONU</t>
  </si>
  <si>
    <t>'Dle technické zprávy, výkresových příloh projektové dokumentace. Dle výkazů materiálu projektu. Dle tabulky kubatur projektanta.  
'20,0  
Celkem 20=20.000 [A]</t>
  </si>
  <si>
    <t>'viz pol. 17120  
'483,890*1,90  
Celkem 919.391=919.391 [A]</t>
  </si>
  <si>
    <t>'viz pol. 96616 - bourání betonu  
'20,0*2,40  
Celkem 48=48.000 [A]</t>
  </si>
  <si>
    <t xml:space="preserve">  SO 11-51-01</t>
  </si>
  <si>
    <t>Vodovodní přípojka</t>
  </si>
  <si>
    <t>SO 11-51-01</t>
  </si>
  <si>
    <t>11318</t>
  </si>
  <si>
    <t>ODSTRANĚNÍ KRYTU ZPEVNĚNÝCH PLOCH Z DLAŽDIC</t>
  </si>
  <si>
    <t>'Dle technické zprávy, výkresových příloh projektové dokumentace. Dle výkazů materiálu projektu. Dle tabulky kubatur projektanta.  
''chodník  
'2,950*0,080  
Celkem 0.236=0.236 [A]</t>
  </si>
  <si>
    <t>Poznámka k položce: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</si>
  <si>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</si>
  <si>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</si>
  <si>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'Dle technické zprávy, výkresových příloh projektové dokumentace. Dle výkazů materiálu projektu. Dle tabulky kubatur projektanta.  
''chodník  
'2,950*0,250  
Celkem 0.738=0.738 [A]</t>
  </si>
  <si>
    <t>'Dle technické zprávy, výkresových příloh projektové dokumentace. Dle výkazů materiálu projektu. Dle tabulky kubatur projektanta.  
''viz Vodoměrná šachta  
'4,40*3,70*2,60  
Celkem 42.328=42.328 [A]</t>
  </si>
  <si>
    <t>Dle technické zprávy, výkresových příloh PD, Dle výkazů materiálu projektu. Dle tabukly kubavur projektanta 
'Výkop pro VP1+V1 
28.97=28.970 [A] 
'odpočet povrchů - chodník 
-2.95*0.30=-0.885 [B] 
Celkem: 28.97+-0.885=28.085 [C] 
'odpočet za již provedenou část přípojky 
-5.7=-5.700 [D] 
Celkem: 28.085+-5.7=22.385 [E]</t>
  </si>
  <si>
    <t>'výkopy' 'původní - viz pol. 13273  
28.085=28.085 [A] 
''výkopy - viz pol. 13173  
42.238=42.238 [B] 
'Součet  
Celkem: 28.085+42.238=70.323 [C] 
'odpočet za již provednou část přípojky 
-5.7=-5.700 [D] 
Celkem: 70.323+-5.7=64.623 [E]</t>
  </si>
  <si>
    <t>22694</t>
  </si>
  <si>
    <t>ZÁPOROVÉ PAŽENÍ Z KOVU DOČASNÉ</t>
  </si>
  <si>
    <t>'Dle technické zprávy, výkresových příloh projektové dokumentace. Dle výkazů materiálu projektu. Dle tabulky kubatur projektanta.  
''viz Vodoměrná šachta a TZ'  
''pro zapažení výkopu VŠ  
'((4,40+3,70)*2*2,60)*32,750*0,001*1,50  
Celkem 2.069=2.069 [A]</t>
  </si>
  <si>
    <t>Poznámka k položce:  
 položka zahrnuje opotřebení ocelových zápor, jejich osazení do připravených vrtů včetně zabetonování konců a obsypu, případně jejich zaberanění a jejich odstranění. Ocelová převázka se započítá do výsledné hmotnosti.</t>
  </si>
  <si>
    <t>'viz Vodoměrná šachta  
''pokladní beton tl. 150 mm  
'(2,80*2,050)*0,150  
Celkem 0.861=0.861 [A]</t>
  </si>
  <si>
    <t>'viz Vodoměrná šachta  
''štěrkový násyp tl. 120 mm  
'(2,80*2,050)*0,120  
Celkem 0.689=0.689 [A]</t>
  </si>
  <si>
    <t>'Dle technické zprávy, výkresových příloh projektové dokumentace a dle TKP staveb státních drah. Dle výkazů materiálu projektu. Dle tabulky kubatu  
''lože potrubí  
''VP1 + V1  
1.07=1.070 [A] 
''viz Vodoměrná šachta  
''pokladní pískové lůžko tl. 30 mm  
2.8*2.05*0.03=0.172 [B] 
Celkem: 1.07+0.172=1.242 [C] 
'odpočet za již provenou část přípojky 
-0.375=-0.375 [D] 
Celkem: 1.242+-0.375=0.867 [E]</t>
  </si>
  <si>
    <t>Komunikace</t>
  </si>
  <si>
    <t>56334</t>
  </si>
  <si>
    <t>VOZOVKOVÉ VRSTVY ZE ŠTĚRKODRTI TL. DO 200MM</t>
  </si>
  <si>
    <t>'Dle technické zprávy, výkresových příloh projektové dokumentace. Dle výkazů materiálu projektu. Dle tabulky kubatur projektanta.  
''chodník  
'2,950  
Celkem 2.95=2.950 [A]</t>
  </si>
  <si>
    <t>Poznámka k položce:  
 - dodání kameniva předepsané kvality a zrnitosti - rozprostření a zhutnění vrstvy v předepsané tloušťce - zřízení vrstvy bez rozlišení šířky, pokládání vrstvy po etapách - nezahrnuje postřiky, nátěry</t>
  </si>
  <si>
    <t>582612</t>
  </si>
  <si>
    <t>KRYTY Z BETON DLAŽDIC SE ZÁMKEM ŠEDÝCH TL 80MM DO LOŽE Z KAM</t>
  </si>
  <si>
    <t>Poznámka k položce: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</si>
  <si>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87315</t>
  </si>
  <si>
    <t>POTRUBÍ Z TRUB PLASTOVÝCH TLAKOVÝCH SVAŘOVANÝCH DN DO 50MM</t>
  </si>
  <si>
    <t>'Dle technické zprávy, výkresových příloh projektové dokumentace. Dle výkazů materiálu projektu. Dle tabulky kubatur projektanta.  
''včetně tvarovek, armatur a příslušenství - viz Kladečské schema  
''VP1 potrubí PE100 RC SDR11 D 63x5,8 mm délka 8,7 m  
'8,70  
''Řad V1 potrubí PE100 RC SDR11 D 63x5,8 mm délka 11,1 m  
'11,10  
'Součet  
Celkem 19.8=19.800 [A] 
'odpočet za již provednou část přípojky 
-3.75=-3.750 [B] 
Celkem: 19.8+-3.75=16.050 [C]</t>
  </si>
  <si>
    <t>'Dle technické zprávy, výkresových příloh projektové dokumentace. Dle výkazů materiálu projektu. Dle tabulky kubatur projektanta.  
'19,80  
Celkem 19.8=19.800 [A] 
'odpočet za již provednou část přípojky 
-3.75=-3.750 [B] 
Celkem: 19.8+-3.75=16.050 [C]</t>
  </si>
  <si>
    <t>'viz TZ  
''V místě křížení úpravy vodovodní přípojky s navrhovaným sjezdem ze silnice Lidická do  
''navrhovaného areálu bude vodovodní potrubí uloženo v chráničce z PVC trub KG DN 125 mm  
''SN 8, délky chráničky je 7,0 m.  
'7,0  
Celkem 7=7.000 [A]</t>
  </si>
  <si>
    <t>893383</t>
  </si>
  <si>
    <t>ŠACHTY ARMATURNÍ ZE ŽELBET VČET VÝTUŽE PŮDORYS PLOCHY DO 3,5M2</t>
  </si>
  <si>
    <t>'viz Vodoměrná šachta  
''Vodoměrná šachta 2050 / 1400 / 1800 mm (vnitřní)  
''monolitická  
''poklop D400 + podkladní skruž  
''poplastovaná stupadla  
'1,0  
Celkem 1=1.000 [A]</t>
  </si>
  <si>
    <t>Poznámka k položce: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</si>
  <si>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894846</t>
  </si>
  <si>
    <t>ŠACHTY KANALIZAČNÍ PLASTOVÉ D 400MM</t>
  </si>
  <si>
    <t>'Dle technické zprávy, výkresových příloh projektové dokumentace. Dle výkazů materiálu projektu. Dle tabulky kubatur projektanta.  
''čerpací jímka  
'2,0  
Celkem 2=2.000 [A]</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</si>
  <si>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 
'odpočeet za již provednou část přípojky 
-3.75=-3.750 [B] 
Celkem: 19.8+-3.75=16.050 [C]</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</si>
  <si>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 
'odpočet za již provedenou část přípojky 
-3.75=-3.750 [B] 
Celkem: 19.8+-3.75=16.050 [C]</t>
  </si>
  <si>
    <t>899611</t>
  </si>
  <si>
    <t>TLAKOVÉ ZKOUŠKY POTRUBÍ DN DO 80MM</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</si>
  <si>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t>
  </si>
  <si>
    <t>89971</t>
  </si>
  <si>
    <t>PROPLACH A DEZINFEKCE VODOVODNÍHO POTRUBÍ DN DO 80MM</t>
  </si>
  <si>
    <t>Poznámka k položce:  
 - napuštění a vypuštění vody, dodání vody a dezinfekčního prostředku, bakteriologický rozbor vody.</t>
  </si>
  <si>
    <t>R72226</t>
  </si>
  <si>
    <t>Přesun vodoměru, odstranění provizorní šachty, napojení na již provedenou přípojku - kompletní provedení vč. všech potřebnýczh prací a dodávek</t>
  </si>
  <si>
    <t>odpojení, přesun a napojení do vodoměrné nové šachty vč. všech potřebných armatur 
'demontáž a odstranění provizorní vodoměrné šachty vč. likvidace 
'vč. napojení na již provednou přípojku vč. všech potřebných armatur 
''viz Kladečské schema  
'1,0  
Celkem 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</si>
  <si>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</si>
  <si>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'viz pol. 17120  
'70,413*1,90  
Celkem 133.785=133.785 [A] 
'odpočet za již provedenou část přípojky  
-10.83=-10.830 [B] 
Celkem: 133.785+-10.83=122.955 [C]</t>
  </si>
  <si>
    <t>'viz pol. 11318 - betonová dlažba  
'0,236*2,20  
Celkem 0.519=0.519 [A]</t>
  </si>
  <si>
    <t>R015330</t>
  </si>
  <si>
    <t>923</t>
  </si>
  <si>
    <t>NEOCEŇOVAT - POPLATKY ZA LIKVIDACI ODPADŮ NEKONTAMINOVANÝCH - 17 05 04 KAMENNÁ SUŤ VČ. DOPRAVY NA SKLÁDKU A MANIPULACE</t>
  </si>
  <si>
    <t>'viz pol. 11332 - kamenivo  
'0,738*2,05  
Celkem 1.513=1.513 [A]</t>
  </si>
  <si>
    <t xml:space="preserve">  SO 11-52-01</t>
  </si>
  <si>
    <t>Plynovodní přípojka</t>
  </si>
  <si>
    <t>SO 11-52-01</t>
  </si>
  <si>
    <t>00572410</t>
  </si>
  <si>
    <t>osivo směs travní parková</t>
  </si>
  <si>
    <t>KG</t>
  </si>
  <si>
    <t>'jáma 1 
4.87*1.60=7.792 [A] 
0.48*1.60=0.768 [B] 
''jáma 2 
1.50*1.50=2.250 [C] 
Celkem: 7.792+0.768+2.25=10.810 [D]</t>
  </si>
  <si>
    <t>131251201</t>
  </si>
  <si>
    <t>Hloubení zapažených jam a zářezů strojně s urovnáním dna do předepsaného profilu a spádu v hornině třídy těžitelnosti I skupiny 3 do 20 m3</t>
  </si>
  <si>
    <t>'jáma 1 
4.87*1.60*1.50=11.688 [A] 
0.48*1.60*1.50=1.152 [B] 
''jáma 2 
1.50*1.50*1.90=4.275 [C] 
Celkem: 11.688+1.152+4.275=17.115 [D]</t>
  </si>
  <si>
    <t>141721214</t>
  </si>
  <si>
    <t>Řízený zemní protlak délky protlaku do 50 m v hornině třídy těžitelnosti I a II, skupiny 1 až 4 včetně zatažení trub v hloubce do 6 m průměru vrtu přes 140 do 1</t>
  </si>
  <si>
    <t>Řízený zemní protlak délky protlaku do 50 m v hornině třídy těžitelnosti I a II, skupiny 1 až 4 včetně zatažení trub v hloubce do 6 m průměru vrtu přes 140 do 180 mm</t>
  </si>
  <si>
    <t>151101201</t>
  </si>
  <si>
    <t>Zřízení pažení stěn výkopu bez rozepření nebo vzepření příložné, hloubky do 4 m</t>
  </si>
  <si>
    <t>'jáma 1 
(1.60+4.87+1.60+1.67+0.48+1.60+0.48+1.67)*1.50=20.955 [A] 
''jáma 2 
1.50*4*1.90=11.400 [B] 
Celkem: 20.955+11.4=32.355 [C]</t>
  </si>
  <si>
    <t>151101211</t>
  </si>
  <si>
    <t>Odstranění pažení stěn výkopu bez rozepření nebo vzepření s uložením pažin na vzdálenost do 3 m od okraje výkopu příložné, hloubky do 4 m</t>
  </si>
  <si>
    <t>171251201</t>
  </si>
  <si>
    <t>Uložení sypaniny na skládky nebo meziskládky bez hutnění s upravením uložené sypaniny do předepsaného tvaru</t>
  </si>
  <si>
    <t>'jáma 1 
4.87*1.60*0.10=0.779 [A] 
0.48*1.60*0.10=0.077 [B] 
''jáma 2 
1.50*1.50*0.10=0.225 [C] 
Celkem: 0.779+0.077+0.225=1.081 [D]</t>
  </si>
  <si>
    <t>174151101</t>
  </si>
  <si>
    <t>Zásyp sypaninou z jakékoliv horniny strojně s uložením výkopku ve vrstvách se zhutněním jam, šachet, rýh nebo kolem objektů v těchto vykopávkách</t>
  </si>
  <si>
    <t>'jáma 1 
4.87*1.60*(1.50-0.10-0.30)=8.571 [A] 
0.48*1.60*(1.50-0.10-0.30)=0.845 [B] 
''jáma 2 
1.50*1.50*(1.90-0.10-0.30)=3.375 [C] 
Celkem: 8.571+0.845+3.375=12.791 [D]</t>
  </si>
  <si>
    <t>175111209</t>
  </si>
  <si>
    <t>Obsypání objektů nad přilehlým původním terénem ručně sypaninou z vhodných hornin třídy těžitelnosti I a II, skupiny 1 až 4 nebo materiálem uloženým ve vzdáleno</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</si>
  <si>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</si>
  <si>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</si>
  <si>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</si>
  <si>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</si>
  <si>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'jáma 1 
4.87*1.60*0.30=2.338 [A] 
0.48*1.60*0.30=0.230 [B] 
''jáma 2 
1.50*1.50*0.30=0.675 [C] 
Celkem: 2.338+0.23+0.675=3.243 [D]</t>
  </si>
  <si>
    <t>181351003</t>
  </si>
  <si>
    <t>Rozprostření a urovnání ornice v rovině nebo ve svahu sklonu do 1:5 strojně při souvislé ploše do 100 m2, tl. vrstvy do 200 mm</t>
  </si>
  <si>
    <t>181411131</t>
  </si>
  <si>
    <t>Založení trávníku na půdě předem připravené plochy do 1000 m2 výsevem včetně utažení parkového v rovině nebo na svahu do 1:5</t>
  </si>
  <si>
    <t>28613970</t>
  </si>
  <si>
    <t>trubka ochranná PEHD 160x6,2mm</t>
  </si>
  <si>
    <t>23-M</t>
  </si>
  <si>
    <t>Montáže potrubí</t>
  </si>
  <si>
    <t>230030003</t>
  </si>
  <si>
    <t>Montáž trubních dílů přírubových hmotnosti přes 10 do 25 kg</t>
  </si>
  <si>
    <t>230086115</t>
  </si>
  <si>
    <t>Demontáž plastového potrubí dn do 110 mm</t>
  </si>
  <si>
    <t>230120045</t>
  </si>
  <si>
    <t>Čištění potrubí profukováním nebo proplachováním DN 80</t>
  </si>
  <si>
    <t>230170002</t>
  </si>
  <si>
    <t>Příprava pro zkoušku těsnosti potrubí DN přes 40 do 80</t>
  </si>
  <si>
    <t>SADA</t>
  </si>
  <si>
    <t>230200117</t>
  </si>
  <si>
    <t>Nasunutí potrubní sekce do chráničky jmenovitá světlost nasouvaného potrubí DN 80</t>
  </si>
  <si>
    <t>230200261</t>
  </si>
  <si>
    <t>Jednostranné přerušení průtoku plynu za použití stlačení PE potrubí v PE potrubí dn do 110 mm</t>
  </si>
  <si>
    <t>230205051</t>
  </si>
  <si>
    <t>Montáž potrubí PE průměru do 110 mm návin nebo tyč, svařované na tupo nebo elektrospojkou O 90, tl. stěny 5,2 mm</t>
  </si>
  <si>
    <t>230205251</t>
  </si>
  <si>
    <t>Montáž trubních dílů PE průměru do 110 mm elektrotvarovky nebo svařované na tupo O 90, tl. stěny 5,2 mm</t>
  </si>
  <si>
    <t>230220011</t>
  </si>
  <si>
    <t>Montáž příslušenství plynovodů sloupku orientačního</t>
  </si>
  <si>
    <t>230230017</t>
  </si>
  <si>
    <t>Tlakové zkoušky hlavní vzduchem 0,6 MPa DN 80</t>
  </si>
  <si>
    <t>28614960</t>
  </si>
  <si>
    <t>elektrotvarovka T-kus rovnoramenný PE 100 PN16 D 90mm</t>
  </si>
  <si>
    <t>28615025</t>
  </si>
  <si>
    <t>elektrozáslepka SDR11 PE 100 PN16 D 90mm KIT</t>
  </si>
  <si>
    <t>28615974</t>
  </si>
  <si>
    <t>elektrospojka SDR11 PE 100 PN16 D 90mm</t>
  </si>
  <si>
    <t>28653060</t>
  </si>
  <si>
    <t>elektrokoleno 90° PE 100 D 90mm</t>
  </si>
  <si>
    <t>28653135</t>
  </si>
  <si>
    <t>nákružek lemový PE 100 SDR11 90mm</t>
  </si>
  <si>
    <t>28654368</t>
  </si>
  <si>
    <t>příruba volná k lemovému nákružku z polypropylénu 90</t>
  </si>
  <si>
    <t>899721111</t>
  </si>
  <si>
    <t>Signalizační vodič na potrubí DN do 150 mm</t>
  </si>
  <si>
    <t>899722113</t>
  </si>
  <si>
    <t>Krytí potrubí z plastů výstražnou fólií z PVC šířky 34 cm</t>
  </si>
  <si>
    <t>899913133</t>
  </si>
  <si>
    <t>Koncové uzavírací manžety chrániček DN potrubí x DN chráničky DN 80 x 150</t>
  </si>
  <si>
    <t>R-01</t>
  </si>
  <si>
    <t>bezúdržbový orientační sloupek dle TPG 700 24</t>
  </si>
  <si>
    <t>bezúdržbový orientační sloupek dle TPG 700 24Specifikace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</si>
  <si>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t>
  </si>
  <si>
    <t>potrubí PE-100 dn90 x 5,2, SDR 17,6 s ochranným pláštěm</t>
  </si>
  <si>
    <t>potrubí PE-100 dn90 x 5,2, SDR 17,6 s ochranným pláštěmSpecifikace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</si>
  <si>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R-06</t>
  </si>
  <si>
    <t>kulový kohout plynový přírubový DN 80, PN6, vč. přírubového spoje</t>
  </si>
  <si>
    <t>kulový kohout plynový přírubový DN 80, PN6, vč. přírubového spojeSpecifikace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</si>
  <si>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R-11</t>
  </si>
  <si>
    <t>Vpuštění zemního plynu</t>
  </si>
  <si>
    <t>Vpuštění zemního plynuSpecifikace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</si>
  <si>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R-12</t>
  </si>
  <si>
    <t>Zakružení potrubí D 90</t>
  </si>
  <si>
    <t>Zakružení potrubí D 90Specifikace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</si>
  <si>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R-20</t>
  </si>
  <si>
    <t>Geodetické zaměření nového plynovodu</t>
  </si>
  <si>
    <t>Geodetické zaměření nového plynovoduSpecifikace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</si>
  <si>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R615164</t>
  </si>
  <si>
    <t>opravárenská elektroobjímka PE dn90 SDR11</t>
  </si>
  <si>
    <t>opravárenská elektroobjímka PE dn90 SDR11Specifikace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</si>
  <si>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451595111</t>
  </si>
  <si>
    <t>Lože pod potrubí, stoky a drobné objekty v otevřeném výkopu z prohozeného výkopku</t>
  </si>
  <si>
    <t xml:space="preserve">  SO 11-52-02</t>
  </si>
  <si>
    <t>Vnější domovní plynovod</t>
  </si>
  <si>
    <t>SO 11-52-02</t>
  </si>
  <si>
    <t>19.00*0.80=15.200 [A]</t>
  </si>
  <si>
    <t>132254102</t>
  </si>
  <si>
    <t>Hloubení zapažených rýh šířky do 800 mm strojně s urovnáním dna do předepsaného profilu a spádu v hornině třídy těžitelnosti I skupiny 3 přes 20 do 50 m3</t>
  </si>
  <si>
    <t>19.00*0.80*1.00=15.200 [A] 
8.00*0.80*1.20=7.680 [B] 
Celkem: 15.2+7.68=22.880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</si>
  <si>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</si>
  <si>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</si>
  <si>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'výkopek nahrazeý ložem, obsypem a zásypem z kameniva 
0.64+3.84/2+10.24/2=7.680 [A]</t>
  </si>
  <si>
    <t>19.00*0.80*0.10=1.520 [A]</t>
  </si>
  <si>
    <t>19.00*0.80*(1.00-0.10-0.30)=9.120 [A] 
8.00*0.80*(1.20-0.10-0.30)=5.120 [B] 
Celkem: 9.12+5.12=14.240 [C]</t>
  </si>
  <si>
    <t>19.00*0.80*0.30=4.560 [A] 
8.00*0.80*0.30=1.920 [B] 
Celkem: 4.56+1.92=6.480 [C]</t>
  </si>
  <si>
    <t>58337331</t>
  </si>
  <si>
    <t>štěrkopísek frakce 0/22</t>
  </si>
  <si>
    <t>1.92*2.00=3.840 [A]</t>
  </si>
  <si>
    <t>58344197</t>
  </si>
  <si>
    <t>štěrkodrť frakce 0/63</t>
  </si>
  <si>
    <t>5.12*2.00=10.240 [A]</t>
  </si>
  <si>
    <t>14011057</t>
  </si>
  <si>
    <t>trubka ocelová bezešvá hladká jakost 11 353 88,9x3,2mm</t>
  </si>
  <si>
    <t>230011045</t>
  </si>
  <si>
    <t>Montáž potrubí z trub ocelových hladkých tř. 11 až 13 O 60,3 mm, tl. 2,9 mm</t>
  </si>
  <si>
    <t>230011057</t>
  </si>
  <si>
    <t>Montáž potrubí z trub ocelových hladkých tř. 11 až 13 O 89 mm, tl. 3,6 mm</t>
  </si>
  <si>
    <t>230022057</t>
  </si>
  <si>
    <t>Montáž trubních dílů přivařovacích hmotnosti přes 1 do 3 kg tř. 11 až 13 O 89 mm, tl. 3,6 mm</t>
  </si>
  <si>
    <t>30*2=60.000 [A]</t>
  </si>
  <si>
    <t>55283906</t>
  </si>
  <si>
    <t>trubka ocelová bezešvá hladká jakost 11 353 60,3x3,6mm</t>
  </si>
  <si>
    <t>mezipřírubová klapka plynová DN 80, PN6, vč. přírubového spoje</t>
  </si>
  <si>
    <t>mezipřírubová klapka plynová DN 80, PN6, vč. přírubového spojeSpecifikace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</si>
  <si>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R-21</t>
  </si>
  <si>
    <t>příruba krková DN 80, PN6</t>
  </si>
  <si>
    <t>příruba krková DN 80, PN6Specifikace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</si>
  <si>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R-22</t>
  </si>
  <si>
    <t>trubkový oblouk DN80 (o88,9 x 3,2) – R=1,5DN, mat. L245 PSL1 s hutním atestem</t>
  </si>
  <si>
    <t>trubkový oblouk DN80 (o88,9 x 3,2) – R=1,5DN, mat. L245 PSL1 s hutním atestemSpecifikace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</si>
  <si>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R-23</t>
  </si>
  <si>
    <t>Skříň HUP MAXIPOL vyrobena z polyesterového kompozitu vyztuženého skelnými vlákny) Rozměry skříně jsou 1,2m x 1,0m x 0,42m + sokl vysoký 1,2m x 0,42m, D+M</t>
  </si>
  <si>
    <t>Skříň HUP MAXIPOL vyrobena z polyesterového kompozitu vyztuženého skelnými vlákny) Rozměry skříně jsou 1,2m x 1,0m x 0,42m + sokl vysoký 1,2m x 0,42m, D+MSpecifikace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</si>
  <si>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R-24</t>
  </si>
  <si>
    <t>Fitinky pro připojení plynoměru - šroubení</t>
  </si>
  <si>
    <t>Fitinky pro připojení plynoměru - šroubeníSpecifikace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</si>
  <si>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R-25</t>
  </si>
  <si>
    <t>Vizuální kontrola svarů - 100%</t>
  </si>
  <si>
    <t>Vizuální kontrola svarů - 100%Specifikace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</si>
  <si>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R-26</t>
  </si>
  <si>
    <t>revize OPZ</t>
  </si>
  <si>
    <t>revize OPZSpecifikace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</si>
  <si>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451573111</t>
  </si>
  <si>
    <t>Lože pod potrubí, stoky a drobné objekty v otevřeném výkopu z písku a štěrkopísku do 63 mm</t>
  </si>
  <si>
    <t>8.00*0.80*0.10=0.640 [A]</t>
  </si>
  <si>
    <t>7.68*1.80=13.824 [A]</t>
  </si>
  <si>
    <t xml:space="preserve">  SO 11-55-01</t>
  </si>
  <si>
    <t>Vsakovací zařízení včetně drenáže</t>
  </si>
  <si>
    <t>SO 11-55-01</t>
  </si>
  <si>
    <t>'předpoklad projektanta  
'60*24,0*2  
Celkem 2880=2 880.000 [A]</t>
  </si>
  <si>
    <t>121101</t>
  </si>
  <si>
    <t>SEJMUTÍ ORNICE NEBO LESNÍ PŮDY S ODVOZEM DO 1KM</t>
  </si>
  <si>
    <t>'Dle technické zprávy, výkresových příloh projektové dokumentace. Dle výkazů materiálu projektu. Dle tabulky kubatur projektanta.  
''stržení humózní vrstvy s deponií v místě stavby (na pozemku stavebníka) pro výkop RVG1'  
'18,20*7,750*0,150  
Celkem 21.158=21.158 [A]</t>
  </si>
  <si>
    <t>Poznámka k položce:  
 položka zahrnuje sejmutí ornice bez ohledu na tloušťku vrstvy a její vodorovnou dopravu nezahrnuje uložení na trvalou skládku</t>
  </si>
  <si>
    <t>'Dle technické zprávy, výkresových příloh projektové dokumentace. Dle výkazů materiálu projektu. Dle tabulky kubatur projektanta.  
''výkop pro RVG1  
'211,010  
Celkem 211.01=211.010 [A]</t>
  </si>
  <si>
    <t>'Dle technické zprávy, výkresových příloh projektové dokumentace. Dle výkazů materiálu projektu. Dle tabulky kubatur projektanta.  
''přípojky dešťových svodů  
'10,20  
''dešťová kanalizace  
'598,140  
''kanalizační přípojka  
'46,01  
'Součet  
Celkem 654.35=654.350 [A]</t>
  </si>
  <si>
    <t>'výkopy - viz pol. 13273  
'654,350  
''výkopy - viz pol. 13173  
'211,010  
'Součet  
Celkem 865.36=865.360 [A]</t>
  </si>
  <si>
    <t>'výkopy  
'135,60+654,350  
''odpočet lože  
'-28,397  
''odpočet obsyp  
'-101,490  
'Součet  
Celkem 660.063=660.063 [A]</t>
  </si>
  <si>
    <t>'viz Vzorový příčný řez  
''přípojky dešťových svodů  
'4,092  
''dešťová kanalizace  
'(148,80+61,110)*0,430  
''kanalizační přípojka  
'18,30*0,390  
'Součet  
Celkem 101.49=101.490 [A]</t>
  </si>
  <si>
    <t>'Dle technické zprávy, výkresových příloh projektové dokumentace. Dle výkazů materiálu projektu. Dle tabulky kubatur projektanta.  
''RVG1 - retenčně vsakovací galerie  
''štěrková vyrovnávací vrstva  
'3,790  
Celkem 3.79=3.790 [A]</t>
  </si>
  <si>
    <t>'Dle technické zprávy, výkresových příloh projektové dokumentace a dle TKP staveb státních drah. Dle výkazů materiálu projektu. Dle tabulky kubatu  
''lože potrubí  
''přípojky dešťových svodů  
'1,012  
''dešťová kanalizace  
'(148,80+61,110)*1,20*0,10  
''kanalizační přípojka  
'18,30*1,20*0,10  
'Součet  
Celkem 28.397=28.397 [A]</t>
  </si>
  <si>
    <t>87433</t>
  </si>
  <si>
    <t>POTRUBÍ Z TRUB PLASTOVÝCH ODPADNÍCH DN DO 150MM</t>
  </si>
  <si>
    <t>'Dle technické zprávy, výkresových příloh projektové dokumentace. Dle výkazů materiálu projektu. Dle tabulky kubatur projektanta.  
''Potrubí VP1, VP2 a VP3 - PVC KG SN 12 o světlosti DN 150 mm, celkové délky cca 24,0 m  
'24,0  
''napojované svody (D1 – D12) PVC KG SN 4 o světlosti DN 125 mm  
'17,0  
''PDK – PP SN 16 o světlosti DN 150 v délce cca 18,3 m  
'18,30  
''DT1 - PVC KG SN 4 o světlosti DN 125 mm  
'1,80  
''VP4 - PVC KG SN 12 o světlosti DN 150 mm  
'1,10  
''DT2 - PVC KG SN 4 o světlosti DN 125 mm  
'1,80  
'Součet  
Celkem 64=64.000 [A]</t>
  </si>
  <si>
    <t>87445</t>
  </si>
  <si>
    <t>POTRUBÍ Z TRUB PLASTOVÝCH ODPADNÍCH DN DO 300MM</t>
  </si>
  <si>
    <t>'Dle technické zprávy, výkresových příloh projektové dokumentace. Dle výkazů materiálu projektu. Dle tabulky kubatur projektanta.  
''Stoku DK1 bude tvořit potrubí PVC KG SN 8 o světlosti DN 300 mm, délky 78,0 m  
'78,0  
''Stoku DK2 bude tvořit potrubí PVC KG SN 8 o světlostí DN 300 mm, délky cca 70,8 m  
'70,80  
'Součet  
Celkem 148.8=148.800 [A]</t>
  </si>
  <si>
    <t>87446</t>
  </si>
  <si>
    <t>POTRUBÍ Z TRUB PLASTOVÝCH ODPADNÍCH DN DO 400MM</t>
  </si>
  <si>
    <t>'Dle technické zprávy, výkresových příloh projektové dokumentace. Dle výkazů materiálu projektu. Dle tabulky kubatur projektanta.  
''Stoku DK1 bude tvořit potrubí PVC KG SN 8 o světlosti DN 400 mm, délky 61,110 m  
'61,110  
Celkem 61.11=61.110 [A]</t>
  </si>
  <si>
    <t>'Dle technické zprávy, výkresových příloh projektové dokumentace. Dle výkazů materiálu projektu. Dle tabulky kubatur projektanta.  
'148,80+61,110+18,0*2  
Celkem 245.91=245.910 [A]</t>
  </si>
  <si>
    <t>89483</t>
  </si>
  <si>
    <t>ŠACHTY KANALIZAČNÍ PLASTOVÉ D 200MM</t>
  </si>
  <si>
    <t>'Dle technické zprávy, výkresových příloh projektové dokumentace. Dle výkazů materiálu projektu. Dle tabulky kubatur projektanta.  
''viz Soupis šachet  
'3,0  
Celkem 3=3.000 [A]</t>
  </si>
  <si>
    <t>'Dle technické zprávy, výkresových příloh projektové dokumentace. Dle výkazů materiálu projektu. Dle tabulky kubatur projektanta.  
''viz Soupis šachet  
'1,0  
Celkem 1=1.000 [A]</t>
  </si>
  <si>
    <t>894858</t>
  </si>
  <si>
    <t>ŠACHTY KANALIZAČNÍ PLASTOVÉ D 600MM</t>
  </si>
  <si>
    <t>'Dle technické zprávy, výkresových příloh projektové dokumentace. Dle výkazů materiálu projektu. Dle tabulky kubatur projektanta.  
''viz Soupis šachet  
'1,0+2,0  
Celkem 3=3.000 [A]</t>
  </si>
  <si>
    <t>89486</t>
  </si>
  <si>
    <t>ŠACHTY KANALIZAČNÍ PLASTOVÉ D 800MM</t>
  </si>
  <si>
    <t>'Dle technické zprávy, výkresových příloh projektové dokumentace. Dle výkazů materiálu projektu. Dle tabulky kubatur projektanta.  
''viz Soupis šachet  
'12,0  
Celkem 12=12.000 [A]</t>
  </si>
  <si>
    <t>'Dle technické zprávy, výkresových příloh projektové dokumentace. Dle výkazů materiálu projektu. Dle tabulky kubatur projektanta.  
'64,0+148,80+61,110  
Celkem 273.91=273.910 [A]</t>
  </si>
  <si>
    <t>899631</t>
  </si>
  <si>
    <t>TLAKOVÉ ZKOUŠKY POTRUBÍ DN DO 150MM</t>
  </si>
  <si>
    <t>'Dle technické zprávy, výkresových příloh projektové dokumentace. Dle výkazů materiálu projektu. Dle tabulky kubatur projektanta.  
'64,0  
Celkem 64=64.000 [A]</t>
  </si>
  <si>
    <t>899651</t>
  </si>
  <si>
    <t>TLAKOVÉ ZKOUŠKY POTRUBÍ DN DO 300MM</t>
  </si>
  <si>
    <t>'Dle technické zprávy, výkresových příloh projektové dokumentace. Dle výkazů materiálu projektu. Dle tabulky kubatur projektanta.  
''DN 300  
'148,80  
Celkem 148.8=148.800 [A]</t>
  </si>
  <si>
    <t>899661</t>
  </si>
  <si>
    <t>TLAKOVÉ ZKOUŠKY POTRUBÍ DN DO 400MM</t>
  </si>
  <si>
    <t>'Dle technické zprávy, výkresových příloh projektové dokumentace. Dle výkazů materiálu projektu. Dle tabulky kubatur projektanta.  
'61,110  
Celkem 61.11=61.110 [A]</t>
  </si>
  <si>
    <t>R8951</t>
  </si>
  <si>
    <t>VSAKOVACÍ NÁDRŽ Z VOŠTINOVÝCH BLOKŮ VE DVOU VRSTVÁCH</t>
  </si>
  <si>
    <t>'RVG1 - retenčně vsakovací galerie  
''obalení geotextilií 300 g / m2  
''2xvstupní věž prům. 600 mm (korugovaná PP roura na místě upravená)  
''vyrovnávací konus vstupní věže  
''podkladní betonový prstenec  
''revizní box  
''vstupní poklop B125  
''objem 20,890 m3  
'1,0  
Celkem 1=1.000 [A]</t>
  </si>
  <si>
    <t>'viz pol. 17120  
'865,360*1,90  
Celkem 1644.184=1 644.184 [A]</t>
  </si>
  <si>
    <t>E.1.8</t>
  </si>
  <si>
    <t>Pozemní komunikace</t>
  </si>
  <si>
    <t xml:space="preserve">  SO 11-31-01</t>
  </si>
  <si>
    <t>Zpevněné plochy a komunikace</t>
  </si>
  <si>
    <t>SO 11-31-01</t>
  </si>
  <si>
    <t>11313</t>
  </si>
  <si>
    <t>ODSTRANĚNÍ KRYTU ZPEVNĚNÝCH PLOCH S ASFALTOVÝM POJIVEM</t>
  </si>
  <si>
    <t>'Dle technické zprávy, výkresových příloh projektové dokumentace a dle TKP staveb státních drah. Dle výkazů materiálu projektu.'  
''Dle tabulky kubatur projektanta'  
''Demolice asfaltového chodníku'  
''Asfaltový beton tl. 50 mm'  
'125,0*0,050  
Celkem 6.25=6.250 [A]</t>
  </si>
  <si>
    <t>11315</t>
  </si>
  <si>
    <t>ODSTRANĚNÍ KRYTU ZPEVNĚNÝCH PLOCH Z BETONU</t>
  </si>
  <si>
    <t>'Dle technické zprávy, výkresových příloh projektové dokumentace a dle TKP staveb státních drah. Dle výkazů materiálu projektu.'  
''Dle tabulky kubatur projektanta'  
''Demolice asfaltového chodníku'  
''betonová deska tl. 250 mm'  
'125,0*0,250  
Celkem 31.25=31.250 [A]</t>
  </si>
  <si>
    <t>11352</t>
  </si>
  <si>
    <t>ODSTRANĚNÍ CHODNÍKOVÝCH A SILNIČNÍCH OBRUBNÍKŮ BETONOVÝCH</t>
  </si>
  <si>
    <t>'Dle technické zprávy, výkresových příloh projektové dokumentace a dle TKP staveb státních drah. Dle výkazů materiálu projektu.'  
''Dle tabulky kubatur projektanta'  
''Vytržení a odstranění betonového obrubníku BO 10/25'  
'59,0  
''Vytržení a odstranění betonového obrubníku BO 15/25'  
'21,0  
''Vytržení a odstranění betonové přídlažby šířky 250 mm, tl. 80 mm'  
'20,0  
'Součet  
Celkem 100=100.000 [A]</t>
  </si>
  <si>
    <t>11372</t>
  </si>
  <si>
    <t>FRÉZOVÁNÍ ZPEVNĚNÝCH PLOCH ASFALTOVÝCH</t>
  </si>
  <si>
    <t>'Dle technické zprávy, výkresových příloh projektové dokumentace a dle TKP staveb státních drah. Dle výkazů materiálu projektu.'  
''Dle tabulky kubatur projektanta'  
''Frézování krytu silnice'  
''Asfalt bez přítomnosti dehtu tl. 50 mm'  
'10,0*0,050  
Celkem 0.5=0.500 [A]</t>
  </si>
  <si>
    <t>12273</t>
  </si>
  <si>
    <t>ODKOPÁVKY A PROKOPÁVKY OBECNÉ TŘ. I</t>
  </si>
  <si>
    <t>'zemina pro zpětný zásyp - nakládání z meziskládky'  
''viz pol. 17411'  
'25,0  
Celkem 25=25.000 [A]</t>
  </si>
  <si>
    <t>'Dle technické zprávy, výkresových příloh projektové dokumentace a dle TKP staveb státních drah. Dle výkazů materiálu projektu.'  
''Dle tabulky kubatur projektanta'  
''Výkopy z výměnné vrstvy v tloušťce 250mm'  
'(89+24+189+(161*0,15)+152,0+14,0)*0,250  
''Výkopy z výměnné vrstvy v tloušťce 500mm  
'(236,0+155,0)*0,50  
'Mezisoučet  
''-----------------------------------------------  
''z toho 30% ruční výkop  
''škvára s hlínou  
''ÚČELOVÉ KOMUNIKACE A ZPEVNĚNÉ PLOCHY  
'236,0*0,650  
''ZPEVNĚNÉ PLOCHY - dl.80 mm  
'89,0*0,150  
''MANIPULAČNÍ PLOCHY - dl. 60 mm  (90% výkopů v rámci výkopů haly)  
'161,0*0,10*0,80  
''MANIPULAČNÍ PLOCHY - CB kryt  
'155,0*1,35  
''ÚČELOVÉ KOMUNIKACE – kryt ŠD  
'189,0*0,250  
''CHODNÍK  
'88,0*0,10  
''Účelová komunikace - lehčí kce  
'152,0*0,690  
''Okapní chodník  
'14,0*0,380  
'Mezisoučet  
'Součet  
Celkem 873.668=873.668 [A]</t>
  </si>
  <si>
    <t>'Dle technické zprávy, výkresových příloh projektové dokumentace a dle TKP staveb státních drah. Dle výkazů materiálu projektu.'  
''Dle tabulky kubatur projektanta'  
''výkop rýhy pro drenáž  
'76,0*0,60  
''výkop rýhy pro trativod  
'8,0+50,0  
'Součet  
Celkem 103.6=103.600 [A]</t>
  </si>
  <si>
    <t>'výkopy - viz pol. 12373  
'873,668  
''výkopy - viz pol. 13273  
'103,60  
''zásyp zeminou - viz pol. 17411  
'-25,0  
'Součet  
Celkem 952.268=952.268 [A]</t>
  </si>
  <si>
    <t>17180</t>
  </si>
  <si>
    <t>ULOŽENÍ SYPANINY DO NÁSYPŮ Z NAKUPOVANÝCH MATERIÁLŮ</t>
  </si>
  <si>
    <t>'Dle technické zprávy, výkresových příloh projektové dokumentace a dle TKP staveb státních drah. Dle výkazů materiálu projektu.'  
''Dle tabulky kubatur projektanta'  
''Násypy  (ze štěrkodrti fr. 0-63)  
''ÚČELOVÉ KOMUNIKACE A ZPEVNĚNÉ PLOCHY  
'5,0  
''MANIPULAČNÍ PLOCHY - dl. 60 mm  
'161,0*0,350  
''MANIPULAČNÍ PLOCHY - CB kryt  
'15,0  
''ÚČELOVÉ KOMUNIKACE – kryt ŠD  
'10,0  
'Součet  
Celkem 86.35=86.350 [A]</t>
  </si>
  <si>
    <t>Poznámka k položce: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</si>
  <si>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''Dosyp (zemina získaná z výkopů)  
'25,0  
Celkem 25=25.000 [A]</t>
  </si>
  <si>
    <t>'Dle technické zprávy, výkresových příloh projektové dokumentace a dle TKP staveb státních drah. Dle výkazů materiálu projektu.'  
''Dle tabulky kubatur projektanta'  
''úprava zemní pláně  
'236+89+161+155+189+24+10+152+14  
Celkem 1030=1 030.000 [A]</t>
  </si>
  <si>
    <t>18481</t>
  </si>
  <si>
    <t>OCHRANA STROMŮ BEDNĚNÍM</t>
  </si>
  <si>
    <t>'Dle technické zprávy, výkresových příloh projektové dokumentace a dle TKP staveb státních drah. Dle výkazů materiálu projektu.'  
''Dle tabulky kubatur projektanta'  
''Ochrana stávajících stromů dřevěným bedněním  
'5*(2,0*4)*2,0  
Celkem 80=80.000 [A]</t>
  </si>
  <si>
    <t>R0251-2</t>
  </si>
  <si>
    <t>STATICKÁ ZATĚŽKÁVACÍ ZKOUŠKA</t>
  </si>
  <si>
    <t>15,0  
Celkem 15=15.000 [A]</t>
  </si>
  <si>
    <t>R0271-3</t>
  </si>
  <si>
    <t>ÚPRAVY DOPRAVNÍHO ZNAČENÍ (PŘECHODNÉ DZ, PRONÁJEM, MANIPULACE, DEMONTÁŽ, ...)</t>
  </si>
  <si>
    <t>'včetně vypracování a projednání výkresů dočasného dopravního značení, včetně případné dočasné světelné signalizace, vypracování a projednání sign  
'1,0  
Celkem 1=1.000 [A]</t>
  </si>
  <si>
    <t>'Dle technické zprávy, výkresových příloh projektové dokumentace a dle TKP staveb státních drah. Dle výkazů materiálu projektu.'  
''Dle tabulky kubatur projektanta'  
''drenáž  
''štěrkodrť frakce 16-32  
'76,0*(0,70*0,60)  
''štěrkodrť frakce 8-16  
'76,0*0,20  
''zásyp trativodu štěrkodrť frakce 16-32 mm  
'201,0*(0,50*0,50)  
'Součet  
Celkem 97.37=97.370 [A]</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</si>
  <si>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</si>
  <si>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</si>
  <si>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''drenáž  
'(76,0*3,0)*1,30  
''trativod  
'(201,0*2,0)*1,30  
'Součet  
Celkem 819=819.000 [A]</t>
  </si>
  <si>
    <t>Poznámka k položce:  
 položka zahrnuje dodávku předepsané geotextilie, mimostaveništní a vnitrostaveništní dopravu a její uložení včetně potřebných přesahů (nezapočítávají se do výměry)</t>
  </si>
  <si>
    <t>'Dle technické zprávy, výkresových příloh projektové dokumentace a dle TKP staveb státních drah. Dle výkazů materiálu projektu.'  
''Dle tabulky kubatur projektanta'  
''podkladní beton C16/20 XC2 pod závěrnou zídku  
'(107,0*0,750*0,10)*1,20  
Celkem 9.63=9.630 [A]</t>
  </si>
  <si>
    <t>451314</t>
  </si>
  <si>
    <t>PODKLADNÍ A VÝPLŇOVÉ VRSTVY Z PROSTÉHO BETONU C25/30</t>
  </si>
  <si>
    <t>'Dle technické zprávy, výkresových příloh projektové dokumentace a dle TKP staveb státních drah. Dle výkazů materiálu projektu.'  
''Dle tabulky kubatur projektanta'  
''podkladní beton C 25/30 XF1  
''pro žlab z polymerbetonu  
'((3*17,0)+25,50+19,50)*0,50*0,250  
Celkem 12=12.000 [A]</t>
  </si>
  <si>
    <t>'Dle technické zprávy, výkresových příloh projektové dokumentace a dle TKP staveb státních drah. Dle výkazů materiálu projektu.'  
''Dle tabulky kubatur projektanta'  
''Pískové lože trativodu  
'201,0*(0,40*0,10)  
Celkem 8.04=8.040 [A]</t>
  </si>
  <si>
    <t>45745</t>
  </si>
  <si>
    <t>VYROVNÁVACÍ A SPÁD VRSTVY Z MALTY CEMENT</t>
  </si>
  <si>
    <t>'Dle technické zprávy, výkresových příloh projektové dokumentace a dle TKP staveb státních drah. Dle výkazů materiálu projektu.'  
''Dle tabulky kubatur projektanta'  
''Vyrovnávací vrstva cementové malty pod prefabrikát závěrné zídky tl. 0,01 - 0,03 m  
'(107,0*0,03*0,40)*1,20  
Celkem 1.541=1.541 [A]</t>
  </si>
  <si>
    <t>Poznámka k položce:  
 položka zahrnuje: - dodání cementové malty předepsané kvality a její rozprostření v předepsané tloušťce a v předepsaném tvaru</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</si>
  <si>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</si>
  <si>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</si>
  <si>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500mm  
'(236,0+155,0)*0,50  
''Výměnná vrstva z kameniva fr. 0-63 mm v tloušťce 250mm  
'(89,0+24,0+189,0+(161,0*0,150)+152,0+14,0)*0,250  
'Součet  
Celkem 318.538=318.538 [A]</t>
  </si>
  <si>
    <t>56333</t>
  </si>
  <si>
    <t>VOZOVKOVÉ VRSTVY ZE ŠTĚRKODRTI TL. DO 150MM</t>
  </si>
  <si>
    <t>'Dle technické zprávy, výkresových příloh projektové dokumentace a dle TKP staveb státních drah. Dle výkazů materiálu projektu.'  
''Dle tabulky kubatur projektanta'  
''ŠTĚRKODRŤ FRAKCE 0/32   tl. 150 mm  
''SKLADBA ÚČELOVÉ KOMUNIKACE A ZPEVNĚNÉ PLOCHY  
'205,0  
''SKLADBA ÚČELOVÉ KOMUNIKACE  
'142,0  
'Součet  
Celkem 347=347.000 [A]</t>
  </si>
  <si>
    <t>'Dle technické zprávy, výkresových příloh projektové dokumentace a dle TKP staveb státních drah. Dle výkazů materiálu projektu.'  
''Dle tabulky kubatur projektanta'  
''ŠTĚRKODRŤ FRAKCE 0/32  200 mm  
''SKLADBA ÚČELOVÉ KOMUNIKACE – POVRCH ZE ŠTĚRKODRTI  
'180,0  
''ŠTĚRKODRŤ FRAKCE 0/63 ŠD   200mm  
''SKLADBA OKAPNÍHO CHODNÍKU  
'14,0  
'Součet  
Celkem 194=194.000 [A]</t>
  </si>
  <si>
    <t>56335</t>
  </si>
  <si>
    <t>VOZOVKOVÉ VRSTVY ZE ŠTĚRKODRTI TL. DO 250MM</t>
  </si>
  <si>
    <t>'Dle technické zprávy, výkresových příloh projektové dokumentace a dle TKP staveb státních drah. Dle výkazů materiálu projektu.'  
''Dle tabulky kubatur projektanta'  
''ŠTĚRKODRŤ FRAKCE 0/63  ŠD  220 mm  
''SKLADBA MANIPULAČNÍ PLOCHY  
'161,0  
''SKLADBA ÚČELOVÉ KOMUNIKACE – POVRCH ZE ŠTĚRKODRTI  
'189,0  
''ŠTĚRKODRŤ FRAKCE 0/63 ŠD  230mm  
''SKLADBA ÚČELOVÉ KOMUNIKACE  
'152,0  
'Součet  
Celkem 502=502.000 [A]</t>
  </si>
  <si>
    <t>56336</t>
  </si>
  <si>
    <t>VOZOVKOVÉ VRSTVY ZE ŠTĚRKODRTI TL. DO 300MM</t>
  </si>
  <si>
    <t>'Dle technické zprávy, výkresových příloh projektové dokumentace a dle TKP staveb státních drah. Dle výkazů materiálu projektu.'  
''Dle tabulky kubatur projektanta'  
''ŠTĚRKODRŤ FRAKCE 0/63   tl. 270 mm  
''SKLADBA ÚČELOVÉ KOMUNIKACE A ZPEVNĚNÉ PLOCHY  
'205,0*1,15  
''SKLADBA ZPEVNĚNÉ PLOCHY  
'77,0*1,15  
''SKLADBA CHODNÍKU  
'88,0  
''SKLADBA MANIPULAČNÍ PLOCHY  
'155,0  
'Součet  
Celkem 567.3=567.300 [A]</t>
  </si>
  <si>
    <t>56344</t>
  </si>
  <si>
    <t>VOZOVKOVÉ VRSTVY ZE ŠTĚRKOPÍSKU TL. DO 200MM</t>
  </si>
  <si>
    <t>'Dle technické zprávy, výkresových příloh projektové dokumentace a dle TKP staveb státních drah. Dle výkazů materiálu projektu.'  
''Dle tabulky kubatur projektanta'  
''Kačírek tl. 200 mm fr. 4/8  
'17,0  
Celkem 17=17.000 [A]</t>
  </si>
  <si>
    <t>56361</t>
  </si>
  <si>
    <t>VOZOVKOVÉ VRSTVY Z RECYKLOVANÉHO MATERIÁLU TL DO 50MM</t>
  </si>
  <si>
    <t>'Dle technické zprávy, výkresových příloh projektové dokumentace a dle TKP staveb státních drah. Dle výkazů materiálu projektu.'  
''Dle tabulky kubatur projektanta'  
''RECYKLOVANÝ ASFALTOVÝ MATERIÁL (R-mat)     50 mm  
''SKLADBA CHODNÍKU  
'88,0  
Celkem 88=88.000 [A]</t>
  </si>
  <si>
    <t>Poznámka k položce: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</si>
  <si>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572121</t>
  </si>
  <si>
    <t>INFILTRAČNÍ POSTŘIK ASFALTOVÝ DO 1,0KG/M2</t>
  </si>
  <si>
    <t>'Dle technické zprávy, výkresových příloh projektové dokumentace a dle TKP staveb státních drah. Dle výkazů materiálu projektu.'  
''Dle tabulky kubatur projektanta'  
''Infiltrační postřik, PI 1,0 Kg/m2  
''SKLADBA ÚČELOVÉ KOMUNIKACE A ZPEVNĚNÉ PLOCHY  
'205,0  
''SKLADBA CHODNÍKU  
'88,0  
''SKLADBA MANIPULAČNÍ PLOCHY  
'148,0  
''SKLADBA ÚČELOVÉ KOMUNIKACE  
'142,0  
'Součet  
Celkem 583=583.000 [A]</t>
  </si>
  <si>
    <t>Poznámka k položce:  
 -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</si>
  <si>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</si>
  <si>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</si>
  <si>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'Dle technické zprávy, výkresových příloh projektové dokumentace a dle TKP staveb státních drah. Dle výkazů materiálu projektu.'  
''Dle tabulky kubatur projektanta'  
''SPOJOVACÍ POSTŘIK KATIONAKTIVNÍ EMULZÍ (PS,A)  0,30 kg/m2  
''SKLADBA ÚČELOVÉ KOMUNIKACE A ZPEVNĚNÉ PLOCHY  
'205,0  
''SKLADBA CHODNÍKU  
'88,0  
''SKLADBA opravy krytu na silnici III/46817  
'10,0  
''SKLADBA ÚČELOVÉ KOMUNIKACE  
'142,0  
'Součet  
Celkem 445=445.000 [A]</t>
  </si>
  <si>
    <t>57471</t>
  </si>
  <si>
    <t>VOZOVKOVÉ VÝZTUŽNÉ VRSTVY Z FÓLIE</t>
  </si>
  <si>
    <t>'Dle technické zprávy, výkresových příloh projektové dokumentace a dle TKP staveb státních drah. Dle výkazů materiálu projektu.'  
''Dle tabulky kubatur projektanta'  
''Textilní folie proti prorůstání  
''pod kačírek  
'17,0*1,50  
Celkem 25.5=25.500 [A]</t>
  </si>
  <si>
    <t>Poznámka k položce:  
 - dodání fólie v požadované kvalitě a v množství včetně přesahů (přesahy započteny v jednotkové ceně) - očištění podkladu - pokládka fólie dle předepsaného technologického předpisu</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</si>
  <si>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</si>
  <si>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</si>
  <si>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'(236,0+155,0)*1,30  
''Separační netkaná geotextílie 400 g/m2  
'(89,0+24,0+189,0+161,0+152,0+14,0)*1,30  
'Součet  
Celkem 1326=1 326.000 [A]</t>
  </si>
  <si>
    <t>Poznámka k položce:  
 - dodání textilie v požadované kvalitě a v množství včetně přesahů (přesahy započteny v jednotkové ceně) - očištění podkladu - pokládka textilie dle předepsaného technologického předpisu</t>
  </si>
  <si>
    <t>574A33</t>
  </si>
  <si>
    <t>ASFALTOVÝ BETON PRO OBRUSNÉ VRSTVY ACO 11 TL. 40MM</t>
  </si>
  <si>
    <t>'Dle technické zprávy, výkresových příloh projektové dokumentace a dle TKP staveb státních drah. Dle výkazů materiálu projektu.'  
''Dle tabulky kubatur projektanta'  
''ASFALTOVÝ BETON STŘEDNĚZRNNÝ (ACO11) 40 mm  
''SKLADBA ÚČELOVÉ KOMUNIKACE A ZPEVNĚNÉ PLOCHY  
'142,0+42,0+21,0  
''SKLADBA ÚČELOVÉ KOMUNIKACE  
'142,0  
'Součet  
Celkem 347=347.000 [A]</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</si>
  <si>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</si>
  <si>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574A41</t>
  </si>
  <si>
    <t>ASFALTOVÝ BETON PRO OBRUSNÉ VRSTVY ACO 8 TL. 50MM</t>
  </si>
  <si>
    <t>'Dle technické zprávy, výkresových příloh projektové dokumentace a dle TKP staveb státních drah. Dle výkazů materiálu projektu.'  
''Dle tabulky kubatur projektanta'  
''ASFALTOVÝ BETON JEMNOZRNNÝ   ACO8 50 mm  
''SKLADBA CHODNÍKU  
'88,0-4,20  
Celkem 83.8=83.800 [A]</t>
  </si>
  <si>
    <t>574A43</t>
  </si>
  <si>
    <t>ASFALTOVÝ BETON PRO OBRUSNÉ VRSTVY ACO 11 TL. 50MM</t>
  </si>
  <si>
    <t>'Dle technické zprávy, výkresových příloh projektové dokumentace a dle TKP staveb státních drah. Dle výkazů materiálu projektu.'  
''Dle tabulky kubatur projektanta'  
''ASFALTOVÝ BETON STŘEDNĚZRNNÝ  ACO11 50 mm  
''SKLADBA opravy krytu na silnici III/46817  
'10,0  
Celkem 10=10.000 [A]</t>
  </si>
  <si>
    <t>574E46</t>
  </si>
  <si>
    <t>ASFALTOVÝ BETON PRO PODKLADNÍ VRSTVY ACP 16+, 16S TL. 50MM</t>
  </si>
  <si>
    <t>'Dle technické zprávy, výkresových příloh projektové dokumentace a dle TKP staveb státních drah. Dle výkazů materiálu projektu.'  
''Dle tabulky kubatur projektanta'  
''OBALOVANÉ KAMENIVO STŘEDNĚZRNNÉ (ACP16+)  50 mm  
''SKLADBA ÚČELOVÉ KOMUNIKACE  
'142,0  
Celkem 142=142.000 [A]</t>
  </si>
  <si>
    <t>574E66</t>
  </si>
  <si>
    <t>ASFALTOVÝ BETON PRO PODKLADNÍ VRSTVY ACP 16+, 16S TL. 70MM</t>
  </si>
  <si>
    <t>'Dle technické zprávy, výkresových příloh projektové dokumentace a dle TKP staveb státních drah. Dle výkazů materiálu projektu.'  
''Dle tabulky kubatur projektanta'  
''OBALOVANÉ KAMENIVO STŘEDNĚZRNNÉ (ACP16+) 70 mm  
''SKLADBA ÚČELOVÉ KOMUNIKACE A ZPEVNĚNÉ PLOCHY  
'205,0  
Celkem 205=205.000 [A]</t>
  </si>
  <si>
    <t>57621</t>
  </si>
  <si>
    <t>POSYP KAMENIVEM DRCENÝM 5KG/M2</t>
  </si>
  <si>
    <t>'Dle technické zprávy, výkresových příloh projektové dokumentace a dle TKP staveb státních drah. Dle výkazů materiálu projektu.'  
''Dle tabulky kubatur projektanta'  
''POSYP ZE ŠD 4-8mm 5 kg/m2  
''SKLADBA MANIPULAČNÍ PLOCHY  
'148,0  
Celkem 148=148.000 [A]</t>
  </si>
  <si>
    <t>Poznámka k položce:  
 - dodání kameniva předepsané kvality a zrnitosti - posyp předepsaným množstvím</t>
  </si>
  <si>
    <t>581153</t>
  </si>
  <si>
    <t>CEMENTOBETONOVÝ KRYT JEDNOVRSTVÝ NEVYZTUŽENÝ TŘ.II TL. DO 250MM</t>
  </si>
  <si>
    <t>'Dle technické zprávy, výkresových příloh projektové dokumentace a dle TKP staveb státních drah. Dle výkazů materiálu projektu.'  
''Dle tabulky kubatur projektanta'  
''SKLADBA MANIPULAČNÍ PLOCHY  
''Cementový beton - CB II - tl. 210 mm  
''Kluzný trn(ocelový prut hladkého povrchu opatřený protikorozním nátěrem průměru 25 mm,délky 500 mm) - 189 ks  
''Konstrukční výztuž pro osazení kluzných trnů - 156,50 kg  
''Montáž podpůrné konstrukce pro osazení kluzných trnů včetně svařování - 1 ks  
''Řezaná dilatační spára do betonu hloubky 65 mm tl.  3 mm - 47,30 m  
''Řezaná dilatační spára do betonu hloubky 25 mm tl.  10 mm - 47,30 m  
''Penetrační nátěr betonu - 2,80 m2  
''Asfaltová zálivka v šířce 10 mm a hloubce 20 mm - 47,30  
''Provazec z mikropórezní pryže tl. 12 mm - 47,30 m  
'148,0  
Celkem 148=148.000 [A]</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</si>
  <si>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</si>
  <si>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58251</t>
  </si>
  <si>
    <t>DLÁŽDĚNÉ KRYTY Z BETONOVÝCH DLAŽDIC DO LOŽE Z KAMENIVA</t>
  </si>
  <si>
    <t>'Dle technické zprávy, výkresových příloh projektové dokumentace a dle TKP staveb státních drah. Dle výkazů materiálu projektu.'  
''Dle tabulky kubatur projektanta'  
''BETONOVÁ DLAŽBA    500x500   ŠEDÉ BARVY   DL  60mm  
''ŠTĚRKODRŤ FRAKCE 0/8  30mm  
''SKLADBA OKAPNÍHO CHODNÍKU  
'14,0  
Celkem 14=14.000 [A]</t>
  </si>
  <si>
    <t>582611</t>
  </si>
  <si>
    <t>KRYTY Z BETON DLAŽDIC SE ZÁMKEM ŠEDÝCH TL 60MM DO LOŽE Z KAM</t>
  </si>
  <si>
    <t>'Dle technické zprávy, výkresových příloh projektové dokumentace a dle TKP staveb státních drah. Dle výkazů materiálu projektu.'  
''Dle tabulky kubatur projektanta'  
''LOŽE Z DRTI FRAKCE 4/8 mm, tl. 30 mm  
''BETONOVÁ DLAŽBA 200x100 ŠEDÁ  tl. 60 mm  
''SKLADBA MANIPULAČNÍ PLOCHY  
'152,20  
Celkem 152.2=152.200 [A]</t>
  </si>
  <si>
    <t>'Dle technické zprávy, výkresových příloh projektové dokumentace a dle TKP staveb státních drah. Dle výkazů materiálu projektu.'  
''Dle tabulky kubatur projektanta'  
''LOŽE Z DRTI FRAKCE 4/8   tl. 80 mm  
''BETONOVÁ DLAŽBA     200x200  ŠEDÉ BARVY  tl. 80 mm  
''SKLADBA ZPEVNĚNÉ PLOCHY  
'77,0  
Celkem 77=77.000 [A]</t>
  </si>
  <si>
    <t>58261A</t>
  </si>
  <si>
    <t>KRYTY Z BETON DLAŽDIC SE ZÁMKEM BAREV RELIÉF TL 60MM DO LOŽE Z KAM</t>
  </si>
  <si>
    <t>'Dle technické zprávy, výkresových příloh projektové dokumentace a dle TKP staveb státních drah. Dle výkazů materiálu projektu.'  
''Dle tabulky kubatur projektanta'  
''LOŽE Z DRTI FRAKCE 4/8 mm, tl. 30 mm  
''BETONOVÁ DLAŽBA kontrastní barva RELIÉFNÍ  200x100 tl. 60 mm  
''SKLADBA MANIPULAČNÍ PLOCHY  
'0,80  
''SKLADBA CHODNÍKU  
'2,10+2,10  
'Součet  
Celkem 5=5.000 [A]</t>
  </si>
  <si>
    <t>'Dle technické zprávy, výkresových příloh projektové dokumentace a dle TKP staveb státních drah. Dle výkazů materiálu projektu.'  
''Dle tabulky kubatur projektanta'  
''drenážní potrubí DN 100  
''drenáž  
'76,0  
''trativod  
'17,0+17,0+17,0+13,0+99,0+38,0  
'Součet  
Celkem 277=277.000 [A]</t>
  </si>
  <si>
    <t>87627</t>
  </si>
  <si>
    <t>CHRÁNIČKY Z TRUB PLASTOVÝCH DN DO 100MM</t>
  </si>
  <si>
    <t>'Dle technické zprávy, výkresových příloh projektové dokumentace a dle TKP staveb státních drah. Dle výkazů materiálu projektu.'  
''Dle tabulky kubatur projektanta'  
''Vedení veřejného osvětlení:  
''k vedení přiložena jedna rezervní chránička PVC DN 110. Spoje musí být pevné a utěsněny proti nečistotám.  
'58,0  
Celkem 58=58.000 [A]</t>
  </si>
  <si>
    <t>87727</t>
  </si>
  <si>
    <t>CHRÁNIČKY PŮLENÉ Z TRUB PLAST DN DO 100MM</t>
  </si>
  <si>
    <t>'Dle technické zprávy, výkresových příloh projektové dokumentace a dle TKP staveb státních drah. Dle výkazů materiálu projektu.'  
''Dle tabulky kubatur projektanta'  
''Vedení veřejného osvětlení:  
''stávající vedení se obnaží a uloží do vhodných půlených chrániček, spoje musí být pevné a utěsněny proti nečistotám  
'58,0  
Celkem 58=58.000 [A]</t>
  </si>
  <si>
    <t>Poznámka k položce:  
 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</si>
  <si>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897543</t>
  </si>
  <si>
    <t>VPUSŤ ODVOD ŽLABŮ Z POLYMERBETONU SV. ŠÍŘKY DO 200MM</t>
  </si>
  <si>
    <t>'Dle technické zprávy, výkresových příloh projektové dokumentace a dle TKP staveb státních drah. Dle výkazů materiálu projektu.'  
''Dle tabulky kubatur projektanta'  
'5,0  
Celkem 5=5.000 [A]</t>
  </si>
  <si>
    <t>Poznámka k položce:  
 položka zahrnuje dodávku a osazení předepsaného dílce včetně mříže nezahrnuje předepsané podkladní konstrukce</t>
  </si>
  <si>
    <t>89921</t>
  </si>
  <si>
    <t>VÝŠKOVÁ ÚPRAVA POKLOPŮ</t>
  </si>
  <si>
    <t>'Dle technické zprávy, výkresových příloh projektové dokumentace a dle TKP staveb státních drah. Dle výkazů materiálu projektu.'  
''Dle tabulky kubatur projektanta'  
''Výšková úprava kanalizačního poklopu  
'6,0  
Celkem 6=6.000 [A]</t>
  </si>
  <si>
    <t>Poznámka k položce:  
 - položka výškové úpravy zahrnuje všechny nutné práce a materiály pro zvýšení nebo snížení zařízení (včetně nutné úpravy stávajícího povrchu vozovky nebo chodníku).</t>
  </si>
  <si>
    <t>89923</t>
  </si>
  <si>
    <t>VÝŠKOVÁ ÚPRAVA KRYCÍCH HRNCŮ</t>
  </si>
  <si>
    <t>'Dle technické zprávy, výkresových příloh projektové dokumentace a dle TKP staveb státních drah. Dle výkazů materiálu projektu.'  
''Dle tabulky kubatur projektanta'  
''Výšková úprava šoupěte  
'1,0  
Celkem 1=1.000 [A]</t>
  </si>
  <si>
    <t>914121</t>
  </si>
  <si>
    <t>DOPRAVNÍ ZNAČKY ZÁKLADNÍ VELIKOSTI OCELOVÉ FÓLIE TŘ 1 - DODÁVKA A MONTÁŽ</t>
  </si>
  <si>
    <t>'Dle technické zprávy, výkresových příloh projektové dokumentace a dle TKP staveb státních drah. Dle výkazů materiálu projektu.'  
''Dle tabulky kubatur projektanta'  
''IP12'      1,0  
''E8d'         1,0  
'Součet  
Celkem 2=2.000 [A]</t>
  </si>
  <si>
    <t>Poznámka k položce:  
 položka zahrnuje: - dodávku a montáž značek v požadovaném provedení</t>
  </si>
  <si>
    <t>914211</t>
  </si>
  <si>
    <t>DOPRAVNÍ ZNAČKY ZVĚTŠENÉ VELIKOSTI OCELOVÉ - DODÁVKA A MONTÁŽ</t>
  </si>
  <si>
    <t>'Dle technické zprávy, výkresových příloh projektové dokumentace a dle TKP staveb státních drah. Dle výkazů materiálu projektu.'  
''Dle tabulky kubatur projektanta'  
''IP25a'      1,0  
''IP25b'       1,0  
'Součet  
Celkem 2=2.000 [A]</t>
  </si>
  <si>
    <t>914921</t>
  </si>
  <si>
    <t>SLOUPKY A STOJKY DOPRAVNÍCH ZNAČEK Z OCEL TRUBEK DO PATKY - DODÁVKA A MONTÁŽ</t>
  </si>
  <si>
    <t>'Dle technické zprávy, výkresových příloh projektové dokumentace a dle TKP staveb státních drah. Dle výkazů materiálu projektu.'  
''Dle tabulky kubatur projektanta'  
''nový sloupek včetně založení  
'5,0  
Celkem 5=5.000 [A]</t>
  </si>
  <si>
    <t>Poznámka k položce:  
 položka zahrnuje: - sloupky a upevňovací zařízení včetně jejich osazení (betonová patka, zemní práce)</t>
  </si>
  <si>
    <t>915111</t>
  </si>
  <si>
    <t>VODOROVNÉ DOPRAVNÍ ZNAČENÍ BARVOU HLADKÉ - DODÁVKA A POKLÁDKA</t>
  </si>
  <si>
    <t>'Dle technické zprávy, výkresových příloh projektové dokumentace a dle TKP staveb státních drah. Dle výkazů materiálu projektu.'  
''Dle tabulky kubatur projektanta'  
''V10e (bílá čára tl. 0,125)  
'46,0*0,125  
''V4 (bílá čára tl. 0,25)  
'20,0*0,250  
'Součet  
Celkem 10.75=10.750 [A]</t>
  </si>
  <si>
    <t>Poznámka k položce:  
 položka zahrnuje: - dodání a pokládku nátěrového materiálu (měří se pouze natíraná plocha) - předznačení a reflexní úpravu</t>
  </si>
  <si>
    <t>915211</t>
  </si>
  <si>
    <t>VODOROVNÉ DOPRAVNÍ ZNAČENÍ PLASTEM HLADKÉ - DODÁVKA A POKLÁDKA</t>
  </si>
  <si>
    <t>'Dle technické zprávy, výkresových příloh projektové dokumentace a dle TKP staveb státních drah. Dle výkazů materiálu projektu.'  
''Dle tabulky kubatur projektanta'  
''V4 (bílá čára tl. 0,25)  
'20,0*0,250  
Celkem 5=5.000 [A]</t>
  </si>
  <si>
    <t>915221</t>
  </si>
  <si>
    <t>VODOR DOPRAV ZNAČ PLASTEM STRUKTURÁLNÍ NEHLUČNÉ - DOD A POKLÁDKA</t>
  </si>
  <si>
    <t>'Dle technické zprávy, výkresových příloh projektové dokumentace a dle TKP staveb státních drah. Dle výkazů materiálu projektu.'  
''Dle tabulky kubatur projektanta'  
''Vodící pás přechodu  
'9,0*0,60  
Celkem 5.4=5.400 [A]</t>
  </si>
  <si>
    <t>917211</t>
  </si>
  <si>
    <t>ZÁHONOVÉ OBRUBY Z BETONOVÝCH OBRUBNÍKŮ ŠÍŘ 50MM</t>
  </si>
  <si>
    <t>'Dle technické zprávy, výkresových příloh projektové dokumentace a dle TKP staveb státních drah. Dle výkazů materiálu projektu.'  
''Dle tabulky kubatur projektanta'  
''Betonový chodníkový obrubník      BO 5/20  
'30,0  
Celkem 30=30.000 [A]</t>
  </si>
  <si>
    <t>Poznámka k položce:  
 Položka zahrnuje: dodání a pokládku betonových obrubníků o rozměrech předepsaných zadávací dokumentací betonové lože i boční betonovou opěrku.</t>
  </si>
  <si>
    <t>917223</t>
  </si>
  <si>
    <t>SILNIČNÍ A CHODNÍKOVÉ OBRUBY Z BETONOVÝCH OBRUBNÍKŮ ŠÍŘ 100MM</t>
  </si>
  <si>
    <t>'Dle technické zprávy, výkresových příloh projektové dokumentace a dle TKP staveb státních drah. Dle výkazů materiálu projektu.'  
''Dle tabulky kubatur projektanta'  
''Betonový chodníkový obrubník      BO 10/25  
'2+34+33+3+9+6+17+193+21+6  
Celkem 324=324.000 [A]</t>
  </si>
  <si>
    <t>917224</t>
  </si>
  <si>
    <t>SILNIČNÍ A CHODNÍKOVÉ OBRUBY Z BETONOVÝCH OBRUBNÍKŮ ŠÍŘ 150MM</t>
  </si>
  <si>
    <t>'Dle technické zprávy, výkresových příloh projektové dokumentace a dle TKP staveb státních drah. Dle výkazů materiálu projektu.'  
''Dle tabulky kubatur projektanta'  
''Betonový silniční obrubník             BO 15/25  
'1+2+3+26+17+2  
Celkem 51=51.000 [A]</t>
  </si>
  <si>
    <t>91723</t>
  </si>
  <si>
    <t>OBRUBY Z BETON KRAJNÍKŮ</t>
  </si>
  <si>
    <t>'Dle technické zprávy, výkresových příloh projektové dokumentace a dle TKP staveb státních drah. Dle výkazů materiálu projektu.'  
''Dle tabulky kubatur projektanta'  
''Betonová přídlažba tl. 80 mm, šířky 250 mm  
'20,0  
Celkem 20=20.000 [A]</t>
  </si>
  <si>
    <t>Poznámka k položce:  
 Položka zahrnuje: dodání a pokládku betonových krajníků o rozměrech předepsaných zadávací dokumentací betonové lože i boční betonovou opěrku.</t>
  </si>
  <si>
    <t>917426</t>
  </si>
  <si>
    <t>CHODNÍKOVÉ OBRUBY Z KAMENNÝCH OBRUBNÍKŮ ŠÍŘ 250MM</t>
  </si>
  <si>
    <t>'Dle technické zprávy, výkresových příloh projektové dokumentace a dle TKP staveb státních drah. Dle výkazů materiálu projektu.'  
''Dle tabulky kubatur projektanta'  
''Kamenný obrubník OP4  
'18,0  
Celkem 18=18.000 [A]</t>
  </si>
  <si>
    <t>Poznámka k položce:  
 Položka zahrnuje: dodání a pokládku kamenných obrubníků o rozměrech předepsaných zadávací dokumentací betonové lože i boční betonovou opěrku.</t>
  </si>
  <si>
    <t>91772</t>
  </si>
  <si>
    <t>OBRUBA Z DLAŽEBNÍCH KOSTEK DROBNÝCH</t>
  </si>
  <si>
    <t>'Dle technické zprávy, výkresových příloh projektové dokumentace a dle TKP staveb státních drah. Dle výkazů materiálu projektu.'  
''Dle tabulky kubatur projektanta'  
''Dvouřádek ze žulových kostek střední velikosti  
'(18+24+2,5+2,5+1,5+1,5+18)*2  
Celkem 136=136.000 [A]</t>
  </si>
  <si>
    <t>Poznámka k položce:  
 Položka zahrnuje: dodání a pokládku jedné řady dlažebních kostek o rozměrech předepsaných zadávací dokumentací betonové lože i boční betonovou opěrku.</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</si>
  <si>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</si>
  <si>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</si>
  <si>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'24,0+38,0+36,0  
Celkem 98=98.000 [A]</t>
  </si>
  <si>
    <t>Poznámka k položce:  
 položka zahrnuje řezání vozovkové vrstvy v předepsané tloušťce, včetně spotřeby vody</t>
  </si>
  <si>
    <t>921112</t>
  </si>
  <si>
    <t>ŽELEZNIČNÍ PŘEJEZD CELOPRYŽOVÝ NA BETONOVÝCH PRAŽCÍCH</t>
  </si>
  <si>
    <t>'Dle technické zprávy, výkresových příloh projektové dokumentace a dle TKP staveb státních drah. Dle výkazů materiálu projektu.'  
''Dle tabulky kubatur projektanta'  
''Celopryžová přejezdová konstrukce (včetně vnitřních a vnějších přejezdových panelů výstroje)  
''Závěrná zídka  107,0 m  
''Přejezdová konstrukce z pryžových panelů, s použitím závěrných zídek bez hliníkových nosičů a pojistkami proti posunu - 71,0 m  
''základový blok B35 pod záv. zídku - 57,780 m3  
''ochranný náběh, žárově zinkovaný plech (P6), ocel S235 - 2 ks  
''montážní sada na pryžovou přejezdovou konstrukci - 1 ks  
'64,0+152,0  
Celkem 216=216.000 [A]</t>
  </si>
  <si>
    <t>Poznámka k položce:  
 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</si>
  <si>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931315</t>
  </si>
  <si>
    <t>TĚSNĚNÍ DILATAČ SPAR ASF ZÁLIVKOU PRŮŘ DO 600MM2</t>
  </si>
  <si>
    <t>'Dle technické zprávy, výkresových příloh projektové dokumentace a dle TKP staveb státních drah. Dle výkazů materiálu projektu.'  
''Dle tabulky kubatur projektanta'  
''Asfaltová zálivka  
'24,0+38,0+36,0  
Celkem 98=98.000 [A]</t>
  </si>
  <si>
    <t>Poznámka k položce:  
 položka zahrnuje dodávku a osazení předepsaného materiálu, očištění ploch spáry před úpravou, očištění okolí spáry po úpravě nezahrnuje těsnící profil</t>
  </si>
  <si>
    <t>93135</t>
  </si>
  <si>
    <t>TĚSNĚNÍ DILATAČ SPAR PRYŽ PÁSKOU NEBO KRUH PROFILEM</t>
  </si>
  <si>
    <t>'Dle technické zprávy, výkresových příloh projektové dokumentace a dle TKP staveb státních drah. Dle výkazů materiálu projektu.'  
''Dle tabulky kubatur projektanta'  
''Gumoasfaltová páska lepená na bok záv. zídky před pokládkou asfalt. vrstev vozovky 0,01 - 0,03 m  
'107,0  
Celkem 107=107.000 [A]</t>
  </si>
  <si>
    <t>Poznámka k položce:  
 položka zahrnuje dodávku a osazení předepsaného materiálu, očištění ploch spáry před úpravou, očištění okolí spáry po úpravě</t>
  </si>
  <si>
    <t>93543</t>
  </si>
  <si>
    <t>ŽLABY Z DÍLCŮ Z POLYMERBETONU SVĚTLÉ ŠÍŘKY DO 200MM VČETNĚ MŘÍŽÍ</t>
  </si>
  <si>
    <t>'Dle technické zprávy, výkresových příloh projektové dokumentace a dle TKP staveb státních drah. Dle výkazů materiálu projektu.'  
''Dle tabulky kubatur projektanta'  
''ŽLAB ŠÍŘKY 200 mm S BEZPEČNOSTNÍ SF DRÁŽKOU Z POLYMERBETONU S LITINOVOU INTEGROVANOU HRANOU A KRYCÍM ROŠTEM Z GGG LITINY S ARETACÍ A LITINOVOU MŘ  
'3*17,0+25,50+19,50  
Celkem 96=96.000 [A]</t>
  </si>
  <si>
    <t>Poznámka k položce:  
 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</si>
  <si>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'Dle technické zprávy, výkresových příloh projektové dokumentace a dle TKP staveb státních drah. Dle výkazů materiálu projektu.'  
''Dle tabulky kubatur projektanta'  
''bourání betonu ve výkopu komunikace  
''3% bourání prostého betonu  
'555,130*0,03  
Celkem 16.654=16.654 [A]</t>
  </si>
  <si>
    <t>'Dle technické zprávy, výkresových příloh projektové dokumentace a dle TKP staveb státních drah. Dle výkazů materiálu projektu.'  
''Dle tabulky kubatur projektanta'  
''bourání ŽB ve výkopu komunikace  
''1% bourání ŽB  
'555,130*0,01  
Celkem 5.551=5.551 [A]</t>
  </si>
  <si>
    <t>'zemina se škvárou - nekontaminovaná  
''viz pol. 17120  
'952,268*1,90  
Celkem 1809.309=1 809.309 [A]</t>
  </si>
  <si>
    <t>'viz pol. 11313 - asfalt  
'6,250*2,20  
''viz pol. 11372 - frézování asfaltu  
'0,50*2,20  
'Součet  
Celkem 14.85=14.850 [A]</t>
  </si>
  <si>
    <t>'viz pol. 11315 - beton  
'31,250*2,20  
''viz pol. 96615 - beton  
'16,654*2,20  
''viz pol. 96616 - ŽB  
'5,551*2,40  
''viz pol. 11352 - obrubníky  
'(0,10*0,250+0,150*0,20)*59,0*2,20  
'(0,150*0,250+0,150*0,30)*21,0*2,20  
'(0,250*0,080+0,350*0,150)*20,0*2,20  
'Součet  
Celkem 132.852=132.852 [A]</t>
  </si>
  <si>
    <t>E.2.1</t>
  </si>
  <si>
    <t>Pozemní objekty budov</t>
  </si>
  <si>
    <t xml:space="preserve">  SO 11-61-01</t>
  </si>
  <si>
    <t>Novostavba haly diagnostiky vozidel</t>
  </si>
  <si>
    <t>SO 11-61-01</t>
  </si>
  <si>
    <t>O2</t>
  </si>
  <si>
    <t>01.1</t>
  </si>
  <si>
    <t>Stavební část</t>
  </si>
  <si>
    <t>131251106</t>
  </si>
  <si>
    <t>Hloubení nezapažených jam a zářezů strojně s urovnáním dna do předepsaného profilu a spádu v hornině třídy těžitelnosti I skupiny 3 přes 1 000 do 5 000 m3</t>
  </si>
  <si>
    <t>'Figura 1 +0,045 až  +0,190 až  +0,550 / -0,705' 
1403.30*0.967=1 356.991 [A] 
124.85*0.967/2=60.365 [B] 
'' Figura 2 -0,705/-2,150' 
10.205*61.15*1.445=901.732 [C] 
2*62.30*1.445*1.445/2=130.084 [D] 
10.20*1.45*1.445/2=10.686 [E] 
Celkem: 1356.991+60.365+901.732+130.084+10.686=2 459.858 [F]</t>
  </si>
  <si>
    <t>132251102</t>
  </si>
  <si>
    <t>Hloubení nezapažených rýh šířky do 800 mm strojně s urovnáním dna do předepsaného profilu a spádu v hornině třídy těžitelnosti I skupiny 3 přes 20 do 50 m3</t>
  </si>
  <si>
    <t>-0.705/-1.105   =0.638 [A] 
(4.375*2+4.20+1.05*2+2.25*2+4.90*6+1.65*2+3.70)*0.40*0.40=8.952 [B] 
(4.20+1.05*2+2.25*2+4.90*6+1.65*2+3.70+2*1.125)*0.40*0.40=7.912 [C] 
Celkem: 8.952+7.912=16.864 [D]</t>
  </si>
  <si>
    <t>133251103</t>
  </si>
  <si>
    <t>Hloubení nezapažených šachet strojně v hornině třídy těžitelnosti I skupiny 3 přes 50 do 100 m3</t>
  </si>
  <si>
    <t>-0.705/-1.405=0.502 [A] 
7*1.25*1.25*0.70=7.656 [B] 
-2.150/-2.350=0.915 [C] 
2*10*2.50*0.90*0.20=9.000 [D] 
'' hl.650' 
2*12*1.10*1.50*0.65=25.740 [E] 
''hl.700mm' 
2*1.60*1.10*0.70=2.464 [F] 
2*1.25*1.25*0.70=2.188 [G] 
6*1.60*1.60*0.70=10.752 [H] 
''hl.250' 
2*10*2.35*1.10*0.25=12.925 [I] 
Celkem: 7.656+9+25.74+2.464+2.188+10.752+12.925=70.725 [J]</t>
  </si>
  <si>
    <t>2459.858+16.864+70.725=2 547.447 [A]</t>
  </si>
  <si>
    <t>171152501</t>
  </si>
  <si>
    <t>Zhutnění podloží pod násypy z rostlé horniny třídy těžitelnosti I a II, skupiny 1 až 4 z hornin soudružných a nesoudržných</t>
  </si>
  <si>
    <t>'skl.P1 až P3' 
1132.00=1 132.000 [A]</t>
  </si>
  <si>
    <t>Zhutnění podloží pod násypy z rostlé horniny třídy těžitelnosti I a II, skupiny 1 až 4 zhornin soudružných a nesoudržných1.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</si>
  <si>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'ZÁSYP JAM A RÝH Z NAKUPOVANÝCH MATERIÁLŮ, včetně dodávky vhodného materiálu, veškeré dopravy, hutnění, uložení - komletní dodávka a práce 
7.96*58.55=466.058 [A] 
(36.00+3.00+2*5.00)*1.50/0.40/2=91.875 [B] 
(65.20+3.00+2*15.00+29.20)*1.50*0.20/2=19.110 [C] 
Celkem: 466.058+91.875+19.11=577.043 [D]</t>
  </si>
  <si>
    <t>213311113</t>
  </si>
  <si>
    <t>Polštáře zhutněné pod základy z kameniva hrubého drceného, frakce 16 - 63 mm</t>
  </si>
  <si>
    <t>'skl.P1 až P3' 
1172.30*0.30=351.690 [A]</t>
  </si>
  <si>
    <t>Polštáře zhutněné pod základy z kameniva hrubého drceného, frakce 16 - 63 mm1. Ceny jsou určeny pro jakoukoliv míru zhutnění.  
2. V cenách jsou započteny i náklady na urovnání povrchu polštáře.</t>
  </si>
  <si>
    <t>273313511</t>
  </si>
  <si>
    <t>Základy z betonu prostého desky z betonu kamenem neprokládaného tř. C 12/15</t>
  </si>
  <si>
    <t>'Podkladní beton' 
1132.00*0.05=56.600 [A] 
Celkem: 56.6=56.600 [B]</t>
  </si>
  <si>
    <t>Základy z betonu prostého desky z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</si>
  <si>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275313611</t>
  </si>
  <si>
    <t>Základy z betonu prostého patky a bloky z betonu kamenem neprokládaného tř. C 16/20</t>
  </si>
  <si>
    <t>'základové patky pod  Z 08' 
2*4*0.40*0.40*1.00=1.280 [A]</t>
  </si>
  <si>
    <t>275351121</t>
  </si>
  <si>
    <t>Bednění základů patek zřízení</t>
  </si>
  <si>
    <t>'základové patky pod  Z 08' 
2*4*0.40*4*1.00=12.800 [A]</t>
  </si>
  <si>
    <t>275351122</t>
  </si>
  <si>
    <t>Bednění základů patek odstranění</t>
  </si>
  <si>
    <t>430321414</t>
  </si>
  <si>
    <t>Schodišťové konstrukce a rampy z betonu železového (bez výztuže) stupně, schodnice, ramena, podesty s nosníky tř. C 25/30</t>
  </si>
  <si>
    <t>'schodiště v jámě plně vybetonované' 
''2x schodiště ' 
2*1.56*0.90*0.186=0.522 [A] 
2*1.30*0.90*0.186=0.435 [B] 
2*1.04*0.90*0.186=0.348 [C] 
2*0.78*0.90*0.186=0.261 [D] 
2*0.52*0.90*0.186=0.174 [E] 
2*0.25*0.90*0.170=0.077 [F] 
Mezisoučet: 0.522+0.435+0.348+0.261+0.174+0.077=1.817 [G] 
''2x schodiště u zarážedla' 
2*2.41*0.90*0.186=0.807 [H] 
2*2.15*0.90*0.186=0.720 [I] 
2*1.89*0.90*0.186=0.633 [J] 
2*1.63*0.90*0.186=0.546 [K] 
2*1.370*0.90*0.186=0.459 [L] 
2*1.11*0.90*0.17=0.340 [M] 
Mezisoučet: 0.807+0.72+0.633+0.546+0.459+0.34=3.505 [N] 
Celkem: 0.522+0.435+0.348+0.261+0.174+0.077+0.807+0.72+0.633+0.546+0.459+0.34=5.322 [O]</t>
  </si>
  <si>
    <t>Schodišťové konstrukce a rampy z betonu železového (bez výztuže) stupně, schodnice, ramena, podesty snosníky tř. C 25/30</t>
  </si>
  <si>
    <t>434351141</t>
  </si>
  <si>
    <t>Bednění stupňů betonovaných na podstupňové desce nebo na terénu půdorysně přímočarých zřízení</t>
  </si>
  <si>
    <t>'schodiště v jámě plně vybetonované' 
''2x schodiště ' 
2*5*0.90*0.186=1.674 [A] 
2*0.90*0.170=0.306 [B] 
Mezisoučet: 1.674+0.306=1.980 [C] 
''2x schodiště u zarážedla' 
2*5*0.90*0.186=1.674 [D] 
2*0.90*0.170=0.306 [E] 
Mezisoučet: 1.674+0.306=1.980 [F] 
Celkem: 1.674+0.306+1.674+0.306=3.960 [G]</t>
  </si>
  <si>
    <t>Bednění stupňů betonovaných na podstupňové desce nebo na terénu půdorysně přímočarých zřízení1. Množství měrných jednotek bednění stupňů se určuje v m2 plochy stupnic a podstupnic.</t>
  </si>
  <si>
    <t>434351142</t>
  </si>
  <si>
    <t>Bednění stupňů betonovaných na podstupňové desce nebo na terénu půdorysně přímočarých odstranění</t>
  </si>
  <si>
    <t>Bednění stupňů betonovaných na podstupňové desce nebo na terénu půdorysně přímočarých odstranění1. Množství měrných jednotek bednění stupňů se určuje v m2 plochy stupnic a podstupnic.</t>
  </si>
  <si>
    <t>46-M</t>
  </si>
  <si>
    <t>Zemní práce při extr.mont.pracích</t>
  </si>
  <si>
    <t>460751113</t>
  </si>
  <si>
    <t>Osazení kabelových kanálů včetně utěsnění, vyspárování a zakrytí víkem z prefabrikovaných betonových žlabů do rýhy, bez výkopových prací vnější šířky přes 25 do</t>
  </si>
  <si>
    <t>Osazení kabelových kanálů včetně utěsnění, vyspárování a zakrytí víkem z prefabrikovaných betonových žlabů do rýhy, bez výkopových prací vnější šířky přes 25 do 35 cm</t>
  </si>
  <si>
    <t>2*48.40+2.30+2.00=101.100 [A]</t>
  </si>
  <si>
    <t>Osazení kabelových kanálů včetně utěsnění, vyspárování a zakrytí víkem zprefabrikovaných betonových žlabů do rýhy, bez výkopových prací vnější šířky přes 25 do 35 cm1. Vcenách nejsou započteny náklady na dodávku žlabů a vík. Tato dodávka se oceňuje ve specifikaci.</t>
  </si>
  <si>
    <t>59213355</t>
  </si>
  <si>
    <t>poklop kabelového žlabu betonový 500x310x55mm</t>
  </si>
  <si>
    <t>R.pol.01-592</t>
  </si>
  <si>
    <t>žlab kabelový betonový vnitřní rozměr 24x24cm</t>
  </si>
  <si>
    <t>žlab kabelový betonový vnitřní rozměr 24x24cmSpecifikace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</si>
  <si>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Podlahy a podlahové konstrukce</t>
  </si>
  <si>
    <t>632451254</t>
  </si>
  <si>
    <t>Potěr cementový samonivelační litý tř. C 30, tl. přes 45 do 50 mm</t>
  </si>
  <si>
    <t>1054.03+7.66+54.88=1 116.570 [A]</t>
  </si>
  <si>
    <t>632451293</t>
  </si>
  <si>
    <t>Potěr cementový samonivelační litý Příplatek k cenám za každých dalších i započatých 5 mm tloušťky přes 50 mm tř. C 30</t>
  </si>
  <si>
    <t>7.66+54.88=62.540 [A] 
1054.03*4=4 216.120 [B] 
Celkem: 62.54+4216.12=4 278.660 [C]</t>
  </si>
  <si>
    <t>632481213</t>
  </si>
  <si>
    <t>Separační vrstva k oddělení podlahových vrstev z polyetylénové fólie</t>
  </si>
  <si>
    <t>Separační vrstva koddělení podlahových vrstev zpolyetylénové fólie</t>
  </si>
  <si>
    <t>Izolace proti vodě, vlhkosti a plynům</t>
  </si>
  <si>
    <t>11163150</t>
  </si>
  <si>
    <t>lak penetrační asfaltový</t>
  </si>
  <si>
    <t>62853004</t>
  </si>
  <si>
    <t>pás asfaltový natavitelný modifikovaný SBS s vložkou ze skleněné tkaniny a spalitelnou PE fólií nebo jemnozrnným minerálním posypem na horním povrchu tl 4,0mm</t>
  </si>
  <si>
    <t>pás asfaltový natavitelný modifikovaný SBS tl 4,0mm s vložkou ze skleněné tkaniny a spalitelnou PE fólií nebo jemnozrnným minerálním posypem na horním povrchu</t>
  </si>
  <si>
    <t>711111001</t>
  </si>
  <si>
    <t>Provedení izolace proti zemní vlhkosti natěradly a tmely za studena na ploše vodorovné V nátěrem penetračním</t>
  </si>
  <si>
    <t>Provedení izolace proti zemní vlhkosti natěradly a tmely za studena na ploše vodorovné V nátěrem penetračním1. Izolace plochy jednotlivě do 10 m2 se oceňují skladebně cenou příslušné izolace a cenou 711 19-9095 Příplatek za plochu do 10 m2.</t>
  </si>
  <si>
    <t>711112001</t>
  </si>
  <si>
    <t>Provedení izolace proti zemní vlhkosti natěradly a tmely za studena na ploše svislé S nátěrem penetračním</t>
  </si>
  <si>
    <t>2*(64.90+2.00)*2*1.40=374.640 [A]</t>
  </si>
  <si>
    <t>Provedení izolace proti zemní vlhkosti natěradly a tmely za studena na ploše svislé S nátěrem penetračním1. Izolace plochy jednotlivě do 10 m2 se oceňují skladebně cenou příslušné izolace a cenou 711 19-9095 Příplatek za plochu do 10 m2.</t>
  </si>
  <si>
    <t>711141559</t>
  </si>
  <si>
    <t>Provedení izolace proti zemní vlhkosti pásy přitavením NAIP na ploše vodorovné V</t>
  </si>
  <si>
    <t>Provedení izolace proti zemní vlhkosti pásy přitavením NAIP na ploše vodorovné V1. Izolace plochy jednotlivě do 10 m2 se oceňují skladebně cenou příslušné izolace a cenou 711 19-9097 Příplatek za plochu do 10 m2.</t>
  </si>
  <si>
    <t>711142559</t>
  </si>
  <si>
    <t>Provedení izolace proti zemní vlhkosti pásy přitavením NAIP na ploše svislé S</t>
  </si>
  <si>
    <t>Provedení izolace proti zemní vlhkosti pásy přitavením NAIP na ploše svislé S1. Izolace plochy jednotlivě do 10 m2 se oceňují skladebně cenou příslušné izolace a cenou 711 19-9097 Příplatek za plochu do 10 m2.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</si>
  <si>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</si>
  <si>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</si>
  <si>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</si>
  <si>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Přesun hmot pro izolace proti vodě, vlhkosti a plynům stanovený zhmotnosti přesunovaného materiálu vodorovná dopravní vzdálenost do 50 m v objektech výšky přes 12 do 60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</si>
  <si>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</si>
  <si>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</si>
  <si>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28376381</t>
  </si>
  <si>
    <t>deska XPS hrana polodrážková a hladký povrch 300kPA ?=0,035 tl 80mm</t>
  </si>
  <si>
    <t>deska XPS hrana polodrážková a hladký povrch 300kPA tl 80mm</t>
  </si>
  <si>
    <t>713121111</t>
  </si>
  <si>
    <t>Montáž tepelné izolace podlah rohožemi, pásy, deskami, dílci, bloky (izolační materiál ve specifikaci) kladenými volně jednovrstvá</t>
  </si>
  <si>
    <t>Montáž tepelné izolace podlah rohožemi, pásy, deskami, dílci, bloky (izolační materiál ve specifikaci) kladenými volně jednovrstvá1. Množství tepelné izolace podlah okrajovými pásky k ceně -1211 se určuje v m projektované délky obložení (bez přesahů) na obvodu podlahy.</t>
  </si>
  <si>
    <t>998713103</t>
  </si>
  <si>
    <t>Přesun hmot pro izolace tepelné stanovený z hmotnosti přesunovaného materiálu vodorovná dopravní vzdálenost do 50 m v objektech výšky přes 12 m do 24 m</t>
  </si>
  <si>
    <t>Přesun hmot pro izolace tepelné stanovený zhmotnosti přesunovaného materiálu vodorovná dopravní vzdálenost do 50 m v objektech výšky přes 12 m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</si>
  <si>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763</t>
  </si>
  <si>
    <t>Konstrukce suché výstavby</t>
  </si>
  <si>
    <t>59036035</t>
  </si>
  <si>
    <t>panel akustický povrch velice porézní skelná tkanina hrana zatřená skrytá ?w=0,90 skrytý rastr bílý tl 20mm</t>
  </si>
  <si>
    <t>panel akustický skrytý nosný rastr bílá tl 20mm</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</si>
  <si>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</si>
  <si>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</si>
  <si>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</si>
  <si>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'ozn.PŘ4' 
4.72*5*(3.45+4.05)/2=88.500 [A] 
(2.50+3.175)*3.85=21.849 [B] 
-1.00*2.10=-2.100 [C] 
-0.80*2.10*2=-3.360 [D] 
Celkem: 88.5+21.849+-2.1+-3.36=104.889 [E]</t>
  </si>
  <si>
    <t>Příčka ze sádrokartonových desek s nosnou konstrukcí zjednoduchých ocelových profilů UW, CW jednoduše opláštěná deskou standardní A tl. 12,5 mm, příčka tl. 125 mm, profil 100, s izolací, EI 30, Rw do 48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</si>
  <si>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763111331</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</si>
  <si>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</si>
  <si>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75 mm, profil 50, s izolací, EI 30, Rw do 45 dB</t>
  </si>
  <si>
    <t>'PŘ1'  
1.77*2.95=5.222 [A]</t>
  </si>
  <si>
    <t>Příčka ze sádrokartonových desek s nosnou konstrukcí zjednoduchých ocelových profilů UW, CW jednoduše opláštěná deskou impregnovanou H2 tl. 12,5 mm, příčka tl. 75 mm, profil 50, s izolací, EI 30, Rw do 45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</si>
  <si>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763111333</t>
  </si>
  <si>
    <t>Příčka ze sádrokartonových desek s nosnou konstrukcí z jednoduchých ocelových profilů UW, CW jednoduše opláštěná deskou impregnovanou H2 tl. 12,5 mm, příčka tl. 100 mm, profil 75, s izolací, EI 30, Rw do 45 dB</t>
  </si>
  <si>
    <t>'PŘ2' 
(0.90+0.20+1.130)*2.95=6.579 [A]</t>
  </si>
  <si>
    <t>Příčka ze sádrokartonových desek s nosnou konstrukcí zjednoduchých ocelových profilů UW, CW jednoduše opláštěná deskou impregnovanou H2 tl. 12,5 mm, příčka tl. 100 mm, profil 75, s izolací, EI 30, Rw do 45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</si>
  <si>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763111336</t>
  </si>
  <si>
    <t>Příčka ze sádrokartonových desek s nosnou konstrukcí z jednoduchých ocelových profilů UW, CW jednoduše opláštěná deskou impregnovanou H2 tl. 12,5 mm, příčka tl. 125 mm, profil 100, s izolací, EI 30, Rw do 48 dB</t>
  </si>
  <si>
    <t>'ozn.PŘ3' 
(3.095*4+0.90+2.175)*(3.45+3.85)/2=56.411 [A] 
-(0.70+0.60)*2.10=-2.730 [B] 
-0.80*2.10*3=-5.040 [C] 
-0.70*2.10*3=-4.410 [D] 
Celkem: 56.411+-2.73+-5.04+-4.41=44.231 [E]</t>
  </si>
  <si>
    <t>Příčka ze sádrokartonových desek s nosnou konstrukcí zjednoduchých ocelových profilů UW, CW jednoduše opláštěná deskou impregnovanou H2 tl. 12,5 mm, příčka tl. 125 mm, profil 100, s izolací, EI 30, Rw do 48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</si>
  <si>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763111771</t>
  </si>
  <si>
    <t>Příčka ze sádrokartonových desek Příplatek k cenám za rovinnost speciální tmelení kvality Q3</t>
  </si>
  <si>
    <t>104.889+15.656+5.22+6.579+44.231=176.575 [A]</t>
  </si>
  <si>
    <t>Příčka ze sádrokartonových desek Příplatek kcenám za rovinnost speciální tmelení kvality Q31.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</si>
  <si>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763121415</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</si>
  <si>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</si>
  <si>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112,5 mm, profil 100</t>
  </si>
  <si>
    <t>OP 02 (3.35+0.10)*3.45=11.903 [A] 
-1.58*1.95=-3.081 [B] 
OP 03 2.50*3.45=8.625 [C] 
-1.28*1.955=-2.502 [D] 
OP 04 (0.40+0.22)*3.45=2.139 [E] 
OP 05 3.00*3.45=10.350 [F] 
-2.08*1.955=-4.066 [G] 
OP 06 (3.175+0.215)*3.45=11.696 [H] 
-1.28*1.955=-2.502 [I] 
OP 11 1.50*3.45=5.175 [J] 
-1.43*2.83=-4.047 [K] 
''OP 14' (4,50*3,45 
-1.58*1.955=-3.089 [L] 
OP 15 7.735*3.45=26.686 [M] 
-1.08*1.955=-2.111 [N] 
-4.08*1.955=-7.976 [O] 
4.715*(3.45+3.85)/2=17.210 [P] 
-3.08*1.95=-6.006 [Q] 
Celkem: 11.903+-3.081+8.625+-2.502+2.139+10.35+-4.066+11.696+-2.502+5.175+-4.047+-3.089+26.686+-2.111+-7.976+17.21+-6.006=58.404 [R]</t>
  </si>
  <si>
    <t>Stěna předsazená ze sádrokartonových desek snosnou konstrukcí zocelových profilů CW, UW jednoduše opláštěná deskou standardní A tl. 12,5 mm bez izolace, EI 15, stěna tl. 112,5 mm, profil 1001.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</si>
  <si>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763121426</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</si>
  <si>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</si>
  <si>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112,5 mm, profil 100</t>
  </si>
  <si>
    <t>OP 09(1.05+0.19)*3.45=4.278 [A] 
-0.68*(1.355+1.68)=-2.064 [B] 
OP 10(1.05+0.135)*3.45=4.088 [C] 
-0.68*(1.355+1.68)=-2.064 [D] 
Celkem: 4.278+-2.064+4.088+-2.064=4.238 [E]</t>
  </si>
  <si>
    <t>Stěna předsazená ze sádrokartonových desek snosnou konstrukcí zocelových profilů CW, UW jednoduše opláštěná deskou impregnovanou H2 tl. 12,5 mm bez izolace, EI 15, stěna tl. 112,5 mm, profil 1001.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</si>
  <si>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</si>
  <si>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</si>
  <si>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</si>
  <si>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'm.č. OP 09, OP 10, OP 13' 
(0.68+0.81+0.90)*1.10=2.629 [A] 
OP 07 0.90*3.45=3.105 [B] 
Celkem: 2.629+3.105=5.734 [C]</t>
  </si>
  <si>
    <t>Stěna předsazená ze sádrokartonových desek pro osazení závěsného WC snosnoukonstrukcí zocelovýchprofilů CW, UW dvojitě opláštěná deskami impregnovanými H2 tl. 2x12,5 mm bez izolace, stěna tl. 150 - 250 mm, profil 501.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</si>
  <si>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763121761</t>
  </si>
  <si>
    <t>Stěna předsazená ze sádrokartonových desek Příplatek k cenám za rovinnost kvality speciální tmelení kvality Q3</t>
  </si>
  <si>
    <t>58.404+4.238+5.734=68.376 [A]</t>
  </si>
  <si>
    <t>Stěna předsazená ze sádrokartonových desek Příplatek kcenám za rovinnost kvality speciální tmelení kvality Q31.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</si>
  <si>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763131771</t>
  </si>
  <si>
    <t>Podhled ze sádrokartonových desek Příplatek k cenám za rovinnost kvality speciální tmelení kvality Q3</t>
  </si>
  <si>
    <t>Podhled ze sádrokartonových desek Příplatek kcenám za rovinnost kvality speciální tmelení kvality Q31.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</si>
  <si>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763132241</t>
  </si>
  <si>
    <t>Podhled ze sádrokartonových desek – samostatný požární předěl dvouvrstvá nosná konstrukce z ocelových profilů CD, UD s požární odolností zdola bez izolace jedno</t>
  </si>
  <si>
    <t>Podhled ze sádrokartonových desek – samostatný požární předěl dvouvrstvá nosná konstrukce z ocelových profilů CD, UD s požární odolností zdola bez izolace jednoduše opláštěná deskou protipožární DF tl. 12,5 mm, EI 15</t>
  </si>
  <si>
    <t>26.6=26.600 [A]</t>
  </si>
  <si>
    <t>Podhled ze sádrokartonových desek – samostatný požární předěl dvouvrstvá nosná konstrukce zocelových profilů CD, UD s požární odolností zdola bez izolace jednoduše opláštěná deskou protipožární DF tl. 12,5 mm, EI 151. Vcenách jsou započteny i náklady na tmelení a výztužnou pásku.  
2. Vcenách nejsou započteny náklady na základní penetrační nátěr; tato práce se ocení cenou 763 13-1714.  
3. Ceny -2612 a -2613 Montáž nosné konstrukce je stanoveny pro m2 plochy samostatného požárního předělu.  
4. Vcenách -2612 a -2613 nejsou započteny náklady na profily; tyto se oceňují ve specifikaci.  
5. Vcenách -2622 a -2626 Montáž desek nejsou započteny náklady na desky; tato dodávka se oceňuje ve specifikaci.  
6. Ostatní konstrukce a práce a příplatky u samostatných požárních předělů se oceňují cenami 763 13-17.. pro podhled ze sádrokartonových desek.</t>
  </si>
  <si>
    <t>763431031</t>
  </si>
  <si>
    <t>Montáž podhledu minerálního včetně zavěšeného roštu skrytého s panely vyjímatelnými jakékoliv velikosti panelů</t>
  </si>
  <si>
    <t>60.98=60.980 [A]</t>
  </si>
  <si>
    <t>Montáž podhledu minerálního včetně zavěšeného roštu skrytého spanely vyjímatelnými jakékoliv velikosti panelů1.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</si>
  <si>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</si>
  <si>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</si>
  <si>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</si>
  <si>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Přesun hmot pro konstrukce montované z desek sádrokartonových, sádrovláknitých, cementovláknitých nebo cementových stanovený zhmotnosti přesunovaného materiálu vodorovná dopravní vzdálenost do 50 m vobjektech výšky přes 12 do 24 m1.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</si>
  <si>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R.pol.01-763</t>
  </si>
  <si>
    <t>SDK příčka tl 175 mm opláštění OK (samostaně vykázané) desky 1xDF 12,5 s izolací EI 45 Rw do 51 dB</t>
  </si>
  <si>
    <t>4.175*(3.45+4.05)/2=15.656 [A]</t>
  </si>
  <si>
    <t>SDK příčka tl 175 mm opláštění OK (samostaně vykázané) desky 1xDF 12,5 s izolací EI 45 Rw do 51 dBSpecifikace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</si>
  <si>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764</t>
  </si>
  <si>
    <t>Konstrukce klempířské</t>
  </si>
  <si>
    <t>998764103</t>
  </si>
  <si>
    <t>Přesun hmot pro konstrukce klempířské stanovený z hmotnosti přesunovaného materiálu vodorovná dopravní vzdálenost do 50 m v objektech výšky přes 12 do 24 m</t>
  </si>
  <si>
    <t>Přesun hmot pro konstrukce klempířské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</si>
  <si>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R764-K01a</t>
  </si>
  <si>
    <t>Žlab okapový - izolace PIR tl.70mm, krytá plechem rš.750mm</t>
  </si>
  <si>
    <t>ozn.K 01a 130.00=130.000 [A]</t>
  </si>
  <si>
    <t>Žlab okapový - izolace PIR tl.70mm, krytá plechem rš.750mmSpecifikace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</si>
  <si>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R764-K01b</t>
  </si>
  <si>
    <t>Žlab okapový - izolace PIR tl.70mm, krytá plechem rš.740mm</t>
  </si>
  <si>
    <t>ozn.K 01b 35.80=35.800 [A]</t>
  </si>
  <si>
    <t>Žlab okapový - izolace PIR tl.70mm, krytá plechem rš.740mmSpecifikace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</si>
  <si>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R764-K02a</t>
  </si>
  <si>
    <t>Oplechování ostění oken TiZn rš 275+180mm</t>
  </si>
  <si>
    <t>ozn.K 02a178.80=178.800 [A]</t>
  </si>
  <si>
    <t>Oplechování ostění oken TiZn rš 275+180mmSpecifikace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</si>
  <si>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R764-K02b</t>
  </si>
  <si>
    <t>Oplechování parapetů oken TiZn rš 325mm</t>
  </si>
  <si>
    <t>ozn.K 02b154.30=154.300 [A]</t>
  </si>
  <si>
    <t>Oplechování parapetů oken TiZn rš 325mmSpecifikace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</si>
  <si>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R764-K02c</t>
  </si>
  <si>
    <t>Oplechování nadpraží oken TiZn rš 140+180mm</t>
  </si>
  <si>
    <t>ozn.K 02c82.13=82.130 [A]</t>
  </si>
  <si>
    <t>Oplechování nadpraží oken TiZn rš 140+180mmSpecifikace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</si>
  <si>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R764-K02d</t>
  </si>
  <si>
    <t>Oplechování nadpraží oken TiZn rš 210+180mm</t>
  </si>
  <si>
    <t>ozn.K 02d 73.60=73.600 [A]</t>
  </si>
  <si>
    <t>Oplechování nadpraží oken TiZn rš 210+180mmSpecifikace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</si>
  <si>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R764-K03a</t>
  </si>
  <si>
    <t>Oplechování lemování štítových stěn TiZn rš 1010 mm</t>
  </si>
  <si>
    <t>ozn.K 03a 44.00=44.000 [A]</t>
  </si>
  <si>
    <t>Oplechování lemování štítových stěn TiZn rš 1010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</si>
  <si>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R764-K03b</t>
  </si>
  <si>
    <t>ozn.K 03b 30.48=30.480 [A]</t>
  </si>
  <si>
    <t>R764-K03c</t>
  </si>
  <si>
    <t>Plechové lemování rohů fasády TiZn rš 445 mm</t>
  </si>
  <si>
    <t>ozn.K 03c 15.05=15.050 [A]</t>
  </si>
  <si>
    <t>Plechové lemování rohů fasády TiZn rš 445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</si>
  <si>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R764-K03d</t>
  </si>
  <si>
    <t>Lemování koutů fasády TiZn rš 220 mm</t>
  </si>
  <si>
    <t>ozn.K 03d 8.23=8.230 [A]</t>
  </si>
  <si>
    <t>Lemování koutů fasády TiZn rš 220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</si>
  <si>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R764-K04a</t>
  </si>
  <si>
    <t>Oplechování atiky přístavku TiZn rš 760 mm</t>
  </si>
  <si>
    <t>ozn.K 04a36.00=36.000 [A]</t>
  </si>
  <si>
    <t>Oplechování atiky přístavku TiZn rš 760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</si>
  <si>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R764-K04b</t>
  </si>
  <si>
    <t>Oplechování atiky haly TiZn rš 740 mm</t>
  </si>
  <si>
    <t>ozn.K 04b130.40=130.400 [A]</t>
  </si>
  <si>
    <t>Oplechování atiky haly TiZn rš 740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</si>
  <si>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R764-K04c</t>
  </si>
  <si>
    <t>Oplechování styku střechy a fasády TiZn rš 200 mm</t>
  </si>
  <si>
    <t>ozn.K04c 41.05=41.050 [A]</t>
  </si>
  <si>
    <t>Oplechování styku střechy a fasády TiZn rš 200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</si>
  <si>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R764-K04d</t>
  </si>
  <si>
    <t>Oplechování ukončení střechy TiZn rš 570 mm</t>
  </si>
  <si>
    <t>ozn.K 04d15.15=15.150 [A]</t>
  </si>
  <si>
    <t>Oplechování ukončení střechy TiZn rš 570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</si>
  <si>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R764-K05</t>
  </si>
  <si>
    <t>Oplechování ostění a nadpraží dveří TiZn rš 310 mm</t>
  </si>
  <si>
    <t>ozn.K 0518.50=18.500 [A]</t>
  </si>
  <si>
    <t>Oplechování ostění a nadpraží dveří TiZn rš 310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</si>
  <si>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R764-K06a</t>
  </si>
  <si>
    <t>Oplechování nadpraží vrat TiZn rš 150+620 mm</t>
  </si>
  <si>
    <t>ozn.K 06a10.50=10.500 [A]</t>
  </si>
  <si>
    <t>Oplechování nadpraží vrat TiZn rš 150+620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</si>
  <si>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R764-K06b</t>
  </si>
  <si>
    <t>Oplechování ostění vrat TiZn rš 150+620 mm</t>
  </si>
  <si>
    <t>ozn.K 06b20.00=20.000 [A]</t>
  </si>
  <si>
    <t>Oplechování ostění vrat TiZn rš 150+620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</si>
  <si>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R764-K07</t>
  </si>
  <si>
    <t>Oplechování světlíků TiZn rš 340 mm</t>
  </si>
  <si>
    <t>ozn.K 07 123.84=123.840 [A]</t>
  </si>
  <si>
    <t>Oplechování světlíků TiZn rš 340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</si>
  <si>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R764-K08</t>
  </si>
  <si>
    <t>Oplechování obvodu prosklené stěny O 14 TiZn rš 175 mm</t>
  </si>
  <si>
    <t>K0829.94=29.940 [A]</t>
  </si>
  <si>
    <t>Oplechování obvodu prosklené stěny O 14 TiZn rš 175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</si>
  <si>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R764-K09</t>
  </si>
  <si>
    <t>Oplechování styku horizontálních a vertikálních panelů TiZn rš 210 mm</t>
  </si>
  <si>
    <t>ozn.K 0958.40=58.400 [A]</t>
  </si>
  <si>
    <t>Oplechování styku horizontálních a vertikálních panelů TiZn rš 210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</si>
  <si>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R764-K10</t>
  </si>
  <si>
    <t>Prostřihávací lišta ukončení střešních panelů TiZn rš 234 mm</t>
  </si>
  <si>
    <t>ozn.K 10 130.00=130.000 [A]</t>
  </si>
  <si>
    <t>Prostřihávací lišta ukončení střešních panelů TiZn rš 234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</si>
  <si>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R764-K11</t>
  </si>
  <si>
    <t>Oplechování soklu TiZn rš 460 mm</t>
  </si>
  <si>
    <t>ozn.K 11 152.63=152.630 [A]</t>
  </si>
  <si>
    <t>Oplechování soklu TiZn rš 460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</si>
  <si>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R764-K12</t>
  </si>
  <si>
    <t>Lemování trub, konzol, držáků a ostatních prvků z titanzinkového lesklého válcovaného plechu střech s krytinou prejzovou nebo vlnitou, průměr přes 200 do 300 mm</t>
  </si>
  <si>
    <t>0.5465=5.000 [A]</t>
  </si>
  <si>
    <t>Lemování trub, konzol, držáků a ostatních prvků z titanzinkového lesklého válcovaného plechu střech s krytinou prejzovou nebo vlnitou, průměr přes 200 do 300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</si>
  <si>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R764-K13</t>
  </si>
  <si>
    <t>Oplechování soklu podlahy v interiéru TiZn rš 100 mm</t>
  </si>
  <si>
    <t>ozn.K 13 21.33=21.330 [A]</t>
  </si>
  <si>
    <t>Oplechování soklu podlahy v interiéru TiZn rš 100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</si>
  <si>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R764-K14</t>
  </si>
  <si>
    <t>Oplechování ostění a nadpraží dveří v interiéru TiZn rš 200 mm</t>
  </si>
  <si>
    <t>ozn.K 1430.99=30.990 [A]</t>
  </si>
  <si>
    <t>Oplechování ostění a nadpraží dveří v interiéru TiZn rš 200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</si>
  <si>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766</t>
  </si>
  <si>
    <t>Konstrukce truhlářské</t>
  </si>
  <si>
    <t>61187141</t>
  </si>
  <si>
    <t>práh dveřní dřevěný dubový tl 20mm dl 720mm š 150mm</t>
  </si>
  <si>
    <t>61187161</t>
  </si>
  <si>
    <t>práh dveřní dřevěný dubový tl 20mm dl 820mm š 150mm</t>
  </si>
  <si>
    <t>61187181</t>
  </si>
  <si>
    <t>práh dveřní dřevěný dubový tl 20mm dl 920mm š 150mm</t>
  </si>
  <si>
    <t>61187261</t>
  </si>
  <si>
    <t>práh dveřní dřevěný dubový tl 20mm dl 1470mm š 150mm</t>
  </si>
  <si>
    <t>766695213</t>
  </si>
  <si>
    <t>Montáž ostatních truhlářských konstrukcí prahů dveří jednokřídlových, šířky přes 100 mm</t>
  </si>
  <si>
    <t>2+4+3+1=10.000 [A]</t>
  </si>
  <si>
    <t>Montáž ostatních truhlářských konstrukcí prahů dveří jednokřídlových, šířky přes 100 mm1.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</si>
  <si>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766695233</t>
  </si>
  <si>
    <t>Montáž ostatních truhlářských konstrukcí prahů dveří dvoukřídlových, šířky přes 100 mm</t>
  </si>
  <si>
    <t>5+1=6.000 [A]</t>
  </si>
  <si>
    <t>Montáž ostatních truhlářských konstrukcí prahů dveří dvoukřídlových, šířky přes 100 mm1.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</si>
  <si>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998766103</t>
  </si>
  <si>
    <t>Přesun hmot pro konstrukce truhlářské stanovený z hmotnosti přesunovaného materiálu vodorovná dopravní vzdálenost do 50 m v objektech výšky přes 12 do 24 m</t>
  </si>
  <si>
    <t>Přesun hmot pro konstrukce truhlářské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</si>
  <si>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R.pol.01-611</t>
  </si>
  <si>
    <t>práh dveřní dřevěný dubový tl 20mm dl 1000mm š 150mm</t>
  </si>
  <si>
    <t>práh dveřní dřevěný dubový tl 20mm dl 1000mm š 150mmSpecifikace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</si>
  <si>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767</t>
  </si>
  <si>
    <t>Konstrukce zámečnické</t>
  </si>
  <si>
    <t>283Z09</t>
  </si>
  <si>
    <t>stříška vchodová oblouková, kotvená pomocí konzol nerezový rám s hliníkovým okapem, výplň akrylové sklo 1500x1000mm  -  DLE SPECIFIKACE PD - ozn.Z 09</t>
  </si>
  <si>
    <t>44983046</t>
  </si>
  <si>
    <t>žebřík venkovní s přímým výstupem a ochranným košem bez suchovodu z pozinkované oceli celkem do dl 6m</t>
  </si>
  <si>
    <t>44983047</t>
  </si>
  <si>
    <t>žebřík venkovní s přímým výstupem a ochranným košem bez suchovodu z pozinkované oceli celkem dl 6,1-8,5m</t>
  </si>
  <si>
    <t>44983048</t>
  </si>
  <si>
    <t>žebřík venkovní s přímým výstupem a ochranným košem bez suchovodu z pozinkované oceli celkem dl 8,6-11m</t>
  </si>
  <si>
    <t>54917265</t>
  </si>
  <si>
    <t>samozavírač dveří hydraulický</t>
  </si>
  <si>
    <t>samozavírač dveří hydraulický K214 č.14 zlatá bronz</t>
  </si>
  <si>
    <t>55324700</t>
  </si>
  <si>
    <t>panel sendvičový stěnový vnější, izolace PIR, viditelné kotvení, U 0,15W/m2K, modulová/celková š 1100/1120mm tl 150mm</t>
  </si>
  <si>
    <t>55324735</t>
  </si>
  <si>
    <t>panel sendvičový střešní, izolace PIR, viditelné kotvení, U 0,13W/m2K, modulová/celková š 1000/1083mm tl 210/170mm</t>
  </si>
  <si>
    <t>55341003</t>
  </si>
  <si>
    <t>okno Al s fixním zasklením trojsklo přes plochu 1m2 do v 1,5m</t>
  </si>
  <si>
    <t>55341005</t>
  </si>
  <si>
    <t>okno Al s fixním zasklením trojsklo přes plochu 1m2 v 1,5-2,5m</t>
  </si>
  <si>
    <t>55341009</t>
  </si>
  <si>
    <t>okno Al otevíravé/sklopné trojsklo do plochy 1m2</t>
  </si>
  <si>
    <t>55341013</t>
  </si>
  <si>
    <t>okno Al otevíravé/sklopné trojsklo přes plochu 1m2 v 1,5-2,5m</t>
  </si>
  <si>
    <t>55341014</t>
  </si>
  <si>
    <t>okno Al otevíravé/sklopné dvojsklo přes plochu 1m2 přes v 2,5m</t>
  </si>
  <si>
    <t>55345802</t>
  </si>
  <si>
    <t>vrata průmyslová sekční z ocelových lamel, zateplená PUR tl 67mm</t>
  </si>
  <si>
    <t>O 18 2*5.00*5.00=50.000 [A]</t>
  </si>
  <si>
    <t>55345878</t>
  </si>
  <si>
    <t>pohon garážových sekčních a výklopných vrat o síle 1000N max. 50 cyklů denně</t>
  </si>
  <si>
    <t>55347057</t>
  </si>
  <si>
    <t>rošt podlahový svařovaný žárově zinkovaný velikost 30/3mm 1000x1000mm</t>
  </si>
  <si>
    <t>767250111</t>
  </si>
  <si>
    <t>Montáž podest z oceli šroubováním</t>
  </si>
  <si>
    <t>'Servisní lávka - nosná část viz.OK' 
1P01114.21=114.210 [A] 
1P02114.21=114.210 [B] 
Celkem: 114.21+114.21=228.420 [C]</t>
  </si>
  <si>
    <t>Montáž podest z oceli šroubováním1. V cenách nejsou započteny náklady na:  
a) vyřezání a úpravu otvoru; tyto práce se oceňují cenou 767 51-0191 Příplatek za vyřezání a úpravu otvoru,  
b) montáž zábradlí; tyto práce se oceňují cenami souboru cen 767 16- Montáž zábradlí rovného.</t>
  </si>
  <si>
    <t>767316317</t>
  </si>
  <si>
    <t>Montáž světlíků bodových přes 4 m2</t>
  </si>
  <si>
    <t>O 19 8=8.000 [A]</t>
  </si>
  <si>
    <t>Montáž světlíků bodových přes 4 m21. V cenách -3110 až -3152 je započtena i montáž krytiny.  
2. V ceně -2737 je započteno i dokončení okování větracích křídel.</t>
  </si>
  <si>
    <t>767415513</t>
  </si>
  <si>
    <t>Montáž vnějšího obkladu pláště z kompozitních panelů typu BOND kazetové provedení s negativní spárou - skryté uchycení stěn výšky budovy přes 12 do 24 m</t>
  </si>
  <si>
    <t>ozn.FAS - dle PD odměřeno 
Jih696.28-(13*4.374+6.48*2+1.71*2+0.66*3+3.42+2.565*3+2.052*3)=603.787 [A] 
Západ 171.20-44.69+39.24=165.750 [B] 
Sever 696.28-4.374*21=604.426 [C] 
Východ 39.35+122.22=161.570 [D] 
Celkem: 603.787+165.75+604.426+161.57=1 535.533 [E]</t>
  </si>
  <si>
    <t>Montáž vnějšího obkladu pláště z kompozitních panelů typu BOND kazetové provedení s negativní spárou - skryté uchycení stěn výšky budovy přes 12 do 24 m1.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</si>
  <si>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767415523</t>
  </si>
  <si>
    <t>Montáž vnějšího obkladu pláště z kompozitních panelů typu BOND kazetové provedení s negativní spárou - skryté uchycení podhledů výšky budovy přes 12 do 24 m</t>
  </si>
  <si>
    <t>Ozn.S1 - Ral 7015 
''střecha' 
2*7.615*65.475=997.184 [A] 
-8*2*1.85*4.00=- 118.400 [B] 
5.05*11.86=59.893 [C] 
5.05*24.14=121.907 [D] 
Celkem: 997.184+-118.4+59.893+121.907=1 060.584 [E]</t>
  </si>
  <si>
    <t>Montáž vnějšího obkladu pláště z kompozitních panelů typu BOND kazetové provedení s negativní spárou - skryté uchycení podhledů výšky budovy přes 12 do 24 m1.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</si>
  <si>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767620113</t>
  </si>
  <si>
    <t>Montáž oken s izolačními skly z hliníkových nebo ocelových profilů na polyuretanovou pěnu s dvojskly pevných do celostěnových panelů nebo ocelové konstrukce, pl</t>
  </si>
  <si>
    <t>Montáž oken s izolačními skly z hliníkových nebo ocelových profilů na polyuretanovou pěnu s dvojskly pevných do celostěnových panelů nebo ocelové konstrukce, plochy přes 1,5 do 2,5 m2</t>
  </si>
  <si>
    <t>O 10 1.08*1.75=1.890 [A]</t>
  </si>
  <si>
    <t>Montáž oken zdvojených zhliníkových nebo ocelových profilů na polyuretanovou pěnu pevných do celostěnových panelů nebo ocelové konstrukce, plochy přes 1,5 do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</si>
  <si>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O 01a +b 2.10*0.94*(6+10)=31.584 [A] 
O 02a +35.532 2.10*0.94*(7+11)=35.532 [B] 
Celkem: A+B=67.116 [C]</t>
  </si>
  <si>
    <t>767620114</t>
  </si>
  <si>
    <t>Montáž oken s izolačními skly z hliníkových nebo ocelových profilů na polyuretanovou pěnu s dvojskly pevných do celostěnových panelů nebo ocelové konstrukce, plochy přes 2,5 do 6 m2</t>
  </si>
  <si>
    <t>O 01b 1.47*1.75*10=25.725 [A] 
O 02b 1.48*1.75*11=28.490 [B] 
O 03a 1.58*1.75*1=2.765 [C] 
O 09 1.58*1.75*1=2.765 [D] 
O 11 4.08*1.75*1=7.140 [E] 
O 13 3.08*1.75*1=5.390 [F] 
Celkem: 25.725+28.49+2.765+2.765+7.14+5.39=72.275 [G]</t>
  </si>
  <si>
    <t>Montáž oken zdvojených zhliníkových nebo ocelových profilů na polyuretanovou pěnu pevných do celostěnových panelů nebo ocelové konstrukce,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</si>
  <si>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767620118</t>
  </si>
  <si>
    <t>Montáž oken s izolačními skly z hliníkových nebo ocelových profilů na polyuretanovou pěnu s dvojskly pevných do zdiva, plochy přes 2,5 do 6 m2</t>
  </si>
  <si>
    <t>O 14 10.90*(4.58+3.62)/2=44.690 [A]</t>
  </si>
  <si>
    <t>Montáž oken zdvojených zhliníkových nebo ocelových profilů na polyuretanovou pěnu pevných do zdiva,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</si>
  <si>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767620121</t>
  </si>
  <si>
    <t>Montáž oken s izolačními skly z hliníkových nebo ocelových profilů na polyuretanovou pěnu s dvojskly otevíravých do celostěnových panelů nebo ocelové konstrukce</t>
  </si>
  <si>
    <t>Montáž oken s izolačními skly z hliníkových nebo ocelových profilů na polyuretanovou pěnu s dvojskly otevíravých do celostěnových panelů nebo ocelové konstrukce, plochy do 0,6 m2</t>
  </si>
  <si>
    <t>O 060.68*1.14*3=2.326 [A]</t>
  </si>
  <si>
    <t>Montáž oken zdvojených zhliníkových nebo ocelových profilů na polyuretanovou pěnu otevíravých do celostěnových panelů nebo ocelové konstrukce, plochy do 0,6 m2</t>
  </si>
  <si>
    <t>767620122</t>
  </si>
  <si>
    <t>Montáž oken s izolačními skly z hliníkových nebo ocelových profilů na polyuretanovou pěnu s dvojskly otevíravých do celostěnových panelů nebo ocelové konstrukce, plochy přes 0,6 do 1,5 m2</t>
  </si>
  <si>
    <t>Montáž oken zdvojených zhliníkových nebo ocelových profilů na polyuretanovou pěnu otevíravých do celostěnových panelů nebo ocelové konstrukce, plochy přes 0,6 do 1,5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</si>
  <si>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767620123</t>
  </si>
  <si>
    <t>Montáž oken s izolačními skly z hliníkových nebo ocelových profilů na polyuretanovou pěnu s dvojskly otevíravých do celostěnových panelů nebo ocelové konstrukce, plochy přes 1,5 do 2,5 m2</t>
  </si>
  <si>
    <t>O 04a 1.28*1.75*1=2.240 [A] 
O 04b 1.28*1.75*2=4.480 [B] 
O 07 1.08*1.75*1=1.890 [C] 
Celkem: 2.24+4.48+1.89=8.610 [D]</t>
  </si>
  <si>
    <t>Montáž oken zdvojených zhliníkových nebo ocelových profilů na polyuretanovou pěnu otevíravých do celostěnových panelů nebo ocelové konstrukce, plochy přes 1,5 do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</si>
  <si>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767620124</t>
  </si>
  <si>
    <t>Montáž oken s izolačními skly z hliníkových nebo ocelových profilů na polyuretanovou pěnu s dvojskly otevíravých do celostěnových panelů nebo ocelové konstrukce, plochy přes 2,5 do 6 m2</t>
  </si>
  <si>
    <t>O 01a 1.47*1.75*6=15.435 [A] 
O 02a 1.48*1.75*7=18.130 [B] 
O 03b 1.58*1.75*1=2.765 [C] 
O 05 2.08*1.75*1=3.640 [D] 
O 08 4.08*1.75*1=7.140 [E] 
O 12 3.09*1.75=5.408 [F] 
Celkem: 15.435+18.13+2.765+3.64+7.14+5.408=52.518 [G]</t>
  </si>
  <si>
    <t>Montáž oken zdvojených zhliníkových nebo ocelových profilů na polyuretanovou pěnu otevíravých do celostěnových panelů nebo ocelové konstrukce,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</si>
  <si>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767640111</t>
  </si>
  <si>
    <t>Montáž dveří ocelových nebo hliníkových vchodových jednokřídlových bez nadsvětlíku</t>
  </si>
  <si>
    <t>O 17 1=1.000 [A]</t>
  </si>
  <si>
    <t>Montáž dveří ocelových nebo hliníkových vchodových jednokřídlových beznadsvětlíku1.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</si>
  <si>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767640113</t>
  </si>
  <si>
    <t>Montáž dveří ocelových nebo hliníkových vchodových jednokřídlových s pevným bočním dílem</t>
  </si>
  <si>
    <t>O 15 2=2.000 [A]</t>
  </si>
  <si>
    <t>Montáž dveří ocelových nebo hliníkových vchodových jednokřídlových spevným bočním dílem1.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</si>
  <si>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767640114</t>
  </si>
  <si>
    <t>Montáž dveří ocelových nebo hliníkových vchodových jednokřídlových s pevným bočním dílem a nadsvětlíkem</t>
  </si>
  <si>
    <t>O 161=1.000 [A]</t>
  </si>
  <si>
    <t>Montáž dveří ocelových nebo hliníkových vchodových jednokřídlových spevným bočním dílem a nadsvětlíkem1.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</si>
  <si>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767640311</t>
  </si>
  <si>
    <t>Montáž dveří ocelových nebo hliníkových vnitřních jednokřídlových</t>
  </si>
  <si>
    <t>02 -1000/2100 1+1=2.000 [A] 
04 - 800/2100 1+3=4.000 [B] 
05 - 700/2100 1+2=3.000 [C] 
07 - 900/21001=1.000 [D] 
Celkem: 2+4+3+1=10.000 [E]</t>
  </si>
  <si>
    <t>Montáž dveří ocelových nebo hliníkových vnitřních jednokřídlových1.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</si>
  <si>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767640322</t>
  </si>
  <si>
    <t>Montáž dveří ocelových nebo hliníkových vnitřních dvoukřídlových</t>
  </si>
  <si>
    <t>01 - 800+300/21003+1=4.000 [A] 
03 - 1200+1200/25001=1.000 [B] 
06 - 700+600/21001=1.000 [C] 
Celkem: 4+1+1=6.000 [D]</t>
  </si>
  <si>
    <t>Montáž dveří ocelových nebo hliníkových vnitřních dvoukřídlových1.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</si>
  <si>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767649191</t>
  </si>
  <si>
    <t>Montáž dveří ocelových nebo hliníkových doplňků dveří samozavírače hydraulického</t>
  </si>
  <si>
    <t>02P -1000/2100 1=1.000 [A] 
07 - 900/21001=1.000 [B] 
Celkem: 1+1=2.000 [C]</t>
  </si>
  <si>
    <t>Montáž dveří ocelových nebo hliníkových doplňků dveří samozavírače hydraulického1.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</si>
  <si>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767651114</t>
  </si>
  <si>
    <t>Montáž vrat garážových nebo průmyslových sekčních zajížděcích pod strop, plochy přes 13 m2</t>
  </si>
  <si>
    <t>O 18 2=2.000 [A]</t>
  </si>
  <si>
    <t>Montáž vrat garážových nebo průmyslových sekčních zajížděcích pod strop, plochy přes 13 m21.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</si>
  <si>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767651126</t>
  </si>
  <si>
    <t>Montáž vrat garážových nebo průmyslových příslušenství sekčních vrat elektrického pohonu</t>
  </si>
  <si>
    <t>Montáž vrat garážových nebo průmyslových příslušenství sekčních vrat elektrického pohonu1.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</si>
  <si>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767832132</t>
  </si>
  <si>
    <t>Montáž venkovních požárních žebříků do sendvičového panelu bez suchovodu</t>
  </si>
  <si>
    <t>Z.01 4.775=4.775 [A]</t>
  </si>
  <si>
    <t>Z.028.11=8.110 [A] 
Z.158.00=8.000 [B] 
Celkem: 8.11+8=16.110 [C]</t>
  </si>
  <si>
    <t>Z.0312.185=12.185 [A]</t>
  </si>
  <si>
    <t>767834112</t>
  </si>
  <si>
    <t>Montáž venkovních požárních žebříků Příplatek k cenám za montáž ochranného koše, připevněného svařováním</t>
  </si>
  <si>
    <t>Z.01 4.775=4.775 [A] 
Z.028.11=8.110 [B] 
Z.0312.185=12.185 [C] 
Z.158.00=8.000 [D] 
Celkem: 4.775+8.11+12.185+8=33.070 [E]</t>
  </si>
  <si>
    <t>767893112</t>
  </si>
  <si>
    <t>Montáž stříšek nad venkovními vstupy z kovových profilů kotvených k nosné konstrukci pomocí závěsů, výplň z umělých hmot rovná, šířky přes 1,50 do 2,00 m</t>
  </si>
  <si>
    <t>ozn.Z 09 -  DLE SPECIFIKACE PD  1=1.000 [A]</t>
  </si>
  <si>
    <t>Montáž stříšek nad venkovními vstupy z kovových profilů kotvených k nosné konstrukci pomocí závěsů, výplň z umělých hmot rovná, šířky přes 1,50 do 2,00 m1. Ceny -3111 až -3192 jsou učeny pro konstrukce bez vnější izolace.</t>
  </si>
  <si>
    <t>998767103</t>
  </si>
  <si>
    <t>Přesun hmot pro zámečnické konstrukce stanovený z hmotnosti přesunovaného materiálu vodorovná dopravní vzdálenost do 50 m v objektech výšky přes 12 do 24 m</t>
  </si>
  <si>
    <t>Přesun hmot pro zámečnické konstrukce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</si>
  <si>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R.pol.01-562</t>
  </si>
  <si>
    <t>světlík bodový třívrstvá kopule, manžeta v 150mm 1,8x1,8m</t>
  </si>
  <si>
    <t>světlík bodový třívrstvá kopule, manžeta v 150mm 1,8x1,8mSpecifikace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</si>
  <si>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R553.pol.01</t>
  </si>
  <si>
    <t>dveře jednokřídlé ocelové  atypický 600-1270x1970-2500mm EW15DP3-C2, vč.zárubně a kování - viz specifikace PD</t>
  </si>
  <si>
    <t>02 -1000/2100 1+1=2.000 [A] 
07 - 900/21001=1.000 [B] 
Celkem: 2+1=3.000 [C]</t>
  </si>
  <si>
    <t>dveře jednokřídlé ocelové  atypický 600-1270x1970-2500mm EW15DP3-C2, vč.zárubně a kování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</si>
  <si>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R553.pol.02</t>
  </si>
  <si>
    <t>dveře jednokřídlé ocelové interierové plné 800x2100mm, vč.zárubně a kování - dle specifikace PD</t>
  </si>
  <si>
    <t>04 - 800/2100 1+3=4.000 [A]</t>
  </si>
  <si>
    <t>dveře jednokřídlé ocelové interierové plné 800x2100mm, vč.zárubně a kování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</si>
  <si>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R553.pol.03</t>
  </si>
  <si>
    <t>dveře jednokřídlé ocelové interierové plné 700x2100mm, vč.zárubně a kování - dle specifikace PD</t>
  </si>
  <si>
    <t>05 - 700/2100 1+2=3.000 [A]</t>
  </si>
  <si>
    <t>dveře jednokřídlé ocelové interierové plné 700x2100mm, vč.zárubně a kování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</si>
  <si>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R553.pol.04</t>
  </si>
  <si>
    <t>dveře dvoukřídlé ocelové interierové protipožární RC3,vč. zárubeně a kování  2400x2500mm - dle specifikace PD</t>
  </si>
  <si>
    <t>03 - 1200+1200/25001=1.000 [A]</t>
  </si>
  <si>
    <t>dveře dvoukřídlé ocelové interierové protipožární RC3,vč. zárubeně a kování  2400x2500mm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</si>
  <si>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R553.pol.05</t>
  </si>
  <si>
    <t>dveře dvoukřídlé ocelové interierové protipožární RC3, vč zárubeně a kováná  1300x2100mm - dle specifikace PD</t>
  </si>
  <si>
    <t>01 - 800+300/21003+1=4.000 [A] 
06 - 700+600/21001=1.000 [B] 
Celkem: 4+1=5.000 [C]</t>
  </si>
  <si>
    <t>dveře dvoukřídlé ocelové interierové protipožární RC3, vč zárubeně a kováná  1300x2100mm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</si>
  <si>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R55341007</t>
  </si>
  <si>
    <t>okno Al s fixním zasklením trojsklo přes plochu 1m2 přes v 2,5m- samozatmívací - DLE SPECIFIKACE PD</t>
  </si>
  <si>
    <t>okno Al s fixním zasklením trojsklo přes plochu 1m2 přes v 2,5m- samozatmívací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</si>
  <si>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R55341330</t>
  </si>
  <si>
    <t>dveře jednokřídlé Al plné max rozměru otvoru 2,42m2 bezpečnostní třídy RC3 DLE SPECIFIKACE PD</t>
  </si>
  <si>
    <t>O 17 1.06*2.33=2.470 [A]</t>
  </si>
  <si>
    <t>dveře jednokřídlé Al plné max rozměru otvoru 2,42m2 bezpečnostní třídy RC3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</si>
  <si>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R55341332</t>
  </si>
  <si>
    <t>dveře dvoukřídlé Al plné max rozměru otvoru 4,84m2 bezpečnostní třídy RC3  - DLE SPECIFIKACE PD</t>
  </si>
  <si>
    <t>O 161.43*2.83=4.047 [A]</t>
  </si>
  <si>
    <t>dveře dvoukřídlé Al plné max rozměru otvoru 4,84m2 bezpečnostní třídy RC3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</si>
  <si>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R55341333</t>
  </si>
  <si>
    <t>O 15 2*1.48*2.33=6.897 [A]</t>
  </si>
  <si>
    <t>R767-OK01</t>
  </si>
  <si>
    <t>Konstrukce pro panely a okna - DLE PD - ozn.01+02+03</t>
  </si>
  <si>
    <t>ozn.01  jakl 120/120/1051088.30=51 088.300 [A] 
ozn. 02  L 100/100/10 3345.30=3 345.300 [B] 
ozn.03  L 150/100/10 3579.41=3 579.410 [C] 
Celkem: 51088.3+3345.3+3579.41=58 013.010 [D]</t>
  </si>
  <si>
    <t>Konstrukce pro panely a okna - DLE PD - ozn.01+02+03Specifikace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</si>
  <si>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R767-OK04</t>
  </si>
  <si>
    <t>Konstrukce příčky mezi OP14 a OP15 - DLE PD</t>
  </si>
  <si>
    <t>ozn.04 - jakl 120/120/3 761.98=761.980 [A]</t>
  </si>
  <si>
    <t>Konstrukce příčky mezi OP14 a OP15 - DLE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</si>
  <si>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R767-R01</t>
  </si>
  <si>
    <t>Dibomdová deska - logo dle manuálu SŽ - 3710/8500mm - ozn.R01</t>
  </si>
  <si>
    <t>Dibomdová deska - logo dle manuálu SŽ - 3710/8500mm - ozn.R01Specifikace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</si>
  <si>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R767-Z04</t>
  </si>
  <si>
    <t>Podesta k žebříku - DLE SPECIFIKACE PD - ozn.Z 04</t>
  </si>
  <si>
    <t>Podesta k žebříku - DLE SPECIFIKACE PD - ozn.Z 04Specifikace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</si>
  <si>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R767-Z05</t>
  </si>
  <si>
    <t>Zábradlí na montážní lávce - DLE SPECIFIKACE PD - ozn.Z 05</t>
  </si>
  <si>
    <t>Zábradlí na montážní lávce - DLE SPECIFIKACE PD - ozn.Z 05Specifikace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</si>
  <si>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R767-Z06</t>
  </si>
  <si>
    <t>Zábradlí na montážní lávce - DLE SPECIFIKACE PD - ozn.Z 06</t>
  </si>
  <si>
    <t>Zábradlí na montážní lávce - DLE SPECIFIKACE PD - ozn.Z 06Specifikace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</si>
  <si>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R767-Z07</t>
  </si>
  <si>
    <t>Zábradlí na montážní lávce - DLE SPECIFIKACE PD - ozn.Z 07</t>
  </si>
  <si>
    <t>Zábradlí na montážní lávce - DLE SPECIFIKACE PD - ozn.Z 07Specifikace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</si>
  <si>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R767-Z08</t>
  </si>
  <si>
    <t>Přístřešek pro VZT - DLE SPECIFIKACE PD - ozn.Z 08</t>
  </si>
  <si>
    <t>Přístřešek pro VZT - DLE SPECIFIKACE PD - ozn.Z 08Specifikace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</si>
  <si>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R767-Z10</t>
  </si>
  <si>
    <t>Zaklopení kabelového kanálu - DLE SPECIFIKACE PD - ozn.Z 10</t>
  </si>
  <si>
    <t>Zaklopení kabelového kanálu - DLE SPECIFIKACE PD - ozn.Z 10Specifikace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</si>
  <si>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R767-Z11</t>
  </si>
  <si>
    <t>Schodišťové zábradlí - DLE SPECIFIKACE PD - ozn.Z 11</t>
  </si>
  <si>
    <t>Schodišťové zábradlí - DLE SPECIFIKACE PD - ozn.Z 11Specifikace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</si>
  <si>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R767-Z12</t>
  </si>
  <si>
    <t>Zábradlí na montážní lávce - DLE SPECIFIKACE PD - ozn.Z 12</t>
  </si>
  <si>
    <t>Zábradlí na montážní lávce - DLE SPECIFIKACE PD - ozn.Z 12Specifikace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</si>
  <si>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R767-Z13</t>
  </si>
  <si>
    <t>Zábradlí na montážní lávce - DLE SPECIFIKACE PD - ozn.Z 13</t>
  </si>
  <si>
    <t>Zábradlí na montážní lávce - DLE SPECIFIKACE PD - ozn.Z 13Specifikace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</si>
  <si>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R767-Z14</t>
  </si>
  <si>
    <t>Zábradlí na montážní lávce - DLE SPECIFIKACE PD - ozn.Z 14</t>
  </si>
  <si>
    <t>Zábradlí na montážní lávce - DLE SPECIFIKACE PD - ozn.Z 14Specifikace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</si>
  <si>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R767-Z16</t>
  </si>
  <si>
    <t>Kabelová šachta v podlaze - DLE SPECIFIKACE PD - ozn.Z 16</t>
  </si>
  <si>
    <t>Kabelová šachta v podlaze - DLE SPECIFIKACE PD - ozn.Z 16Specifikace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</si>
  <si>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771</t>
  </si>
  <si>
    <t>Podlahy z dlaždic</t>
  </si>
  <si>
    <t>59761409</t>
  </si>
  <si>
    <t>dlažba keramická slinutá mrazuvzdorná do interiéru i exteriéru R10/A povrch reliéfní/matný tl do 10mm přes 9 do 12ks/m2</t>
  </si>
  <si>
    <t>dlažba keramická slinutá protiskluzná do interiéru i exteriéru pro vysoké mechanické namáhání přes 9 do 12ks/m2</t>
  </si>
  <si>
    <t>771111011</t>
  </si>
  <si>
    <t>Příprava podkladu před provedením dlažby vysátí podlah</t>
  </si>
  <si>
    <t>54.88+7.66=62.540 [A]</t>
  </si>
  <si>
    <t>Příprava podkladu před provedením dlažby vysátí podlah1.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</si>
  <si>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</si>
  <si>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</si>
  <si>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Příprava podkladu před provedením dlažby nátěr penetrační na podlahu1.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</si>
  <si>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771574263</t>
  </si>
  <si>
    <t>Montáž podlah z dlaždic keramických lepených cementovým flexibilním lepidlem reliéfních nebo z dekorů, tloušťky do 10 mm přes 9 do 12 ks/m2</t>
  </si>
  <si>
    <t>Montáž podlah z dlaždic keramických lepených flexibilním lepidlem maloformátových pro vysoké mechanické zatížení protiskluzných nebo reliéfních (bezbariérových) přes 9 do 12 ks/m21. Položky jsou učeny pro všechy druhy povrchových úprav.</t>
  </si>
  <si>
    <t>771591112</t>
  </si>
  <si>
    <t>Izolace podlahy pod dlažbu nátěrem nebo stěrkou ve dvou vrstvách</t>
  </si>
  <si>
    <t>7.66=7.660 [A]</t>
  </si>
  <si>
    <t>Izolace podlahy pod dlažbu nátěrem nebo stěrkou ve dvou vrstvách1.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</si>
  <si>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771591241</t>
  </si>
  <si>
    <t>Izolace podlahy pod dlažbu těsnícími izolačními pásy vnitřní kout</t>
  </si>
  <si>
    <t>Izolace podlahy pod dlažbu těsnícími izolačními pásy vnitřní kout1.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</si>
  <si>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771591242</t>
  </si>
  <si>
    <t>Izolace podlahy pod dlažbu těsnícími izolačními pásy vnější roh</t>
  </si>
  <si>
    <t>Izolace podlahy pod dlažbu těsnícími izolačními pásy vnější roh1.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</si>
  <si>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771591264</t>
  </si>
  <si>
    <t>Izolace podlahy pod dlažbu těsnícími izolačními pásy mezi podlahou a stěnu</t>
  </si>
  <si>
    <t>OP 07 (2.50+3.095+0.90+1.93)*2=16.850 [A] 
-0.80*2+0.70*2=-0.200 [B] 
Celkem: 16.85+-0.2=16.650 [C]</t>
  </si>
  <si>
    <t>Izolace podlahy pod dlažbu těsnícími izolačními pásy mezi podlahou a stěnu1.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</si>
  <si>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771592011</t>
  </si>
  <si>
    <t>Čištění vnitřních ploch po položení dlažby podlah nebo schodišť chemickými prostředky</t>
  </si>
  <si>
    <t>7.66+54.88=62.540 [A]</t>
  </si>
  <si>
    <t>998771103</t>
  </si>
  <si>
    <t>Přesun hmot pro podlahy z dlaždic stanovený z hmotnosti přesunovaného materiálu vodorovná dopravní vzdálenost do 50 m v objektech výšky přes 12 do 24 m</t>
  </si>
  <si>
    <t>Přesun hmot pro podlahy z dlaždic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</si>
  <si>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777</t>
  </si>
  <si>
    <t>Podlahy lité</t>
  </si>
  <si>
    <t>777131109</t>
  </si>
  <si>
    <t>Penetrační nátěr podlahy epoxidový odolný proti vzlínání olejů</t>
  </si>
  <si>
    <t>1054.03=1 054.030 [A]</t>
  </si>
  <si>
    <t>777211713</t>
  </si>
  <si>
    <t>Podlahy z epoxidové pryskyřice a oblázků (kamenný koberec) ostatní práce nátěr pro vytvoření protiskluzového povrchu</t>
  </si>
  <si>
    <t>777611151</t>
  </si>
  <si>
    <t>Krycí nátěr podlahy parkovacích ploch epoxidový</t>
  </si>
  <si>
    <t>Krycí nátěr podlahy parkovacích ploch epoxidový1. V ceně -1133 a -1134 nejsou započteny náklady na napojení na zemnící okruh.  
2. V ceně -1135 a -1137 nejsou započteny náklady na změření odporu.</t>
  </si>
  <si>
    <t>777612103</t>
  </si>
  <si>
    <t>Uzavírací nátěr podlahy epoxidový transparentní</t>
  </si>
  <si>
    <t>998777103</t>
  </si>
  <si>
    <t>Přesun hmot pro podlahy lité stanovený z hmotnosti přesunovaného materiálu vodorovná dopravní vzdálenost do 50 m v objektech výšky přes 12 do 24 m</t>
  </si>
  <si>
    <t>Přesun hmot pro podlahy lité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</si>
  <si>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781</t>
  </si>
  <si>
    <t>Dokončovací práce - obklady</t>
  </si>
  <si>
    <t>59761026</t>
  </si>
  <si>
    <t>obklad keramický hladký do 12ks/m2</t>
  </si>
  <si>
    <t>781111011</t>
  </si>
  <si>
    <t>Příprava podkladu před provedením obkladu oprášení (ometení) stěny</t>
  </si>
  <si>
    <t>OP 05 (2*0.60+3.00)*0.60-2.08*0.35=1.792 [A] 
OP 07(2.65+2.335+7.605)*2.15=27.069 [B] 
1.28*1.08=1.382 [C] 
OP 08(2.45+0.10+0.275+0.325)*2.15=6.773 [D] 
OP 09(1.87+2.21)*2.15=8.772 [E] 
0.68*1.68=1.142 [F] 
OP 10(1.995+2.085)*2.15=8.772 [G] 
0.81*1.68=1.361 [H] 
OP 133.635*1.50=5.453 [I] 
Celkem: 1.792+27.069+1.382+6.773+8.772+1.142+8.772+1.361+5.453=62.516 [J]</t>
  </si>
  <si>
    <t>Příprava podkladu před provedením obkladu oprášení (ometení) stěny1.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</si>
  <si>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781121011</t>
  </si>
  <si>
    <t>Příprava podkladu před provedením obkladu nátěr penetrační na stěnu</t>
  </si>
  <si>
    <t>Příprava podkladu před provedením obkladu nátěr penetrační na stěnu1.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</si>
  <si>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</si>
  <si>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stěny pod obklad izolace nátěrem nebo stěrkou ve dvou vrstvách</t>
  </si>
  <si>
    <t>OP 07(2.65+2.335+7.605)*2.15=27.069 [A] 
1.28*1.08=1.382 [B] 
Celkem: 27.069+1.382=28.451 [C]</t>
  </si>
  <si>
    <t>Izolace stěny pod obklad izolace nátěrem nebo stěrkou ve dvou vrstvách1.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</si>
  <si>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781131232</t>
  </si>
  <si>
    <t>Izolace stěny pod obklad izolace těsnícími izolačními pásy pro styčné nebo dilatační spáry</t>
  </si>
  <si>
    <t>OP 07 6*2.15=12.900 [A] 
12*0.25=3.000 [B] 
Celkem: 12.9+3=15.900 [C]</t>
  </si>
  <si>
    <t>Izolace stěny pod obklad izolace těsnícími izolačními pásy pro styčné nebo dilatační spáry1.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</si>
  <si>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</si>
  <si>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stěn z dlaždic keramických lepených flexibilním lepidlem maloformátových hladkých přes 9 do 12 ks/m2</t>
  </si>
  <si>
    <t>Montáž obkladů vnitřních stěn z dlaždic keramických lepených flexibilním lepidlem maloformátových hladkých přes 9 do 12 ks/m21. Položky jsou určeny pro všechny druhy povrchových úprav.</t>
  </si>
  <si>
    <t>998781103</t>
  </si>
  <si>
    <t>Přesun hmot pro obklady keramické stanovený z hmotnosti přesunovaného materiálu vodorovná dopravní vzdálenost do 50 m v objektech výšky přes 12 do 24 m</t>
  </si>
  <si>
    <t>Přesun hmot pro obklady keramické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</si>
  <si>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784</t>
  </si>
  <si>
    <t>Dokončovací práce - malby a tapety</t>
  </si>
  <si>
    <t>784111001</t>
  </si>
  <si>
    <t>Oprášení (ometení) podkladu v místnostech výšky do 3,80 m</t>
  </si>
  <si>
    <t>podhledy60.98+26.6=87.580 [A] 
OP 02 (4.72+3.35)*2.80=22.596 [B] 
OP 03 (2.50+2.275)*2*2.80=26.740 [C] 
OP 04(4.81*2+2.75)*2.80=34.636 [D] 
OP 05 (4.715*2+3.00)*2.80=34.804 [E] 
OP 06 (3.175+3.095)*2*2.80=35.112 [F] 
OP 07(2.55+3.095)*2*2.80=31.612 [G] 
OP 08(1.20+2.175)*2*2.80=18.900 [H] 
OP 09 (1.05+1.77)*2*2.80=15.792 [I] 
OP 10 (1.77+1.05)*2*2.80=15.792 [J] 
OP 11(9.30+1.50)*2*2.80=60.480 [K] 
OP 12 (0.90+1.55)*2*2.80=13.720 [L] 
OP 13 (0.90+1.42)*2*2.80=12.992 [M] 
OP 16(2.50+2.275*2)*2.80=19.740 [N] 
odpočet keramických obkladů -62.516=-62.516 [O] 
Celkem: 87.58+22.596+26.74+34.636+34.804+35.112+31.612+18.9+15.792+15.792+60.48+13.72+12.992+19.74+-62.516=367.980 [P]</t>
  </si>
  <si>
    <t>784111005</t>
  </si>
  <si>
    <t>Oprášení (ometení) podkladu v místnostech výšky přes 5,00 m</t>
  </si>
  <si>
    <t>OP 144.715*2*(7.75+7.15)/2+4.50*7.15=102.429 [A] 
OP 154.715*2*(7.75+7.15)/2+7.735*7.15=125.559 [B] 
Celkem: 102.429+125.559=227.988 [C]</t>
  </si>
  <si>
    <t>784181121</t>
  </si>
  <si>
    <t>Penetrace podkladu jednonásobná hloubková akrylátová bezbarvá v místnostech výšky do 3,80 m</t>
  </si>
  <si>
    <t>784181125</t>
  </si>
  <si>
    <t>Penetrace podkladu jednonásobná hloubková akrylátová bezbarvá v místnostech výšky přes 5,00 m</t>
  </si>
  <si>
    <t>784211101</t>
  </si>
  <si>
    <t>Malby z malířských směsí oděruvzdorných za mokra dvojnásobné, bílé za mokra oděruvzdorné výborně v místnostech výšky do 3,80 m</t>
  </si>
  <si>
    <t>784211105</t>
  </si>
  <si>
    <t>Malby z malířských směsí oděruvzdorných za mokra dvojnásobné, bílé za mokra oděruvzdorné výborně v místnostech výšky přes 5,00 m</t>
  </si>
  <si>
    <t>Lešení a stavební výtahy</t>
  </si>
  <si>
    <t>943111111</t>
  </si>
  <si>
    <t>Lešení prostorové trubkové lehké pracovní bez podlah s provozním zatížením tř. 3 do 200 kg/m2 výšky do 10 m montáž</t>
  </si>
  <si>
    <t>OP 144.715*4.50*(7.15+7.78)/2=158.389 [A] 
OP 154.715*7.735*(7.15+7.78)/2=272.252 [B] 
Celkem: 158.389+272.252=430.641 [C]</t>
  </si>
  <si>
    <t>Montáž lešení prostorového trubkového lehkého pracovního bez podlah s provozním zatížením tř. 3 do 200 kg/m2, výšky do 10 m1. Montáž lešení prostorového trubkového lehkého výšky přes 30 m se oceňuje individuálně.  
2. Montáž lešeňové podlahy se oceňuje cenami souboru cen 949 21 Montáž lešeňové podlahy pro trubková lešení.</t>
  </si>
  <si>
    <t>943111211</t>
  </si>
  <si>
    <t>Lešení prostorové trubkové lehké pracovní bez podlah s provozním zatížením tř. 3 do 200 kg/m2 výšky do 10 m příplatek k ceně za každý den použití</t>
  </si>
  <si>
    <t>Montáž lešení prostorového trubkového lehkého pracovního bez podlah Příplatek za první a každý další den použití lešení k ceně -11111. Montáž lešení prostorového trubkového lehkého výšky přes 30 m se oceňuje individuálně.  
2. Montáž lešeňové podlahy se oceňuje cenami souboru cen 949 21 Montáž lešeňové podlahy pro trubková lešení.</t>
  </si>
  <si>
    <t>943111811</t>
  </si>
  <si>
    <t>Lešení prostorové trubkové lehké pracovní bez podlah s provozním zatížením tř. 3 do 200 kg/m2 výšky do 10 m demontáž</t>
  </si>
  <si>
    <t>Demontáž lešení prostorového trubkového lehkého pracovního bez podlah s provozním zatížením tř. 3 do 200 kg/m2, výšky do 10 m1. Demontáž lešení prostorového trubkového lehkého výšky přes 30 m se oceňuje individuálně.  
2. Demontáž lešeňové podlahy se oceňuje cenami souboru cen 949 21-18 Demontáž lešeňové podlahy pro trubková lešení.</t>
  </si>
  <si>
    <t>949101111</t>
  </si>
  <si>
    <t>Lešení pomocné pracovní pro objekty pozemních staveb pro zatížení do 150 kg/m2, o výšce lešeňové podlahy do 1,9 m</t>
  </si>
  <si>
    <t>15.99+5.82+13.25+14.33+9.94+7.66+2.98+1.66+1.71=73.340 [A] 
+21.42+1.56+1.28+5.97= 
Celkem: 73.34+30.23=103.570 [C]</t>
  </si>
  <si>
    <t>Lešení pomocné pracovní pro objekty pozemních staveb pro zatížení do 150 kg/m2, o výšce lešeňové podlahy do 1,9 m1.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</si>
  <si>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949211111</t>
  </si>
  <si>
    <t>Lešeňová podlaha pro trubková lešení z fošen, prken nebo dřevěných sbíjených lešeňových dílců s příčníky nebo podélníky, ve výšce do 10 m montáž</t>
  </si>
  <si>
    <t>OP 144.715*4.50=21.218 [A] 
(4.715+2.50)*2*1.00*3=43.290 [B] 
OP 154.715*7.735=36.471 [C] 
(4.715+5.735)*2*1.00*3=62.700 [D] 
Celkem: 21.218+43.29+36.471+62.7=163.679 [E]</t>
  </si>
  <si>
    <t>Montáž lešeňové podlahy pro trubková lešení zfošen, prken nebo dřevěných sbíjených lešeňových dílců s příčníky nebo podélníky, ve výšce do 10 m1.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</si>
  <si>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949211211</t>
  </si>
  <si>
    <t>Lešeňová podlaha pro trubková lešení z fošen, prken nebo dřevěných sbíjených lešeňových dílců s příčníky nebo podélníky, ve výšce do 10 m příplatek k ceně za ka</t>
  </si>
  <si>
    <t>Lešeňová podlaha pro trubková lešení z fošen, prken nebo dřevěných sbíjených lešeňových dílců s příčníky nebo podélníky, ve výšce do 10 m příplatek k ceně za každý den použití</t>
  </si>
  <si>
    <t>Montáž lešeňové podlahy pro trubková lešení Příplatek za první a každý další den použití lešení kceně -1111 nebo -11121.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</si>
  <si>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949211811</t>
  </si>
  <si>
    <t>Lešeňová podlaha pro trubková lešení z fošen, prken nebo dřevěných sbíjených lešeňových dílců s příčníky nebo podélníky, ve výšce do 10 m demontáž</t>
  </si>
  <si>
    <t>Demontáž lešeňové podlahy pro trubková lešení zfošen, prken nebo dřevěných sbíjených lešeňových dílců s příčníky nebo podélníky, ve výšce do 10 m1. Ceny -1811 až -1822 lze použít i pro demontáž lešeňové podlahy ve světlíku nebo šachtě o půdorysné ploše přes 6 m2.  
2. Demontáž lešeňové podlahy ve výšce přes 25 m se oceňuje individuálně.</t>
  </si>
  <si>
    <t>Různé dokončovací konstrukce a práce pozemních staveb</t>
  </si>
  <si>
    <t>44932114</t>
  </si>
  <si>
    <t>přístroj hasicí ruční práškový PG 6 LE</t>
  </si>
  <si>
    <t>44932211</t>
  </si>
  <si>
    <t>přístroj hasicí ruční sněhový KS 5 BG</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</si>
  <si>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</si>
  <si>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</si>
  <si>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</si>
  <si>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65.20*15.00=978.000 [A] 
36.00*5.00=180.000 [B] 
2*3.735*1.90=14.193 [C] 
Celkem: 978+180+14.193=1 172.193 [D]</t>
  </si>
  <si>
    <t>Vyčištění budov nebo objektů před předáním do užívání průmyslových budov a objektů výrobních, skladovacích, garáží, dílen nebo hal apod. s nespalnou podlahou jakékoliv výšky podlaží1.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</si>
  <si>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953943211</t>
  </si>
  <si>
    <t>Osazování drobných kovových předmětů kotvených do stěny hasicího přístroje</t>
  </si>
  <si>
    <t>7+3=10.000 [A]</t>
  </si>
  <si>
    <t>Osazování drobných kovových předmětů kotvených do stěny hasicího přístroje1.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</si>
  <si>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R9999901</t>
  </si>
  <si>
    <t>Inženýrská činnost</t>
  </si>
  <si>
    <t>dozory, posudky, zkoušky a ostatní měření, revize, kompletační a koordinační činnost, veškerá ostatní inženýrská činnnost v  rámci stavby 20-067-239 
Celkem 1=1.000 [A]</t>
  </si>
  <si>
    <t>2547.447*1.900=4 840.149 [A]</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</si>
  <si>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</si>
  <si>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</si>
  <si>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</si>
  <si>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Přesun hmot pro budovy a haly občanské výstavby, bydlení, výrobu a služby s nosnou svislou konstrukcí montovanou zdílců kovových vodorovná dopravní vzdálenost do 100 m, pro budovy a haly jednopodlažní1. Pokud se prefabrikáty složí přímo do prostoru technologické manipulace (pracovní zóna jeřábu), nezapočítává se jejich hmotnost do hmotnosti pro výpočet přesunu hmot.</t>
  </si>
  <si>
    <t>02.1</t>
  </si>
  <si>
    <t>Statika</t>
  </si>
  <si>
    <t>'z pilot' 
215.553=215.553 [A]</t>
  </si>
  <si>
    <t>226113213</t>
  </si>
  <si>
    <t>Velkoprofilové vrty náběrovým vrtáním svislé nezapažené průměru přes 850 do 1050 mm, v hl přes 5 m v hornině tř. III</t>
  </si>
  <si>
    <t>P17.00*21=147.000 [A] 
P28.00*24=192.000 [B] 
Celkem: 147+192=339.000 [C]</t>
  </si>
  <si>
    <t>231112113</t>
  </si>
  <si>
    <t>Zřízení výplně pilot bez vytažení pažnic nezapažených nebo zapažených bentonitovou suspenzí svislých z betonu železového, v hl od 0 do 10 m, při průměru piloty</t>
  </si>
  <si>
    <t>Zřízení výplně pilot bez vytažení pažnic nezapažených nebo zapažených bentonitovou suspenzí svislých z betonu železového, v hl od 0 do 10 m, při průměru piloty přes 650 do 1250 mm</t>
  </si>
  <si>
    <t>Zřízení výplně pilot bez vytažení pažnic nezapažených nebo zapažených bentonitovou suspenzí svislých z betonu železového, v hl od 0 do 10 m, při průměru piloty přes 650 do 1250 mm1.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</si>
  <si>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231611114</t>
  </si>
  <si>
    <t>Výztuž pilot betonovaných do země z oceli 10 505 (R)</t>
  </si>
  <si>
    <t>dle PD30441.973/1000=30.442 [A]</t>
  </si>
  <si>
    <t>Výztuž pilot betonovaných do země z oceli 10 505 (R)1. Ceny lze použít i pro zřízení armokošů.  
2. V cenách nejsou započteny náklady na uložení výztuže a nastavení armokošů; tyto náklady jsou započteny vcenách souboru cen 231 . . - Zřízení výplně pilot z betonu železového, části A01 Zvláštní zakládání objektů.</t>
  </si>
  <si>
    <t>273321511</t>
  </si>
  <si>
    <t>Základy z betonu železového (bez výztuže) desky z betonu bez zvláštních nároků na prostředí tř. C 25/30</t>
  </si>
  <si>
    <t>'dno na jam nad hydroizolaci' 
2*58.30*2.00*0.25=58.300 [A]</t>
  </si>
  <si>
    <t>Základy z betonu železového (bez výztuže) desky z betonu bez zvláštních nároků na prostředí tř. C 25/301.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</si>
  <si>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'podlahová deska' 
1132.00=1 132.000 [A] 
''odpočet  jámy' 
-2.00*58.55*2=- 234.200 [B] 
''odpočet bloků SUDOP' 
-3.45*1.80*2=-12.420 [C] 
Mezisoučet: 1132+-234.2+-12.42=885.380 [D] 
885.38*0.20=177.076 [E]</t>
  </si>
  <si>
    <t>273322611</t>
  </si>
  <si>
    <t>Základy z betonu železového (bez výztuže) desky z betonu se zvýšenými nároky na prostředí tř. C 30/37</t>
  </si>
  <si>
    <t>'dno na jam pod hydroizolaci' 
2*58.85*2.50*0.25=73.563 [A]</t>
  </si>
  <si>
    <t>Základy z betonu železového (bez výztuže) desky z betonu se zvýšenými nároky na prostředí tř. C 30/371.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</si>
  <si>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</si>
  <si>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</si>
  <si>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'dno na jam pod hydroizolaci' 
2*(58.85+2.50)*2*0.25=61.350 [A] 
''dno na jam nad hydroizolaci' 
2*(58.30+2.00)*2*0.25=60.300 [B] 
Celkem: 61.35+60.3=121.650 [C]</t>
  </si>
  <si>
    <t>Bednění základů desek zřízení1. Ceny jsou určeny pro bednění ve volném prostranství, ve volných nebo zapažených jamách, rýhách a šachtách.  
2. Kruhové nebo obloukové bednění poloměru do 1 m se oceňuje individuálně.</t>
  </si>
  <si>
    <t>'podlahová deska' 
169.23=169.230 [A] 
smršťovací pruh2*19.70=39.400 [B] 
''  jámy' 
(2.00+58.55)*2*2=242.200 [C] 
'' bloky SUDOP' 
(3.45+1.80)*2*2=21.000 [D] 
Mezisoučet: 169.23+39.4+242.2+21=471.830 [E] 
471.83*0.20=94.366 [F]</t>
  </si>
  <si>
    <t>273351122</t>
  </si>
  <si>
    <t>Bednění základů desek odstranění</t>
  </si>
  <si>
    <t>Bednění základů desek odstranění1. Ceny jsou určeny pro bednění ve volném prostranství, ve volných nebo zapažených jamách, rýhách a šachtách.  
2. Kruhové nebo obloukové bednění poloměru do 1 m se oceňuje individuálně.</t>
  </si>
  <si>
    <t>273361821</t>
  </si>
  <si>
    <t>Výztuž základů desek z betonářské oceli 10 505 (R) nebo BSt 500</t>
  </si>
  <si>
    <t>Výztuž základů desek z betonářské oceli 10 505 (R) nebo BSt 5001. Ceny platí pro desky rovné, snáběhy, hřibové nebo upnuté do žeber včetně výztuže těchto žeber.</t>
  </si>
  <si>
    <t>274313511</t>
  </si>
  <si>
    <t>Základy z betonu prostého pasy betonu kamenem neprokládaného tř. C 12/15</t>
  </si>
  <si>
    <t>'hala' 
4.20*4+1.05*4+2.25*4+4.90*6*2+1.65*4+1.125*2+4.935*2=107.520 [A] 
''přístavek' 
3.915*2+4.05+4.75*5=35.630 [B] 
Mezisoučet: 107.52+35.63=143.150 [C] 
143.15*0.40*0.75=42.945 [D]</t>
  </si>
  <si>
    <t>Základy z betonu prostého pasy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</si>
  <si>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274321511</t>
  </si>
  <si>
    <t>Základy z betonu železového (bez výztuže) pasy z betonu bez zvláštních nároků na prostředí tř. C 25/30</t>
  </si>
  <si>
    <t>'ztužující prahy' 
2*1.875*1.10*0.30=1.238 [A] 
18*2.35*1.10*0.30=13.959 [B] 
20*2.50*0.95*0.55=26.125 [C] 
Celkem: 1.238+13.959+26.125=41.322 [D]</t>
  </si>
  <si>
    <t>Základy z betonu železového (bez výztuže) pasy z betonu bez zvláštních nároků na prostředí tř. C 25/301.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</si>
  <si>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</si>
  <si>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Bednění základů pasů rovné zřízení</t>
  </si>
  <si>
    <t>'hala' 
(4.20*4+1.05*4+2.25*4+4.90*6*2+1.65*4+1.125*2+4.935*2)*2*0.75=161.280 [A] 
''přístavek' 
(3.915*2+4.05+4.75*5)*2*0.75=53.445 [B] 
Mezisoučet: 161.28+53.445=214.725 [C] 
''ztužující prahy' 
2*(1.875+1.10)*2*0.30=3.570 [D] 
18*(2.35+1.10)*2*0.30=37.260 [E] 
20*2.50*2*0.55=55.000 [F] 
Mezisoučet: 3.57+37.26+55=95.830 [G] 
Celkem: 161.28+53.445+3.57+37.26+55=310.555 [H]</t>
  </si>
  <si>
    <t>Bednění základů pasů rovné zřízení1. Ceny jsou určeny pro bednění ve volném prostranství, ve volných nebo zapažených jamách, rýhách a šachtách.  
2. Kruhové nebo obloukové bednění poloměru do 1 m se oceňuje individuálně.</t>
  </si>
  <si>
    <t>274351122</t>
  </si>
  <si>
    <t>Bednění základů pasů rovné odstranění</t>
  </si>
  <si>
    <t>Bednění základů pasů rovné odstranění1. Ceny jsou určeny pro bednění ve volném prostranství, ve volných nebo zapažených jamách, rýhách a šachtách.  
2. Kruhové nebo obloukové bednění poloměru do 1 m se oceňuje individuálně.</t>
  </si>
  <si>
    <t>274361821</t>
  </si>
  <si>
    <t>Výztuž základů pasů z betonářské oceli 10 505 (R) nebo BSt 500</t>
  </si>
  <si>
    <t>'dle PD' 
(4475.818+2746.594)/1000=7.222 [A]</t>
  </si>
  <si>
    <t>Výztuž základů pasů z betonářské oceli 10 505 (R) nebo BSt 5001. Ceny platí pro desky rovné, snáběhy, hřibové nebo upnuté do žeber včetně výztuže těchto žeber.</t>
  </si>
  <si>
    <t>275313511</t>
  </si>
  <si>
    <t>Základy z betonu prostého patky a bloky z betonu kamenem neprokládaného tř. C 12/15</t>
  </si>
  <si>
    <t>'hala' 
6*1.60*1.60*0.75=11.520 [A] 
2*1.58*1.10*0.75=2.607 [B] 
2*1.25*1.25*0.75=2.344 [C] 
2*(1.48*1.60+1.20*0.87+0.50*0.35)*0.75=5.381 [D] 
17*1.10*1.10*0.75=15.428 [E] 
''přístavek' 
7*1.25*1.25*0.75=8.203 [F] 
Celkem: 11.52+2.607+2.344+5.381+15.428+8.203=45.483 [G]</t>
  </si>
  <si>
    <t>Základy z betonu prostého patky a bloky z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</si>
  <si>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'zarážedlo' 
3.45*1.80*3.35=20.804 [A] 
-3.45*(0.80+0.175)/2*1.75=-2.943 [B] 
Mezisoučet: 20.804+-2.943=17.861 [C] 
17.861*2=35.722 [D]</t>
  </si>
  <si>
    <t>Základy z betonu prostého patky a bloky z betonu kamenem neprokládaného tř. C 16/201.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</si>
  <si>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275322611</t>
  </si>
  <si>
    <t>Základy z betonu železového (bez výztuže) patky z betonu se zvýšenými nároky na prostředí tř. C 30/37</t>
  </si>
  <si>
    <t>'hlavice' 
45*1.10*1.10*1.00=54.450 [A]</t>
  </si>
  <si>
    <t>Základy z betonu železového (bez výztuže) patky z betonu se zvýšenými nároky na prostředí tř. C 30/371.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</si>
  <si>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'hala' 
6*1.60*4*0.75=28.800 [A] 
2*(1.58+1.10)*2*0.75=8.040 [B] 
2*1.25*4*0.75=7.500 [C] 
2*(2.70+1.60)*2*0.75=12.900 [D] 
17*1.10*4*0.75=56.100 [E] 
Mezisoučet: 28.8+8.04+7.5+12.9+56.1=113.340 [F] 
''přístavek' 
7*1.25*4*0.75=26.250 [G] 
Mezisoučet: 26.25=26.250 [H] 
''hlavice' 
(21+24)*1.10*4*1.00=198.000 [I] 
Mezisoučet: 198=198.000 [J] 
Celkem: 28.8+8.04+7.5+12.9+56.1+26.25+198=337.590 [K]</t>
  </si>
  <si>
    <t>Bednění základů patek zřízení1. Ceny jsou určeny pro bednění ve volném prostranství, ve volných nebo zapažených jamách, rýhách a šachtách.  
2. Kruhové nebo obloukové bednění poloměru do 1 m se oceňuje individuálně.</t>
  </si>
  <si>
    <t>'zarážedlo' 
2*(3.45+1.80)*2*3.35=70.350 [A]</t>
  </si>
  <si>
    <t>Bednění základů patek odstranění1. Ceny jsou určeny pro bednění ve volném prostranství, ve volných nebo zapažených jamách, rýhách a šachtách.  
2. Kruhové nebo obloukové bednění poloměru do 1 m se oceňuje individuálně.</t>
  </si>
  <si>
    <t>275361821</t>
  </si>
  <si>
    <t>Výztuž základů patek z betonářské oceli 10 505 (R)</t>
  </si>
  <si>
    <t>'svařence pod sloupy  - dle statika' 
detail 324.71 - 24svařenců 324.71=324.710 [A] 
detail D -  7 svařenců  3.38=3.380 [B] 
detail G - 21 svařenců 81.18=81.180 [C] 
detail  O - 6 svařenců5.80=5.800 [D] 
detail  P - 1 svařenec 0.97=0.970 [E] 
detail  S - 8 svařenců 30.93=30.930 [F] 
Mezisoučet: 324.71+3.38+81.18+5.8+0.97+30.93=446.970 [G] 
446.97/1000=0.447 [H]</t>
  </si>
  <si>
    <t>Výztuž základů patek z betonářské oceli 10 505 (R)1. Ceny platí pro desky rovné, snáběhy, hřibové nebo upnuté do žeber včetně výztuže těchto žeber.</t>
  </si>
  <si>
    <t>279321347</t>
  </si>
  <si>
    <t>Základové zdi z betonu železového (bez výztuže) bez zvláštních nároků na prostředí tř. C 25/30</t>
  </si>
  <si>
    <t>'stěny jam nad hydroizolaci' 
2*(58.30*2*0.55)*1.10=141.086 [A] 
2*(0.90*2*0.25)*1.10=0.990 [B] 
2*0.90*0.25*0.90=0.405 [C] 
Celkem: 141.086+0.99+0.405=142.481 [D]</t>
  </si>
  <si>
    <t>Základové zdi zbetonu železového (bez výztuže) bez zvláštních nároků na prostředí tř. C 25/301.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</si>
  <si>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279322512</t>
  </si>
  <si>
    <t>Základové zdi z betonu železového (bez výztuže) se zvýšenými nároky na prostředí tř. C 30/37</t>
  </si>
  <si>
    <t>'stěny jam pod hydroizolaci' 
2*58.85*1.195*0.25*2=70.326 [A] 
2*2.50*1.195*0.25=1.494 [B] 
Celkem: 70.326+1.494=71.820 [C]</t>
  </si>
  <si>
    <t>Základové zdi zbetonu železového (bez výztuže) se zvýšenými nároky na prostředí tř. C 30/371.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</si>
  <si>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279351121</t>
  </si>
  <si>
    <t>Bednění základových zdí rovné oboustranné za každou stranu zřízení</t>
  </si>
  <si>
    <t>2*0.90*2*0.90=3.240 [A]</t>
  </si>
  <si>
    <t>Bednění základových zdí rovné oboustranné za každou stranu zřízení1. Ceny jsou určeny pro bednění svislé nebo šikmé (odkloněné), půdorysně přímé nebo zalomené ve volném prostranství, ve volných nebo zapažených jamách a rýhách.  
2. Kruhové nebo obloukové bednění poloměru do 1 m se oceňuje individuálně.</t>
  </si>
  <si>
    <t>'stěny jam pod hydroizolaci' 
2*58.85*1.195*2*2=562.606 [A] 
2*2.50*1.195*2=11.950 [B] 
Celkem: 562.606+11.95=574.556 [C]</t>
  </si>
  <si>
    <t>279351122</t>
  </si>
  <si>
    <t>Bednění základových zdí rovné oboustranné za každou stranu odstranění</t>
  </si>
  <si>
    <t>Bednění základových zdí rovné oboustranné za každou stranu odstranění1. Ceny jsou určeny pro bednění svislé nebo šikmé (odkloněné), půdorysně přímé nebo zalomené ve volném prostranství, ve volných nebo zapažených jamách a rýhách.  
2. Kruhové nebo obloukové bednění poloměru do 1 m se oceňuje individuálně.</t>
  </si>
  <si>
    <t>279351311</t>
  </si>
  <si>
    <t>Bednění základových zdí rovné jednostranné zřízení</t>
  </si>
  <si>
    <t>'stěny jam nad hydroizolaci' 
2*58.30*2*1.10=256.520 [A] 
2*0.90*2*1.10=3.960 [B] 
Celkem: 256.52+3.96=260.480 [C]</t>
  </si>
  <si>
    <t>Bednění základových zdí rovné jednostranné zřízení1. Ceny jsou určeny pro bednění svislé nebo šikmé (odkloněné), půdorysně přímé nebo zalomené ve volném prostranství, ve volných nebo zapažených jamách a rýhách.  
2. Kruhové nebo obloukové bednění poloměru do 1 m se oceňuje individuálně.</t>
  </si>
  <si>
    <t>279351312</t>
  </si>
  <si>
    <t>Bednění základových zdí rovné jednostranné odstranění</t>
  </si>
  <si>
    <t>Bednění základových zdí rovné jednostranné odstranění1. Ceny jsou určeny pro bednění svislé nebo šikmé (odkloněné), půdorysně přímé nebo zalomené ve volném prostranství, ve volných nebo zapažených jamách a rýhách.  
2. Kruhové nebo obloukové bednění poloměru do 1 m se oceňuje individuálně.</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</si>
  <si>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</si>
  <si>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</si>
  <si>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</si>
  <si>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58933332</t>
  </si>
  <si>
    <t>beton C 30/37 XF3 kamenivo frakce 0/16</t>
  </si>
  <si>
    <t>'výztuž pilot vč.hlavic' 
P17.00*21=147.000 [A] 
P28.00*24=192.000 [B] 
Mezisoučet: 147+192=339.000 [C] 
3.14*0.45*0.45*339.00=215.553 [D]</t>
  </si>
  <si>
    <t>411321414</t>
  </si>
  <si>
    <t>Stropy z betonu železového (bez výztuže) stropů deskových, plochých střech, desek balkonových, desek hřibových stropů včetně hlavic hřibových sloupů tř. C 25/30</t>
  </si>
  <si>
    <t>2*2.80*0.90*0.20=1.008 [A]</t>
  </si>
  <si>
    <t>Stropy zbetonu železového (bez výztuže) stropů deskových, plochých střech, desek balkonových, desek hřibových stropů včetně hlavic hřibových sloupů tř. C 25/301. V cenách pohledového betonu 411 35-4 a 411 35-5 jsou započteny i náklady na pečlivé hutnění zejména při líci konstrukce pro docílení neporušeného maltového povrchu bez vzhledových kazů.</t>
  </si>
  <si>
    <t>411354214</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</si>
  <si>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</si>
  <si>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0,88 mm</t>
  </si>
  <si>
    <t>2*2.80*0.90=5.040 [A]</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</si>
  <si>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0,88 mm1. Konstrukce ocelového profilovaného bednění (ceny -4203 až -4271 za m2 půdorysu shora včetně uložení) vytváří monolitický žebrovaný strop, pro který jsou určeny ceny betonů 411 32-.... - Stropy zbetonu železového (bez výztuže) , ceny výztuže stropů 411 36-21..Výztuž stropů , je-li předepsána u této spřažené konstrukce, a ceny podpěrné konstrukce.</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</si>
  <si>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</si>
  <si>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</si>
  <si>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</si>
  <si>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13010422</t>
  </si>
  <si>
    <t>úhelník ocelový rovnostranný jakost S235JR (11 375) 50x50x6mm</t>
  </si>
  <si>
    <t>'viz. PD - statika' 
Lem montážních jam1975.74=1 975.740 [A] 
Mezisoučet: 1975.74=1 975.740 [B] 
1975.74/1000=1.976 [C] 
1.976 * 1.2Koeficient množství=2.371 [D]</t>
  </si>
  <si>
    <t>13010828</t>
  </si>
  <si>
    <t>ocel profilová jakost S235JR (11 375) průřez U (UPN) 220</t>
  </si>
  <si>
    <t>'viz. PD - statika' 
stáhnutí rámu 7702.80=7 702.800 [A] 
Schodnice na ochoz1975.68=1 975.680 [B] 
Mezisoučet: 7702.8+1975.68=9 678.480 [C] 
9678.48/1000=9.678 [D] 
9.678 * 1.2Koeficient množství=11.614 [E]</t>
  </si>
  <si>
    <t>13010834</t>
  </si>
  <si>
    <t>ocel profilová jakost S235JR (11 375) průřez U (UPN) 280</t>
  </si>
  <si>
    <t>'viz. PD - statika' 
Štítový sloup 23604.83=3 604.830 [A] 
Štítový sloup 31957.91=1 957.910 [B] 
Sloup kce diag.5718.24=5 718.240 [C] 
Mezisoučet: 3604.83+1957.91+5718.24=11 280.980 [D] 
11280.98/1000=11.281 [E] 
11.281 * 1.2Koeficient množství=13.537 [F]</t>
  </si>
  <si>
    <t>13010956</t>
  </si>
  <si>
    <t>ocel profilová jakost S235JR (11 375) průřez HEA 160</t>
  </si>
  <si>
    <t>'viz. PD - statika' 
Nosník lávky 1  15321.60=15 321.600 [A] 
Nosník lávky 2  364.80=364.800 [B] 
Nosník kce diag. 1  729.60=729.600 [C] 
Nosník kce diag. 2  924.16=924.160 [D] 
Mezisoučet: 15321.6+364.8+729.6+924.16=17 340.160 [E] 
17340.16/1000=17.340 [F] 
17.34 * 1.2Koeficient množství=20.808 [G]</t>
  </si>
  <si>
    <t>13010958</t>
  </si>
  <si>
    <t>ocel profilová jakost S235JR (11 375) průřez HEA 180</t>
  </si>
  <si>
    <t>'viz. PD - statika' 
Konzola láv. ochozu 1473.25=1 473.250 [A] 
Konzola střed. lávky  782.78=782.780 [B] 
Mezisoučet: 1473.25+782.78=2 256.030 [C] 
2256.030/1000=2.256 [D] 
2.256 * 1.2Koeficient množství=2.707 [E]</t>
  </si>
  <si>
    <t>13010960</t>
  </si>
  <si>
    <t>ocel profilová jakost S235JR (11 375) průřez HEA 200</t>
  </si>
  <si>
    <t>'viz. PD - statika' 
Sloup střed.lávky3553.20=3 553.200 [A] 
Vaznice 1  19796.40=19 796.400 [B] 
Vaznice 2  2341.31=2 341.310 [C] 
Vaznice 34380.17=4 380.170 [D] 
Mezisoučet: 3553.2+19796.4+2341.31+4380.17=30 071.080 [E] 
30071.08/1000=30.071 [F] 
30.071 * 1.2Koeficient množství=36.085 [G]</t>
  </si>
  <si>
    <t>13010962</t>
  </si>
  <si>
    <t>ocel profilová jakost S235JR (11 375) průřez HEA 220</t>
  </si>
  <si>
    <t>'viz. PD - statika' 
Nosník lávek diag. 1  1818.00=1 818.000 [A] 
Nosník lávek diag. 2  535.30=535.300 [B] 
Mezisoučet: 1818+535.3=2 353.300 [C] 
2353.30/1000=2.353 [D] 
2.353 * 1.2Koeficient množství=2.824 [E]</t>
  </si>
  <si>
    <t>13010974</t>
  </si>
  <si>
    <t>ocel profilová jakost S235JR (11 375) průřez HEB 140</t>
  </si>
  <si>
    <t>'viz. PD - statika' 
Ztužení 1  4448.40=4 448.400 [A] 
Ztužení 2 1071.66=1 071.660 [B] 
Ztužení 3  367.33=367.330 [C] 
Ztužení 4 1011.00=1 011.000 [D] 
Ztužení 5 2129.84=2 129.840 [E] 
Ztužení jeřábu606.60=606.600 [F] 
Mezisoučet: 4448.4+1071.66+367.33+1011+2129.84+606.6=9 634.830 [G] 
9634.83/1000=9.635 [H] 
9.635 * 1.2Koeficient množství=11.562 [I]</t>
  </si>
  <si>
    <t>13010976</t>
  </si>
  <si>
    <t>ocel profilová jakost S235JR (11 375) průřez HEB 160</t>
  </si>
  <si>
    <t>'viz. PD - statika' 
Hlava štít. sloupů387.66=387.660 [A] 
Mezisoučet: 387.66=387.660 [B] 
387.66/1000=0.388 [C] 
0.388 * 1.2Koeficient množství=0.466 [D]</t>
  </si>
  <si>
    <t>13010978</t>
  </si>
  <si>
    <t>ocel profilová jakost S235JR (11 375) průřez HEB 180</t>
  </si>
  <si>
    <t>'viz. PD - statika' 
Ztužení 61080.32=1 080.320 [A] 
Mezisoučet: 1080.32=1 080.320 [B] 
1080.32/1000=1.080 [C] 
1.08 * 1.2Koeficient množství=1.296 [D]</t>
  </si>
  <si>
    <t>13010982</t>
  </si>
  <si>
    <t>ocel profilová jakost S235JR (11 375) průřez HEB 220</t>
  </si>
  <si>
    <t>'viz. PD - statika' 
Vazník přístavku2757.04=2 757.040 [A] 
Sloup přístavku 11012.44=1 012.440 [B] 
Sloup přístavku 21604.46=1 604.460 [C] 
Mezisoučet: 2757.04+1012.44+1604.46=5 373.940 [D] 
5373.94/1000=5.374 [E] 
5.374 * 1.2Koeficient množství=6.449 [F]</t>
  </si>
  <si>
    <t>13010988</t>
  </si>
  <si>
    <t>ocel profilová jakost S235JR (11 375) průřez HEB 280</t>
  </si>
  <si>
    <t>'viz. PD - statika' 
Příčle kce diag. 1  4449.60=4 449.600 [A] 
Příčle kce diag. 2  1289.56=1 289.560 [B] 
Mezisoučet: 4449.6+1289.56=5 739.160 [C] 
5739.16/1000=5.739 [D] 
5.739 * 1.2Koeficient množství=6.887 [E]</t>
  </si>
  <si>
    <t>13010990</t>
  </si>
  <si>
    <t>ocel profilová jakost S235JR (11 375) průřez HEB 300</t>
  </si>
  <si>
    <t>'viz. PD - statika' 
Štítový sloup 11374.75=1 374.750 [A] 
Mezisoučet: 1374.75=1 374.750 [B] 
1374.75/1000=1.375 [C] 
1.375 * 1.2Koeficient množství=1.650 [D]</t>
  </si>
  <si>
    <t>13011002</t>
  </si>
  <si>
    <t>ocel profilová jakost S235JR (11 375) průřez HEA 320</t>
  </si>
  <si>
    <t>'viz. PD - statika' 
Konzola jeřábu  936.96=936.960 [A] 
Nosník jeřábu 1  10540.80=10 540.800 [B] 
Nosník jeřábu 2  2127.68=2 127.680 [C] 
Mezisoučet: 936.96+10540.8+2127.68=13 605.440 [D] 
13605.44/1000=13.605 [E] 
13.605 * 1.2Koeficient množství=16.326 [F]</t>
  </si>
  <si>
    <t>13011011</t>
  </si>
  <si>
    <t>ocel profilová jakost S235JR (11 375) průřez HEB 400</t>
  </si>
  <si>
    <t>'viz. PD - statika' 
Sloup 40920.00=40 920.000 [A] 
Rámová příčle26486.40=26 486.400 [B] 
Mezisoučet: 40920+26486.4=67 406.400 [C] 
67406.40/1000=67.406 [D] 
67.406 * 1.2Koeficient množství=80.887 [E]</t>
  </si>
  <si>
    <t>13011070</t>
  </si>
  <si>
    <t>úhelník ocelový rovnostranný jakost S235JR (11 375) 120x120x12mm</t>
  </si>
  <si>
    <t>'viz. PD - statika' 
Střešní ztužení 1 522.72=522.720 [A] 
Střešní ztužení 2  505.44=505.440 [B] 
Střešní ztužení 3  483.84=483.840 [C] 
Střešní ztužení 4  574.56=574.560 [D] 
Střešní ztužení 5  557.28=557.280 [E] 
Střešní ztužení 6 540.00=540.000 [F] 
Mezisoučet: 522.72+505.44+483.84+574.56+557.28+540=3 183.840 [G] 
3183.84/1000=3.184 [H] 
3.184 * 1.2Koeficient množství=3.821 [I]</t>
  </si>
  <si>
    <t>14550302</t>
  </si>
  <si>
    <t>profil ocelový svařovaný jakost S235 průřez čtvercový 100x100x6mm</t>
  </si>
  <si>
    <t>'viz. PD - statika' 
Ztužení kce diag. 1  108.90=108.900 [A] 
Ztužení kce diag. 2  107.25=107.250 [B] 
Ztužení kce diag. 3  105.60=105.600 [C] 
Ztužení kce diag. 4  130.35=130.350 [D] 
Ztužení kce diag. 5  133.65=133.650 [E] 
Ztužení kce diag. 6  132.00=132.000 [F] 
Mezisoučet: 108.9+107.25+105.6+130.35+133.65+132=717.750 [G] 
717.75/1000=0.718 [H] 
0.718 * 1.2Koeficient množství=0.862 [I]</t>
  </si>
  <si>
    <t>31197009</t>
  </si>
  <si>
    <t>tyč závitová Zn bílý DIN 975 8.8 M20</t>
  </si>
  <si>
    <t>'viz. PD - statika' 
73*1.00=73.000 [A] 
73 * 1.2Koeficient množství=87.600 [B]</t>
  </si>
  <si>
    <t>31197019</t>
  </si>
  <si>
    <t>tyč závitová Zn bílý DIN 975 8.8 M36</t>
  </si>
  <si>
    <t>'viz. PD - statika' 
240*1.00=240.000 [A] 
240 * 1.2Koeficient množství=288.000 [B]</t>
  </si>
  <si>
    <t>767995117</t>
  </si>
  <si>
    <t>Montáž ostatních atypických zámečnických konstrukcí hmotnosti přes 250 do 500 kg</t>
  </si>
  <si>
    <t>'viz. PD - statika' 
90908.19+93924.27=184 832.460 [A]</t>
  </si>
  <si>
    <t>Montáž ostatních atypických zámečnických konstrukcí hmotnosti přes 250 do 500 kg1. Určení cen se řídí hmotností jednotlivě montovaného dílu konstrukce.</t>
  </si>
  <si>
    <t>R145503</t>
  </si>
  <si>
    <t>profil ocelový obdélníkový svařovaný 120x80x8mm</t>
  </si>
  <si>
    <t>'viz. PD - statika' 
Ztužení 7  747.00=747.000 [A] 
Ztužení 8  219.95=219.950 [B] 
Ztužení 9  141.10=141.100 [C] 
Ztužení 10  128.65=128.650 [D] 
Ztužení 11  135.91=135.910 [E] 
Mezisoučet: 747+219.95+141.1+128.65+135.91=1 372.610 [F] 
1372.61/1000=1.373 [G] 
1.373 * 1.2Koeficient množství=1.648 [H]</t>
  </si>
  <si>
    <t>profil ocelový obdélníkový svařovaný 120x80x8mmSpecifikace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</si>
  <si>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R31197006</t>
  </si>
  <si>
    <t>tyč závitová Zn bílý DIN 975 8.8 M16</t>
  </si>
  <si>
    <t>viz. PD - statika 7*1.00=7.000 [A] 
7 * 1.2Koeficient množství=8.400 [B]</t>
  </si>
  <si>
    <t>tyč závitová Zn bílý DIN 975 8.8 M16Specifikace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</si>
  <si>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783</t>
  </si>
  <si>
    <t>Dokončovací práce - nátěry</t>
  </si>
  <si>
    <t>783301401</t>
  </si>
  <si>
    <t>Příprava podkladu zámečnických konstrukcí před provedením nátěru ometení</t>
  </si>
  <si>
    <t>'P= (23*H)-(7*H1)' 
(23*(93.92427+76.66576))-(7*(1.37475+40.920+26.4864))=3 442.103 [A]</t>
  </si>
  <si>
    <t>783314201</t>
  </si>
  <si>
    <t>Základní antikorozní nátěr zámečnických konstrukcí jednonásobný syntetický standardní</t>
  </si>
  <si>
    <t>'SO 11-61-01'   
215.553*1.900=409.551 [A]</t>
  </si>
  <si>
    <t>03.1</t>
  </si>
  <si>
    <t>Zdravotechnika</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</si>
  <si>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</si>
  <si>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</si>
  <si>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</si>
  <si>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</si>
  <si>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</si>
  <si>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</si>
  <si>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</si>
  <si>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58331200</t>
  </si>
  <si>
    <t>štěrkopísek netříděný</t>
  </si>
  <si>
    <t>230170012</t>
  </si>
  <si>
    <t>Zkouška těsnosti potrubí DN přes 40 do 80</t>
  </si>
  <si>
    <t>R349-pol.01</t>
  </si>
  <si>
    <t>Montáž plastové skříně , včetně dodávky skříně PP1V 700x600x1200 cm</t>
  </si>
  <si>
    <t>Montáž plastové skříně , včetně dodávky skříně PP1V 700x600x1200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</si>
  <si>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721</t>
  </si>
  <si>
    <t>Zdravotechnika - vnitřní kanalizace</t>
  </si>
  <si>
    <t>28614461</t>
  </si>
  <si>
    <t>čistící kus PP kanalizační třívrstvý vysoká zvuková izolace DN 110</t>
  </si>
  <si>
    <t>28614462</t>
  </si>
  <si>
    <t>čistící kus PP kanalizační třívrstvý vysoká zvuková izolace DN 125</t>
  </si>
  <si>
    <t>721173401</t>
  </si>
  <si>
    <t>A</t>
  </si>
  <si>
    <t>Potrubí z trub PVC SN8 svodné (ležaté) DN 110</t>
  </si>
  <si>
    <t>721173402</t>
  </si>
  <si>
    <t>Potrubí z trub PVC SN8 svodné (ležaté) DN 125</t>
  </si>
  <si>
    <t>721173403</t>
  </si>
  <si>
    <t>1A</t>
  </si>
  <si>
    <t>Potrubí z trub PVC SN8 svodné (ležaté) DN 160</t>
  </si>
  <si>
    <t>Potrubí z trub PVC SN8svodné (ležaté) DN 160</t>
  </si>
  <si>
    <t>721173404</t>
  </si>
  <si>
    <t>Potrubí z trub PVC SN8 svodné (ležaté) DN 200</t>
  </si>
  <si>
    <t>721174006</t>
  </si>
  <si>
    <t>Potrubí z trub polypropylenových svodné (ležaté) DN 125</t>
  </si>
  <si>
    <t>721174025</t>
  </si>
  <si>
    <t>Potrubí z trub polypropylenových odpadní (svislé) DN 110</t>
  </si>
  <si>
    <t>721174042</t>
  </si>
  <si>
    <t>Potrubí z trub polypropylenových připojovací DN 40</t>
  </si>
  <si>
    <t>721174043</t>
  </si>
  <si>
    <t>Potrubí z trub polypropylenových připojovací DN 50</t>
  </si>
  <si>
    <t>721174044</t>
  </si>
  <si>
    <t>Potrubí z trub polypropylenových připojovací DN 75</t>
  </si>
  <si>
    <t>721174045</t>
  </si>
  <si>
    <t>Potrubí z trub polypropylenových připojovací DN 110</t>
  </si>
  <si>
    <t>721174055</t>
  </si>
  <si>
    <t>Potrubí z trub polypropylenových dešťové DN 110</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</si>
  <si>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</si>
  <si>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</si>
  <si>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</si>
  <si>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</si>
  <si>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</si>
  <si>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</si>
  <si>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721211421</t>
  </si>
  <si>
    <t>Podlahové vpusti se svislým odtokem DN 50/75/110 mřížka nerez 115x115</t>
  </si>
  <si>
    <t>721273153</t>
  </si>
  <si>
    <t>Ventilační hlavice z polypropylenu (PP) DN 110</t>
  </si>
  <si>
    <t>721290112</t>
  </si>
  <si>
    <t>Zkouška těsnosti kanalizace v objektech vodou DN 150 nebo DN 200</t>
  </si>
  <si>
    <t>877265211</t>
  </si>
  <si>
    <t>Montáž tvarovek na kanalizačním plastovém potrubí z polypropylenu PP nebo tvrdého PVC hladkého plnostěnného kolen, víček nebo hrdlových uzávěrů DN 100</t>
  </si>
  <si>
    <t>877275211</t>
  </si>
  <si>
    <t>Montáž tvarovek na kanalizačním plastovém potrubí z polypropylenu PP nebo tvrdého PVC hladkého plnostěnného kolen, víček nebo hrdlových uzávěrů DN 125</t>
  </si>
  <si>
    <t>998721103</t>
  </si>
  <si>
    <t>Přesun hmot pro vnitřní kanalizace stanovený z hmotnosti přesunovaného materiálu vodorovná dopravní vzdálenost do 50 m v objektech výšky přes 12 do 24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</si>
  <si>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</si>
  <si>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</si>
  <si>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</si>
  <si>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722</t>
  </si>
  <si>
    <t>Zdravotechnika - vnitřní vodovod</t>
  </si>
  <si>
    <t>55190004</t>
  </si>
  <si>
    <t>flexi hadice ohebná k baterii D 8x12mm F 3/8"xM10 500mm</t>
  </si>
  <si>
    <t>18*0.50=9.000 [A]</t>
  </si>
  <si>
    <t>flexi hadice ohebná k baterii D 8x12mm F 3/8'xM10 500mm</t>
  </si>
  <si>
    <t>722130231</t>
  </si>
  <si>
    <t>Potrubí z ocelových trubek pozinkovaných závitových svařovaných běžných DN 15</t>
  </si>
  <si>
    <t>722130232</t>
  </si>
  <si>
    <t>Potrubí z ocelových trubek pozinkovaných závitových svařovaných běžných DN 20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</si>
  <si>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</si>
  <si>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</si>
  <si>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</si>
  <si>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</si>
  <si>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</si>
  <si>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</si>
  <si>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722173108</t>
  </si>
  <si>
    <t>Potrubí z plastových trubek ze síťovaného polyethylenu (PE-Xa) spojované mechanicky násuvnou objímkou kovovou D 63/8,6</t>
  </si>
  <si>
    <t>Potrubí zplastových trubek ze síťovaného polyethylenu (PE-Xa) spojované mechanicky násuvnou objímkou plastovou D 63/8,6</t>
  </si>
  <si>
    <t>722174001</t>
  </si>
  <si>
    <t>Potrubí z plastových trubek z polypropylenu PPR svařovaných polyfúzně PN 16 (SDR 7,4) D 16 x 2,2</t>
  </si>
  <si>
    <t>722174002</t>
  </si>
  <si>
    <t>Potrubí z plastových trubek z polypropylenu PPR svařovaných polyfúzně PN 16 (SDR 7,4) D 20 x 2,8</t>
  </si>
  <si>
    <t>722174003</t>
  </si>
  <si>
    <t>Potrubí z plastových trubek z polypropylenu PPR svařovaných polyfúzně PN 16 (SDR 7,4) D 25 x 3,5</t>
  </si>
  <si>
    <t>722174004</t>
  </si>
  <si>
    <t>Potrubí z plastových trubek z polypropylenu PPR svařovaných polyfúzně PN 16 (SDR 7,4) D 32 x 4,4</t>
  </si>
  <si>
    <t>722181213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</si>
  <si>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</si>
  <si>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</si>
  <si>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</si>
  <si>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</si>
  <si>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</si>
  <si>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DN 18 128.00=128.000 [A] 
DN 2252.00=52.000 [B] 
Celkem: 128+52+4=184.000 [C]</t>
  </si>
  <si>
    <t>722181232</t>
  </si>
  <si>
    <t>Ochrana potrubí termoizolačními trubicemi z pěnového polyetylenu PE přilepenými v příčných a podélných spojích, tloušťky izolace přes 9 do 13 mm, vnitřního průměru izolace DN přes 22 do 45 mm</t>
  </si>
  <si>
    <t>DN 28 48.00=48.000 [A] 
DN 32 38.00=38.000 [B] 
DN 45 9.00=9.000 [C] 
Celkem: 48+38+9=95.000 [D]</t>
  </si>
  <si>
    <t>722190401</t>
  </si>
  <si>
    <t>Zřízení přípojek na potrubí vyvedení a upevnění výpustek do DN 25</t>
  </si>
  <si>
    <t>DN 15 30=30.000 [A]</t>
  </si>
  <si>
    <t>722213311</t>
  </si>
  <si>
    <t>Armatury přírubové zařízení pro magnetickou úpravu vody PN 16 do 100°C DN 25</t>
  </si>
  <si>
    <t>DN 20 1=1.000 [A]</t>
  </si>
  <si>
    <t>722220111</t>
  </si>
  <si>
    <t>Armatury s jedním závitem nástěnky pro výtokový ventil G 1/2"</t>
  </si>
  <si>
    <t>722220161</t>
  </si>
  <si>
    <t>Armatury s jedním závitem plastové (PPR) PN 20 (SDR 6) DN 20 x G 1/2" (nástěnný komplet)</t>
  </si>
  <si>
    <t>SOUBOR</t>
  </si>
  <si>
    <t>722231073</t>
  </si>
  <si>
    <t>Armatury se dvěma závity ventily zpětné mosazné PN 10 do 110°C G 3/4"</t>
  </si>
  <si>
    <t>722231074</t>
  </si>
  <si>
    <t>Armatury se dvěma závity ventily zpětné mosazné PN 10 do 110°C G 1"</t>
  </si>
  <si>
    <t>722232044</t>
  </si>
  <si>
    <t>Armatury se dvěma závity kulové kohouty PN 42 do 185 °C přímé vnitřní závit G 3/4"</t>
  </si>
  <si>
    <t>722232045</t>
  </si>
  <si>
    <t>Armatury se dvěma závity kulové kohouty PN 42 do 185 °C přímé vnitřní závit G 1"</t>
  </si>
  <si>
    <t>722232046</t>
  </si>
  <si>
    <t>Armatury se dvěma závity kulové kohouty PN 42 do 185 °C přímé vnitřní závit G 5/4"</t>
  </si>
  <si>
    <t>722232061</t>
  </si>
  <si>
    <t>Armatury se dvěma závity kulové kohouty PN 42 do 185 °C přímé vnitřní závit s vypouštěním G 1/2"</t>
  </si>
  <si>
    <t>722234264</t>
  </si>
  <si>
    <t>Armatury se dvěma závity filtry mosazný PN 20 do 80 °C G 3/4"</t>
  </si>
  <si>
    <t>722250101</t>
  </si>
  <si>
    <t>Požární příslušenství a armatury hydrantové ventily s hadicovou přípojkou G 1"</t>
  </si>
  <si>
    <t>722250133</t>
  </si>
  <si>
    <t>Požární příslušenství a armatury hydrantový systém s tvarově stálou hadicí celoplechový D 25 x 30 m</t>
  </si>
  <si>
    <t>722250143</t>
  </si>
  <si>
    <t>Požární příslušenství a armatury hydrantový systém s tvarově stálou hadicí prosklený D 25 x 30 m</t>
  </si>
  <si>
    <t>722254115</t>
  </si>
  <si>
    <t>Požární příslušenství a armatury hydrantové skříně vnitřní s výzbrojí D 25 (polyesterová hadice)</t>
  </si>
  <si>
    <t>722270102</t>
  </si>
  <si>
    <t>Vodoměrové sestavy závitové G 1"</t>
  </si>
  <si>
    <t>722290215</t>
  </si>
  <si>
    <t>Zkoušky, proplach a desinfekce vodovodního potrubí zkoušky těsnosti vodovodního potrubí hrdlového nebo přírubového do DN 100</t>
  </si>
  <si>
    <t>722290234</t>
  </si>
  <si>
    <t>Zkoušky, proplach a desinfekce vodovodního potrubí proplach a desinfekce vodovodního potrubí do DN 80</t>
  </si>
  <si>
    <t>725813111</t>
  </si>
  <si>
    <t>Ventily rohové bez připojovací trubičky nebo flexi hadičky G 1/2"</t>
  </si>
  <si>
    <t>998722102</t>
  </si>
  <si>
    <t>Přesun hmot pro vnitřní vodovod stanovený z hmotnosti přesunovaného materiálu vodorovná dopravní vzdálenost do 50 m v objektech výšky přes 6 do 12 m</t>
  </si>
  <si>
    <t>998722181</t>
  </si>
  <si>
    <t>Přesun hmot pro vnitřní vodovod stanovený z hmotnosti přesunovaného materiálu Příplatek k ceně za přesun prováděný bez použití mechanizace pro jakoukoliv výšku</t>
  </si>
  <si>
    <t>Přesun hmot pro vnitřní vodovod stanovený z hmotnosti přesunovaného materiálu Příplatek k ceně za přesun prováděný bez použití mechanizace pro jakoukoliv výšku objektu</t>
  </si>
  <si>
    <t>R722190221</t>
  </si>
  <si>
    <t>Přípojky vodovodní pro pevné připojení DN 15</t>
  </si>
  <si>
    <t>Přípojky vodovodní pro pevné připojení DN 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</si>
  <si>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R722216521</t>
  </si>
  <si>
    <t>Klapka uzavírací,regulační 500x 500</t>
  </si>
  <si>
    <t>Klapka uzavírací,regulační 500x 500Specifikace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</si>
  <si>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723</t>
  </si>
  <si>
    <t>Zdravotechnika - vnitřní plynovod</t>
  </si>
  <si>
    <t>723111203</t>
  </si>
  <si>
    <t>Potrubí z ocelových trubek závitových černých spojovaných svařováním, bezešvých běžných DN 20</t>
  </si>
  <si>
    <t>723111204</t>
  </si>
  <si>
    <t>Potrubí z ocelových trubek závitových černých spojovaných svařováním, bezešvých běžných DN 25</t>
  </si>
  <si>
    <t>723150303</t>
  </si>
  <si>
    <t>Potrubí z ocelových trubek hladkých černých spojovaných svařováním tvářených za tepla O 28/2,6</t>
  </si>
  <si>
    <t>723150313</t>
  </si>
  <si>
    <t>Potrubí z ocelových trubek hladkých černých spojovaných svařováním tvářených za tepla O 76/3,2</t>
  </si>
  <si>
    <t>723150314</t>
  </si>
  <si>
    <t>Potrubí z ocelových trubek hladkých černých spojovaných svařováním tvářených za tepla O 89/3,6</t>
  </si>
  <si>
    <t>723190105</t>
  </si>
  <si>
    <t>Přípojky plynovodní ke spotřebičům z hadic nerezových vnitřní závit G 1/2" FF, délky 100 cm</t>
  </si>
  <si>
    <t>723190252</t>
  </si>
  <si>
    <t>Přípojky plynovodní ke strojům a zařízením z trubek vyvedení a upevnění plynovodních výpustek na potrubí DN 20</t>
  </si>
  <si>
    <t>723190907</t>
  </si>
  <si>
    <t>Opravy plynovodního potrubí odvzdušnění a napuštění potrubí</t>
  </si>
  <si>
    <t>723230113</t>
  </si>
  <si>
    <t>Armatury se dvěma závity s protipožární armaturou PN 5 kulové uzávěry rohové vnější a vnitřní závit G 3/4" MF</t>
  </si>
  <si>
    <t>723239102</t>
  </si>
  <si>
    <t>Armatury se dvěma závity montáž armatur se dvěma závity ostatních typů G 3/4"</t>
  </si>
  <si>
    <t>723239108</t>
  </si>
  <si>
    <t>Armatury se dvěma závity montáž armatur se dvěma závity ostatních typů G 3"</t>
  </si>
  <si>
    <t>725619101</t>
  </si>
  <si>
    <t>Plynové sporáky a vařidlové desky bez regulátoru tlaku montáž sporáků na zemní plyn</t>
  </si>
  <si>
    <t>Porovnávací položka - Plynové zářiče - D+M vč. všech doplňků a konstrukčních součástí dle TZ</t>
  </si>
  <si>
    <t>Plynové zářiče 5ks komplet.</t>
  </si>
  <si>
    <t>998723102</t>
  </si>
  <si>
    <t>Přesun hmot pro vnitřní plynovod stanovený z hmotnosti přesunovaného materiálu vodorovná dopravní vzdálenost do 50 m v objektech výšky přes 6 do 12 m</t>
  </si>
  <si>
    <t>998723181</t>
  </si>
  <si>
    <t>Přesun hmot pro vnitřní plynovod stanovený z hmotnosti přesunovaného materiálu Příplatek k ceně za přesun prováděný bez použití mechanizace pro jakoukoliv výšku</t>
  </si>
  <si>
    <t>Přesun hmot pro vnitřní plynovod stanovený z hmotnosti přesunovaného materiálu Příplatek k ceně za přesun prováděný bez použití mechanizace pro jakoukoliv výšku objektu</t>
  </si>
  <si>
    <t>R723225114</t>
  </si>
  <si>
    <t>Ventil vzorkov.přímý.vnější DN15</t>
  </si>
  <si>
    <t>Ventil vzorkov.přímý.vnější DN15Specifikace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</si>
  <si>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R723235117</t>
  </si>
  <si>
    <t>BAP, DN 80</t>
  </si>
  <si>
    <t>BAP, DN 80Specifikace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</si>
  <si>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R723237214</t>
  </si>
  <si>
    <t>Spojkový kohout AKH pravý</t>
  </si>
  <si>
    <t>Spojkový kohout AKH pravýSpecifikace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</si>
  <si>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724</t>
  </si>
  <si>
    <t>Zdravotechnika - strojní vybavení</t>
  </si>
  <si>
    <t>724411102</t>
  </si>
  <si>
    <t>Kompresor pístový</t>
  </si>
  <si>
    <t>Kompletní dodávka a montáž vč. všech doplňků, příslušenství a konstrukčních součástí dle technické specifikace v TZ.</t>
  </si>
  <si>
    <t>998724102</t>
  </si>
  <si>
    <t>Přesun hmot pro strojní vybavení stanovený z hmotnosti přesunovaného materiálu vodorovná dopravní vzdálenost do 50 m v objektech výšky přes 6 do 12 m</t>
  </si>
  <si>
    <t>998724181</t>
  </si>
  <si>
    <t>Přesun hmot pro strojní vybavení stanovený z hmotnosti přesunovaného materiálu Příplatek k ceně za přesun prováděný bez použití mechanizace pro jakoukoliv výšku</t>
  </si>
  <si>
    <t>Přesun hmot pro strojní vybavení stanovený z hmotnosti přesunovaného materiálu Příplatek k ceně za přesun prováděný bez použití mechanizace pro jakoukoliv výšku objektu</t>
  </si>
  <si>
    <t>R724231172</t>
  </si>
  <si>
    <t>Teploměr D 100 mm</t>
  </si>
  <si>
    <t>Teploměr D 100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</si>
  <si>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725</t>
  </si>
  <si>
    <t>Zdravotechnika - zařizovací předměty</t>
  </si>
  <si>
    <t>55231082</t>
  </si>
  <si>
    <t>dřez nerez s odkládací ploškou vestavný matný 560x480mm</t>
  </si>
  <si>
    <t>55231110</t>
  </si>
  <si>
    <t>umyvadlo nerezové pro stojánkovou baterii 560x435x185mm</t>
  </si>
  <si>
    <t>64211005</t>
  </si>
  <si>
    <t>umyvadlo keramické závěsné bílé 550x420mm</t>
  </si>
  <si>
    <t>722234263</t>
  </si>
  <si>
    <t>Armatury se dvěma závity filtry mosazný PN 20 do 80 °C G 1/2"</t>
  </si>
  <si>
    <t>725112022</t>
  </si>
  <si>
    <t>Zařízení záchodů klozety keramické závěsné na nosné stěny s hlubokým splachováním odpad vodorovný</t>
  </si>
  <si>
    <t>725121525</t>
  </si>
  <si>
    <t>Pisoárové záchodky keramické automatické s radarovým senzorem</t>
  </si>
  <si>
    <t>725219102</t>
  </si>
  <si>
    <t>Umyvadla montáž umyvadel ostatních typů na šrouby</t>
  </si>
  <si>
    <t>725319111</t>
  </si>
  <si>
    <t>Dřezy bez výtokových armatur montáž dřezů ostatních typů</t>
  </si>
  <si>
    <t>725331111</t>
  </si>
  <si>
    <t>Výlevky bez výtokových armatur a splachovací nádrže keramické se sklopnou plastovou mřížkou 425 mm</t>
  </si>
  <si>
    <t>725532118</t>
  </si>
  <si>
    <t>Elektrické ohřívače zásobníkové beztlakové přepadové akumulační s pojistným ventilem závěsné svislé objem nádrže (příkon) 120 l (3,0 kW) rychloohřev 220 V</t>
  </si>
  <si>
    <t>725821312</t>
  </si>
  <si>
    <t>Baterie dřezové nástěnné pákové s otáčivým kulatým ústím a délkou ramínka 300 mm</t>
  </si>
  <si>
    <t>výlevka1=1.000 [A]</t>
  </si>
  <si>
    <t>725821325</t>
  </si>
  <si>
    <t>Baterie dřezové stojánkové pákové s otáčivým ústím a délkou ramínka 220 mm</t>
  </si>
  <si>
    <t>725822611</t>
  </si>
  <si>
    <t>Baterie umyvadlové stojánkové pákové bez výpusti</t>
  </si>
  <si>
    <t>725841332</t>
  </si>
  <si>
    <t>Baterie sprchové podomítkové (zápustné) s přepínačem a pohyblivým držákem</t>
  </si>
  <si>
    <t>725861102</t>
  </si>
  <si>
    <t>Zápachové uzávěrky zařizovacích předmětů pro umyvadla DN 40</t>
  </si>
  <si>
    <t>725862113</t>
  </si>
  <si>
    <t>Zápachové uzávěrky zařizovacích předmětů pro dřezy s přípojkou pro pračku nebo myčku DN 40/50</t>
  </si>
  <si>
    <t>725980123</t>
  </si>
  <si>
    <t>Dvířka 30/30</t>
  </si>
  <si>
    <t>Plastová dvířka 150/30010=10.000 [A]</t>
  </si>
  <si>
    <t>998725102</t>
  </si>
  <si>
    <t>Přesun hmot pro zařizovací předměty stanovený z hmotnosti přesunovaného materiálu vodorovná dopravní vzdálenost do 50 m v objektech výšky přes 6 do 12 m</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</si>
  <si>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</si>
  <si>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</si>
  <si>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</si>
  <si>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726</t>
  </si>
  <si>
    <t>Zdravotechnika - předstěnové instalace</t>
  </si>
  <si>
    <t>55281795</t>
  </si>
  <si>
    <t>tlačítko pro ovládání WC shora/zepředu plast dvě množství vody 213x142mm</t>
  </si>
  <si>
    <t>726131001</t>
  </si>
  <si>
    <t>Předstěnové instalační systémy do lehkých stěn s kovovou konstrukcí pro umyvadla stavební výšky do 1120 mm se stojánkovou baterií</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</si>
  <si>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</si>
  <si>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</si>
  <si>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</si>
  <si>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</si>
  <si>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726191001</t>
  </si>
  <si>
    <t>Ostatní příslušenství instalačních systémů zvukoizolační souprava pro WC a bidet</t>
  </si>
  <si>
    <t>998726112</t>
  </si>
  <si>
    <t>Přesun hmot pro instalační prefabrikáty stanovený z hmotnosti přesunovaného materiálu vodorovná dopravní vzdálenost do 50 m v objektech výšky přes 6 m do 12 m</t>
  </si>
  <si>
    <t>998726181</t>
  </si>
  <si>
    <t>Přesun hmot pro instalační prefabrikáty stanovený z hmotnosti přesunovaného materiálu Příplatek k cenám za přesun prováděný bez použití mechanizace pro jakoukol</t>
  </si>
  <si>
    <t>Přesun hmot pro instalační prefabrikáty stanovený z hmotnosti přesunovaného materiálu Příplatek k cenám za přesun prováděný bez použití mechanizace pro jakoukoliv výšku objektu</t>
  </si>
  <si>
    <t>R726211367</t>
  </si>
  <si>
    <t>Modul-výlevka, h 130 cm</t>
  </si>
  <si>
    <t>Modul-výlevka, h 130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</si>
  <si>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R726211373</t>
  </si>
  <si>
    <t>Modul-sprcha h 112 cm</t>
  </si>
  <si>
    <t>Modul-sprcha h 112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</si>
  <si>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732</t>
  </si>
  <si>
    <t>Ústřední vytápění - strojovny</t>
  </si>
  <si>
    <t>732330102</t>
  </si>
  <si>
    <t>Nádoby expanzní tlakové pro solární, topné a chladicí soustavy s membránou bez pojistného ventilu se závitovým připojením PN 0,8 o objemu 12 l</t>
  </si>
  <si>
    <t>998732102</t>
  </si>
  <si>
    <t>Přesun hmot pro strojovny stanovený z hmotnosti přesunovaného materiálu vodorovná dopravní vzdálenost do 50 m v objektech výšky přes 6 do 12 m</t>
  </si>
  <si>
    <t>998732181</t>
  </si>
  <si>
    <t>Přesun hmot pro strojovny stanovený z hmotnosti přesunovaného materiálu Příplatek k cenám za přesun prováděný bez použití mechanizace pro jakoukoliv výšku objek</t>
  </si>
  <si>
    <t>Přesun hmot pro strojovny stanovený z hmotnosti přesunovaného materiálu Příplatek k cenám za přesun prováděný bez použití mechanizace pro jakoukoliv výšku objektu</t>
  </si>
  <si>
    <t>734</t>
  </si>
  <si>
    <t>Ústřední vytápění - armatury</t>
  </si>
  <si>
    <t>734251211</t>
  </si>
  <si>
    <t>Ventily pojistné závitové a čepové rohové provozní tlak od 2,5 do 6 bar G 1/2</t>
  </si>
  <si>
    <t>998734102</t>
  </si>
  <si>
    <t>Přesun hmot pro armatury stanovený z hmotnosti přesunovaného materiálu vodorovná dopravní vzdálenost do 50 m v objektech výšky přes 6 do 12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</si>
  <si>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</si>
  <si>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</si>
  <si>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</si>
  <si>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R734421130</t>
  </si>
  <si>
    <t>Tlakoměr deformační 0-10 MPa č. 03313, D 160</t>
  </si>
  <si>
    <t>Tlakoměr deformační 0-10 MPa č. 03313, D 160Specifikace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</si>
  <si>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751</t>
  </si>
  <si>
    <t>Vzduchotechnika</t>
  </si>
  <si>
    <t>42982464</t>
  </si>
  <si>
    <t>klapka čtyřhranná regulační Pz 500x500mm</t>
  </si>
  <si>
    <t>55117891</t>
  </si>
  <si>
    <t>rychlospojka 1/2“ se stopem a nastavitelným úlem</t>
  </si>
  <si>
    <t>751512161</t>
  </si>
  <si>
    <t>Montáž potrubí plechového skupiny II kruhového s přírubou tloušťky plechu 1,0 mm, průměru do 100 mm</t>
  </si>
  <si>
    <t>DN 20105.00=105.000 [A] 
DN 2569=69.000 [B] 
Celkem: 105+69=174.000 [C]</t>
  </si>
  <si>
    <t>998751102</t>
  </si>
  <si>
    <t>Přesun hmot pro vzduchotechniku stanovený z hmotnosti přesunovaného materiálu vodorovná dopravní vzdálenost do 100 m v objektech výšky přes 12 do 24 m</t>
  </si>
  <si>
    <t>998751181</t>
  </si>
  <si>
    <t>Přesun hmot pro vzduchotechniku stanovený z hmotnosti přesunovaného materiálu Příplatek k cenám za přesun prováděný bez použití mechanizace pro jakoukoliv výšku</t>
  </si>
  <si>
    <t>Přesun hmot pro vzduchotechniku stanovený z hmotnosti přesunovaného materiálu Příplatek k cenám za přesun prováděný bez použití mechanizace pro jakoukoliv výšku objektu</t>
  </si>
  <si>
    <t>R19431116</t>
  </si>
  <si>
    <t>Trubka hliníková DN 20x1,5</t>
  </si>
  <si>
    <t>Trubka hliníková DN 20x1,5Specifikace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</si>
  <si>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R19431124</t>
  </si>
  <si>
    <t>Trubka hliníková DN25x1,5</t>
  </si>
  <si>
    <t>Trubka hliníková DN25x1,5Specifikace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</si>
  <si>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783601731</t>
  </si>
  <si>
    <t>Příprava podkladu armatur a kovových potrubí před provedením nátěru potrubí přes DN 50 do DN 100 mm odmaštěním, odmašťovačem vodou ředitelným</t>
  </si>
  <si>
    <t>783614561</t>
  </si>
  <si>
    <t>Základní nátěr armatur a kovových potrubí jednonásobný potrubí přes DN 50 do DN 100 mm syntetický</t>
  </si>
  <si>
    <t>783617631</t>
  </si>
  <si>
    <t>Krycí nátěr (email) armatur a kovových potrubí potrubí přes DN 50 do DN 100 mm dvojnásobný syntetický standardní</t>
  </si>
  <si>
    <t>949101112</t>
  </si>
  <si>
    <t>Lešení pomocné pracovní pro objekty pozemních staveb pro zatížení do 150 kg/m2, o výšce lešeňové podlahy přes 1,9 do 3,5 m</t>
  </si>
  <si>
    <t>998014221</t>
  </si>
  <si>
    <t>Přesun hmot pro budovy a haly občanské výstavby, bydlení, výrobu a služby s nosnou svislou konstrukcí montovanou z dílců kovových vodorovná dopravní vzdálenost do 100 m, pro budovy a haly vícepodlažní, výšky do 18 m</t>
  </si>
  <si>
    <t>HZS</t>
  </si>
  <si>
    <t>Hodinové zúčtovací sazby</t>
  </si>
  <si>
    <t>HZS2212</t>
  </si>
  <si>
    <t>Hodinové zúčtovací sazby profesí PSV provádění stavebních instalací instalatér odborný</t>
  </si>
  <si>
    <t>HZS2491</t>
  </si>
  <si>
    <t>Hodinové zúčtovací sazby profesí PSV zednické výpomoci a pomocné práce PSV dělník zednických výpomocí</t>
  </si>
  <si>
    <t>R72121212</t>
  </si>
  <si>
    <t>Odtokový sprchový žlab délky 1000 mm s krycím roštem a zápachovou uzávěrkou</t>
  </si>
  <si>
    <t>Odtokový sprchový žlab délky 1000 mm s krycím roštem a zápachovou uzávěrkou - kompletní dodávka a montáž vč. všech doplňků a kostrukčních součástí</t>
  </si>
  <si>
    <t>04.1</t>
  </si>
  <si>
    <t>Vytápění</t>
  </si>
  <si>
    <t>731</t>
  </si>
  <si>
    <t>Ústřední vytápění - kotelny</t>
  </si>
  <si>
    <t>731244492</t>
  </si>
  <si>
    <t>Kotle ocelové teplovodní plynové stacionární kondenzační montáž kotlů kondenzačních ostatních typů o výkonu přes 14 do 20 kW</t>
  </si>
  <si>
    <t>m.č.0P02  1=1.000 [A]</t>
  </si>
  <si>
    <t>998731202</t>
  </si>
  <si>
    <t>Přesun hmot pro kotelny stanovený procentní sazbou (%) z ceny vodorovná dopravní vzdálenost do 50 m v objektech výšky přes 6 do 12 m</t>
  </si>
  <si>
    <t>%</t>
  </si>
  <si>
    <t>998731293</t>
  </si>
  <si>
    <t>Přesun hmot pro kotelny stanovený procentní sazbou (%) z ceny Příplatek k cenám za zvětšený přesun přes vymezenou největší dopravní vzdálenost do 500 m</t>
  </si>
  <si>
    <t>R731-pol.01</t>
  </si>
  <si>
    <t>Nástěnný kondenzační kotel o výkonu 5-15 kW včetně ekvitermního regulátoru a venkovního čidla, EN 6 l, PV 3 bary</t>
  </si>
  <si>
    <t>Nástěnný kondenzační kotel o výkonu 5-15 kW včetně ekvitermního regulátoru a venkovního čidla, EN 6 l, PV 3 barySpecifikace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</si>
  <si>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R731-pol.02</t>
  </si>
  <si>
    <t>Magnetický odlučovač nečistot 3/4" vč.izolace</t>
  </si>
  <si>
    <t>Magnetický odlučovač nečistot 3/4' vč.izolaceSpecifikace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</si>
  <si>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R731-pol.03</t>
  </si>
  <si>
    <t>Sada sifonu pro kotel</t>
  </si>
  <si>
    <t>Sada sifonu pro kotelSpecifikace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</si>
  <si>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R731-pol.04</t>
  </si>
  <si>
    <t>Uvedení kotle do provozu a zapojení M+R</t>
  </si>
  <si>
    <t>Uvedení kotle do provozu a zapojení M+RSpecifikace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</si>
  <si>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R731-pol.05</t>
  </si>
  <si>
    <t>Odkouření - trubka revizní DN80/125 - 250 mm</t>
  </si>
  <si>
    <t>Odkouření - trubka revizní DN80/125 - 250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</si>
  <si>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R731-pol.06</t>
  </si>
  <si>
    <t>Odkouření - trubka DN80/125 - 1000 mm</t>
  </si>
  <si>
    <t>Odkouření - trubka DN80/125 - 1000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</si>
  <si>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R731-pol.07</t>
  </si>
  <si>
    <t>Odkouření - trubka DN80/125 - 2000 mm</t>
  </si>
  <si>
    <t>Odkouření - trubka DN80/125 - 2000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</si>
  <si>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R731-pol.08</t>
  </si>
  <si>
    <t>Odkouření - sada odkouření přes střechu 80/125 včetně hlavice</t>
  </si>
  <si>
    <t>Odkouření - sada odkouření přes střechu 80/125 včetně hlaviceSpecifikace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</si>
  <si>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R731-pol.09</t>
  </si>
  <si>
    <t>Revize spalinových cest</t>
  </si>
  <si>
    <t>Revize spalinových cestSpecifikace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</si>
  <si>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R731-pol.10</t>
  </si>
  <si>
    <t>Montáž odkouření</t>
  </si>
  <si>
    <t>Montáž odkouřeníSpecifikace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</si>
  <si>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732219301</t>
  </si>
  <si>
    <t>Montáž ohříváků vody zásobníkových stojatých kombinovaných do 200 l</t>
  </si>
  <si>
    <t>998732202</t>
  </si>
  <si>
    <t>Přesun hmot pro strojovny stanovený procentní sazbou (%) z ceny vodorovná dopravní vzdálenost do 50 m v objektech výšky přes 6 do 12 m</t>
  </si>
  <si>
    <t>998732293</t>
  </si>
  <si>
    <t>Přesun hmot pro strojovny stanovený procentní sazbou (%) z ceny Příplatek k cenám za zvětšený přesun přes vymezenou největší dopravní vzdálenost do 500 m</t>
  </si>
  <si>
    <t>R732-pol.01</t>
  </si>
  <si>
    <t>Zásobník teplé vody včetně teplotního čidla a propojení - 120 l</t>
  </si>
  <si>
    <t>Zásobník teplé vody včetně teplotního čidla a propojení - 120 lSpecifikace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</si>
  <si>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733</t>
  </si>
  <si>
    <t>Ústřední vytápění - rozvodné potrubí</t>
  </si>
  <si>
    <t>733223202</t>
  </si>
  <si>
    <t>Potrubí z trubek měděných tvrdých spojovaných tvrdým pájením O 15/1</t>
  </si>
  <si>
    <t>1.NP odměřeno z výkresu   60.00=60.000 [A]</t>
  </si>
  <si>
    <t>733223203</t>
  </si>
  <si>
    <t>Potrubí z trubek měděných tvrdých spojovaných tvrdým pájením O 18/1</t>
  </si>
  <si>
    <t>1.NP odměřeno z výkresu   38.00=38.000 [A]</t>
  </si>
  <si>
    <t>733223204</t>
  </si>
  <si>
    <t>Potrubí z trubek měděných tvrdých spojovaných tvrdým pájením O 22/1</t>
  </si>
  <si>
    <t>1.NP odměřeno z výkresu   12.00=12.000 [A]</t>
  </si>
  <si>
    <t>733223205</t>
  </si>
  <si>
    <t>Potrubí z trubek měděných tvrdých spojovaných tvrdým pájením O 28/1,5</t>
  </si>
  <si>
    <t>1.NP odměřeno z výkresu   34.00=34.000 [A]</t>
  </si>
  <si>
    <t>733224222</t>
  </si>
  <si>
    <t>Potrubí z trubek měděných Příplatek k cenám za zhotovení přípojky z trubek měděných O 15/1</t>
  </si>
  <si>
    <t>1.NP u všech otopných těles   24.00=24.000 [A]</t>
  </si>
  <si>
    <t>733291101</t>
  </si>
  <si>
    <t>Zkoušky těsnosti potrubí z trubek měděných O do 35/1,5</t>
  </si>
  <si>
    <t>dle délky potrubí   144.00=144.000 [A]</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</si>
  <si>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</si>
  <si>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</si>
  <si>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</si>
  <si>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dle délky potrubí   60.00+38.00=98.000 [A]</t>
  </si>
  <si>
    <t>733811252</t>
  </si>
  <si>
    <t>Ochrana potrubí termoizolačními trubicemi z pěnového polyetylenu PE přilepenými v příčných a podélných spojích, tloušťky izolace přes 20 do 25 mm, vnitřního průměru izolace DN přes 22 do 45 mm</t>
  </si>
  <si>
    <t>dle délky potrubí   12.00+34.00=46.000 [A]</t>
  </si>
  <si>
    <t>998733102</t>
  </si>
  <si>
    <t>Přesun hmot pro rozvody potrubí stanovený z hmotnosti přesunovaného materiálu vodorovná dopravní vzdálenost do 50 m v objektech výšky přes 6 do 12 m</t>
  </si>
  <si>
    <t>998733193</t>
  </si>
  <si>
    <t>Přesun hmot pro rozvody potrubí stanovený z hmotnosti přesunovaného materiálu Příplatek k cenám za zvětšený přesun přes vymezenou největší dopravní vzdálenost d</t>
  </si>
  <si>
    <t>Přesun hmot pro rozvody potrubí stanovený z hmotnosti přesunovaného materiálu Příplatek k cenám za zvětšený přesun přes vymezenou největší dopravní vzdálenost do 500 m</t>
  </si>
  <si>
    <t>734211119</t>
  </si>
  <si>
    <t>Ventily odvzdušňovací závitové automatické PN 14 do 120°C G 3/8</t>
  </si>
  <si>
    <t>m.č.OP02   1+1=2.000 [A]</t>
  </si>
  <si>
    <t>734221536</t>
  </si>
  <si>
    <t>Ventily regulační závitové termostatické, bez hlavice ovládání PN 16 do 110°C rohové dvouregulační G 1/2</t>
  </si>
  <si>
    <t>734221682</t>
  </si>
  <si>
    <t>Ventily regulační závitové hlavice termostatické, pro ovládání ventilů PN 10 do 110°C kapalinové otopných těles VK</t>
  </si>
  <si>
    <t>Na všech otopných tělesech dle počtu   11=11.000 [A]</t>
  </si>
  <si>
    <t>734261235</t>
  </si>
  <si>
    <t>Šroubení topenářské PN 16 do 120°C přímé G 1</t>
  </si>
  <si>
    <t>m.č.OP072=2.000 [A]</t>
  </si>
  <si>
    <t>734261417</t>
  </si>
  <si>
    <t>Šroubení regulační radiátorové rohové s vypouštěním G 1/2</t>
  </si>
  <si>
    <t>m.č.OP071=1.000 [A]</t>
  </si>
  <si>
    <t>734291123</t>
  </si>
  <si>
    <t>Ostatní armatury kohouty plnicí a vypouštěcí PN 10 do 90°C G 1/2</t>
  </si>
  <si>
    <t>m.č.OP022=2.000 [A]</t>
  </si>
  <si>
    <t>734291274</t>
  </si>
  <si>
    <t>Ostatní armatury filtry závitové pro topné a chladicí systémy PN 30 do 110°C přímé s vnitřními závity a integrovaným magnetem G 1</t>
  </si>
  <si>
    <t>m.č.OP021=1.000 [A]</t>
  </si>
  <si>
    <t>734292715</t>
  </si>
  <si>
    <t>Ostatní armatury kulové kohouty PN 42 do 185°C přímé vnitřní závit G 1</t>
  </si>
  <si>
    <t>m.č.OP026=6.000 [A]</t>
  </si>
  <si>
    <t>998734193</t>
  </si>
  <si>
    <t>Přesun hmot pro armatury stanovený z hmotnosti přesunovaného materiálu Příplatek k cenám za zvětšený přesun přes vymezenou největší dopravní vzdálenost do 500 m</t>
  </si>
  <si>
    <t>R734221682</t>
  </si>
  <si>
    <t>R734261406</t>
  </si>
  <si>
    <t>Šroubení připojovací armatury radiátorů VK PN 10 do 110°C, regulační uzavíratelné přímé G 1/2 x 15</t>
  </si>
  <si>
    <t>Na všech otopných tělesech dle počtu   12=12.000 [A]</t>
  </si>
  <si>
    <t>Šroubení připojovací armatury radiátorů VK PN 10 do 110°C, regulační uzavíratelné přímé G 1/2 x 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</si>
  <si>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735</t>
  </si>
  <si>
    <t>Ústřední vytápění - otopná tělesa</t>
  </si>
  <si>
    <t>735152473</t>
  </si>
  <si>
    <t>Otopná tělesa panelová VK dvoudesková PN 1,0 MPa, T do 110°C s jednou přídavnou přestupní plochou výšky tělesa 600 mm stavební délky / výkonu 600 mm / 773 W</t>
  </si>
  <si>
    <t>m.č.OP11   1=1.000 [A]</t>
  </si>
  <si>
    <t>735152474</t>
  </si>
  <si>
    <t>Otopná tělesa panelová VK dvoudesková PN 1,0 MPa, T do 110°C s jednou přídavnou přestupní plochou výšky tělesa 600 mm stavební délky / výkonu 700 mm / 902 W</t>
  </si>
  <si>
    <t>m.č.OP03 2 OP16   1+1=2.000 [A]</t>
  </si>
  <si>
    <t>735152476</t>
  </si>
  <si>
    <t>Otopná tělesa panelová VK dvoudesková PN 1,0 MPa, T do 110°C s jednou přídavnou přestupní plochou výšky tělesa 600 mm stavební délky / výkonu 900 mm / 1159 W</t>
  </si>
  <si>
    <t>m.č.OP6 2 OP2   1+1=2.000 [A]</t>
  </si>
  <si>
    <t>735152478</t>
  </si>
  <si>
    <t>Otopná tělesa panelová VK dvoudesková PN 1,0 MPa, T do 110°C s jednou přídavnou přestupní plochou výšky tělesa 600 mm stavební délky / výkonu 1100 mm / 1417 W</t>
  </si>
  <si>
    <t>m.č.OP5 2 OP11   1+1=2.000 [A]</t>
  </si>
  <si>
    <t>735152572</t>
  </si>
  <si>
    <t>Otopná tělesa panelová VK dvoudesková PN 1,0 MPa, T do 110°C se dvěma přídavnými přestupními plochami výšky tělesa 600 mm stavební délky / výkonu 500 mm / 840 W</t>
  </si>
  <si>
    <t>m.č.OP05 2 OP11   1+1=2.000 [A]</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</si>
  <si>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</si>
  <si>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</si>
  <si>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</si>
  <si>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m.č.OP08   1=1.000 [A]</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</si>
  <si>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</si>
  <si>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</si>
  <si>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</si>
  <si>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m.č.OP15 3 OP14   1+2=3.000 [A]</t>
  </si>
  <si>
    <t>735164512</t>
  </si>
  <si>
    <t>Otopná tělesa trubková montáž těles na stěnu výšky tělesa přes 1500 mm</t>
  </si>
  <si>
    <t>m.č.OP07   1=1.000 [A]</t>
  </si>
  <si>
    <t>998735202</t>
  </si>
  <si>
    <t>Přesun hmot pro otopná tělesa stanovený procentní sazbou (%) z ceny vodorovná dopravní vzdálenost do 50 m v objektech výšky přes 6 do 12 m</t>
  </si>
  <si>
    <t>998735293</t>
  </si>
  <si>
    <t>Přesun hmot pro otopná tělesa stanovený procentní sazbou (%) z ceny Příplatek k cenám za zvětšený přesun přes vymezenou největší dopravní vzdálenost do 500 m</t>
  </si>
  <si>
    <t>R541530261</t>
  </si>
  <si>
    <t>těleso trubkové přímotopné 1800x750mm 600W</t>
  </si>
  <si>
    <t>těleso trubkové přímotopné 1800x750mm 600WSpecifikace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</si>
  <si>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R541530262</t>
  </si>
  <si>
    <t>Elektrické topné těleso s termostatem - 1000 W</t>
  </si>
  <si>
    <t>Elektrické topné těleso s termostatem - 1000 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</si>
  <si>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R7355110061</t>
  </si>
  <si>
    <t>Tmavý plynový infrazářič o tepelném výkonu 15,3 kW s trubicemi tvaru U, neizolovaný s nerez zákrytem, jednostupňový na zemní plyn o celkové délce infrazářiče 6</t>
  </si>
  <si>
    <t>Tmavý plynový infrazářič o tepelném výkonu 15,3 kW s trubicemi tvaru U, neizolovaný s nerez zákrytem, jednostupňový na zemní plyn o celkové délce infrazářiče 6 530 mm</t>
  </si>
  <si>
    <t>m.č.OP01   4=4.000 [A]</t>
  </si>
  <si>
    <t>Tmavý plynový infrazářič o tepelném výkonu 15,3 kW s trubicemi tvaru U, neizolovaný s nerez zákrytem, jednostupňový na zemní plyn o celkové délce infrazářiče 6 530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</si>
  <si>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R7355110062</t>
  </si>
  <si>
    <t>Uvedení do provozu a seřízení</t>
  </si>
  <si>
    <t>Uvedení do provozu a seřízeníSpecifikace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</si>
  <si>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R7355110063</t>
  </si>
  <si>
    <t>Plynová připojovací hadice o délce 1000 mm</t>
  </si>
  <si>
    <t>m.č.OP01   4*1=4.000 [A]</t>
  </si>
  <si>
    <t>Plynová připojovací hadice o délce 1000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</si>
  <si>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R7355110064</t>
  </si>
  <si>
    <t>Odvod spalin/přívod spalovacího vzduchu základní vertikální provedení AL střechou</t>
  </si>
  <si>
    <t>Odvod spalin/přívod spalovacího vzduchu základní vertikální provedení AL střechouSpecifikace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</si>
  <si>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R7355110065</t>
  </si>
  <si>
    <t>Uzlový řetízek pro zavěšení infrazářiče a společného odvodu spalin/přívodu vzduchu</t>
  </si>
  <si>
    <t>m.č.OP01   4*20.00=80.000 [A]</t>
  </si>
  <si>
    <t>Uzlový řetízek pro zavěšení infrazářiče a společného odvodu spalin/přívodu vzduchuSpecifikace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</si>
  <si>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R7355110066</t>
  </si>
  <si>
    <t>Ovládací skříň infrazářičů</t>
  </si>
  <si>
    <t>m.č.OP01   1=1.000 [A]</t>
  </si>
  <si>
    <t>Ovládací skříň infrazářičůSpecifikace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</si>
  <si>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R7355110067</t>
  </si>
  <si>
    <t>Prostorový programovatelný termostat</t>
  </si>
  <si>
    <t>Prostorový programovatelný termostatSpecifikace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</si>
  <si>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R7355110068</t>
  </si>
  <si>
    <t>Doprava na staveniště</t>
  </si>
  <si>
    <t>Doprava na staveništěSpecifikace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</si>
  <si>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R7355110069</t>
  </si>
  <si>
    <t>Montáž zářičů včetně montážní plošiny</t>
  </si>
  <si>
    <t>Montáž zářičů včetně montážní plošinySpecifikace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</si>
  <si>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05.1</t>
  </si>
  <si>
    <t>1.01a</t>
  </si>
  <si>
    <t>VZT jednotka pro přívod a odvod vzduchu ve venkovním svislém provedení Průtok +5500 m3/h, -5000 m3/h, 300 Pa - filtrace F7 - deskový rekuperátor - elektrický oh</t>
  </si>
  <si>
    <t>VZT jednotka pro přívod a odvod vzduchu ve venkovním svislém provedení Průtok +5500 m3/h, -5000 m3/h, 300 Pa - filtrace F7 - deskový rekuperátor - elektrický ohřívač - výparník přímého chlazení /</t>
  </si>
  <si>
    <t>1.01b</t>
  </si>
  <si>
    <t>1.02a</t>
  </si>
  <si>
    <t>Zdroj chladu / tepla pro VZT jednotku - kondenzační jednotka systému přímého chlazení / topení, Qch = 10 kW Včetně 8 bm potrubí, chladiva a veškerého příslušent</t>
  </si>
  <si>
    <t>Zdroj chladu / tepla pro VZT jednotku - kondenzační jednotka systému přímého chlazení / topení, Qch = 10 kW Včetně 8 bm potrubí, chladiva a veškerého příslušentví pro napojení na VZT jednotku Včetně r</t>
  </si>
  <si>
    <t>1.02b</t>
  </si>
  <si>
    <t>1.07a</t>
  </si>
  <si>
    <t>Čtyřhranná vyústka do kruhového potrubí odvodní s regulací R1 rozměr 425x125</t>
  </si>
  <si>
    <t>1.07b</t>
  </si>
  <si>
    <t>Čtyřhranná vyústka do kruhového potrubí přívodní s regulací R2 rozměr 425x75</t>
  </si>
  <si>
    <t>1.07c</t>
  </si>
  <si>
    <t>Talířový ventil kovový přívodní pr. 125</t>
  </si>
  <si>
    <t>1.08a</t>
  </si>
  <si>
    <t>Protidešťová žaluzie nasávací s ochranným sítem rozměr 630x900</t>
  </si>
  <si>
    <t>1.08b</t>
  </si>
  <si>
    <t>Protidešťová žaluzie výfuková rozměr 630x900</t>
  </si>
  <si>
    <t>1.10a</t>
  </si>
  <si>
    <t>Kulisový tlumič hluku 400x900-1500, Včetně 2ks kulis 100x900-1500</t>
  </si>
  <si>
    <t>1.10b</t>
  </si>
  <si>
    <t>Kulisový tlumič hluku 400x900-1000, Včetně 2ks kulis 100x900-1000</t>
  </si>
  <si>
    <t>1.16.1</t>
  </si>
  <si>
    <t>Spiro potrubí z pozink. plechu, včetně závěsů, tvarovek, montážního materiálu a požárních ucpávek pro dotěsnění prostupů - průměr 500</t>
  </si>
  <si>
    <t>1.16.2</t>
  </si>
  <si>
    <t>Spiro potrubí z pozink. plechu, včetně závěsů, tvarovek, montážního materiálu a požárních ucpávek pro dotěsnění prostupů - průměr 400</t>
  </si>
  <si>
    <t>1.16.3</t>
  </si>
  <si>
    <t>Spiro potrubí z pozink. plechu, včetně závěsů, tvarovek, montážního materiálu a požárních ucpávek pro dotěsnění prostupů - průměr 315</t>
  </si>
  <si>
    <t>Spiro potrubí z pozink. plechu, včetně závěsů, tvarovek, montážního materiálu a požárních ucpávek pro dotěsnění prostupů  průměr 315</t>
  </si>
  <si>
    <t>1.16.4</t>
  </si>
  <si>
    <t>Spiro potrubí z pozink. plechu, včetně závěsů, tvarovek, montážního materiálu a požárních ucpávek pro dotěsnění prostupů - průměr 250</t>
  </si>
  <si>
    <t>1.16.5</t>
  </si>
  <si>
    <t>Spiro potrubí z pozink. plechu, včetně závěsů, tvarovek, montážního materiálu a požárních ucpávek pro dotěsnění prostupů - průměr 200</t>
  </si>
  <si>
    <t>Spiro potrubí z pozink. plechu, včetně závěsů, tvarovek, montážního materiálu a požárních ucpávek pro dotěsnění prostupů -průměr 200</t>
  </si>
  <si>
    <t>1.16.6</t>
  </si>
  <si>
    <t>Spiro potrubí z pozink. plechu, včetně závěsů, tvarovek, montážního materiálu a požárních ucpávek pro dotěsnění prostupů - průměr 125</t>
  </si>
  <si>
    <t>1.17</t>
  </si>
  <si>
    <t>Čtyřhranné potrubí z ocel. pozink. plechu spojovaného přírubami do vnitřního i vnějšího prostředí, včetně závěsů, spojovacího materiálu a požárních ucpávek pro</t>
  </si>
  <si>
    <t>Čtyřhranné potrubí z ocel. pozink. plechu spojovaného přírubami do vnitřního i vnějšího prostředí, včetně závěsů, spojovacího materiálu a požárních ucpávek pro dotěsnění prostupů</t>
  </si>
  <si>
    <t>1.18</t>
  </si>
  <si>
    <t>Protihluková izolace tl. 60 mm (střední objemová hmotnost 60kg / m3) s oplechováním pozinkovaným plechem tl. 1 mm - na rozvody od VZT jednotek až po tlumiče hluku včetně</t>
  </si>
  <si>
    <t>1.19a</t>
  </si>
  <si>
    <t>Tepelná izolace do venkovního prostředí, tl. 60 mm (střední objemová hmotnost 60kg / m3), včetně oplechování pozinkovaným plechem tl. 1 mm</t>
  </si>
  <si>
    <t>1.19b</t>
  </si>
  <si>
    <t>Tepelná izolace do vnitřního prostředí, tl. 20 mm (střední objemová hmotnost 60kg / m3) - na rozvody v podlahovém kanálu</t>
  </si>
  <si>
    <t>2.01a</t>
  </si>
  <si>
    <t>2.02a</t>
  </si>
  <si>
    <t>Zdroj chladu / tepla pro VZT jednotku - kondenzační jednotka systému přímého chlazení / topení, Qch = 6 kW Včetně 5 bm potrubí, chladiva a veškerého příslušentv</t>
  </si>
  <si>
    <t>Zdroj chladu / tepla pro VZT jednotku - kondenzační jednotka systému přímého chlazení / topení, Qch = 6 kW Včetně 5 bm potrubí, chladiva a veškerého příslušentví pro napojení na VZT jednotku Včetně re</t>
  </si>
  <si>
    <t>2.07a</t>
  </si>
  <si>
    <t>Vířivý anemostat vel. 600 pro průtok 500 m3/h, vč.napojovacího boxu s regulační klapkou</t>
  </si>
  <si>
    <t>2.07b</t>
  </si>
  <si>
    <t>Čtyřhranná vyústka odvodní s regulací rozměr 500x200</t>
  </si>
  <si>
    <t>2.07c</t>
  </si>
  <si>
    <t>Talířový ventil kovový přívodní pr. 200</t>
  </si>
  <si>
    <t>2.07d</t>
  </si>
  <si>
    <t>2.07e</t>
  </si>
  <si>
    <t>Talířový ventil kovový přívodní pr. 160</t>
  </si>
  <si>
    <t>2.07f</t>
  </si>
  <si>
    <t>2.07g</t>
  </si>
  <si>
    <t>2.07h</t>
  </si>
  <si>
    <t>2.08a</t>
  </si>
  <si>
    <t>Protidešťová žaluzie nasávací s ochranným sítem rozměr 500x400</t>
  </si>
  <si>
    <t>2.08b</t>
  </si>
  <si>
    <t>Výfuková hlavice na potrubí pr. 400</t>
  </si>
  <si>
    <t>2.10a</t>
  </si>
  <si>
    <t>Kulisový tlumič hluku 400x400-1500, vč.2ks kulis 100x400-1500</t>
  </si>
  <si>
    <t>2.10b</t>
  </si>
  <si>
    <t>Kulisový tlumič hluku 400x400-1000, vč.2ks kulis 100x400-1000</t>
  </si>
  <si>
    <t>2.15.1</t>
  </si>
  <si>
    <t>Flexo potrubí s útlumem hluku - pr. 200</t>
  </si>
  <si>
    <t>2.15.2</t>
  </si>
  <si>
    <t>Flexo potrubí s útlumem hluku - pr. 160</t>
  </si>
  <si>
    <t>2.15.3</t>
  </si>
  <si>
    <t>Flexo potrubí s útlumem hluku - pr. 125</t>
  </si>
  <si>
    <t>2.16.1</t>
  </si>
  <si>
    <t>Spiro potrubí z pozink. plechu, včetně závěsů, tvarovek, montážního materiálu a požárních ucpávek pro dotěsnění prostupů - pr. 250</t>
  </si>
  <si>
    <t>2.16.2</t>
  </si>
  <si>
    <t>Spiro potrubí z pozink. plechu, včetně závěsů, tvarovek, montážního materiálu a požárních ucpávek pro dotěsnění prostupů - pr. 200</t>
  </si>
  <si>
    <t>2.16.3</t>
  </si>
  <si>
    <t>Spiro potrubí z pozink. plechu, včetně závěsů, tvarovek, montážního materiálu a požárních ucpávek pro dotěsnění prostupů - pr. 160</t>
  </si>
  <si>
    <t>2.16.4</t>
  </si>
  <si>
    <t>Spiro potrubí z pozink. plechu, včetně závěsů, tvarovek, montážního materiálu a požárních ucpávek pro dotěsnění prostupů - pr. 125</t>
  </si>
  <si>
    <t>2.17</t>
  </si>
  <si>
    <t>Čtyřhranné potrubí z ocel. pozink. plechu spojovaného přírubami do vnitřního prostředí, včetně závěsů, spojovacího materiálu a požárních ucpávek pro dotěsnění p</t>
  </si>
  <si>
    <t>Čtyřhranné potrubí z ocel. pozink. plechu spojovaného přírubami do vnitřního prostředí, včetně závěsů, spojovacího materiálu a požárních ucpávek pro dotěsnění prostupů</t>
  </si>
  <si>
    <t>2.18</t>
  </si>
  <si>
    <t>Protihluková izolace tl. 40 mm (střední objemová hmotnost 60kg / m3) s oplechováním pozinkovaným plechem tl. 1 mm - na rozvody od VZT jednotky až po tlumiče hluku včetně</t>
  </si>
  <si>
    <t>2.19a</t>
  </si>
  <si>
    <t>Tepelná izolace do vnitřního prostředí, tl. 20 mm (střední objemová hmotnost 60kg / m3) - veškeré přívodní a odvodní rozvody</t>
  </si>
  <si>
    <t>2.19b</t>
  </si>
  <si>
    <t>Parotěsná izolace nalepovací do vnitřního prostředí, tl. 20 mm (tepelný odpor 0,033 W/(m.K) - na rozvody sání a výfuku za VZT jednotkou</t>
  </si>
  <si>
    <t>2.20</t>
  </si>
  <si>
    <t>Požární izolace s oboustrannou odolností, tl. 60 mm (střední objemová hmotnost 195kg / m3) s odolností min. 30 minut</t>
  </si>
  <si>
    <t>N.1</t>
  </si>
  <si>
    <t>Jemné zaregulování</t>
  </si>
  <si>
    <t>N.2</t>
  </si>
  <si>
    <t>Zaškolení obsluhy</t>
  </si>
  <si>
    <t>N.3</t>
  </si>
  <si>
    <t>Provozní přepisy a řády</t>
  </si>
  <si>
    <t>N.4</t>
  </si>
  <si>
    <t>Montáž</t>
  </si>
  <si>
    <t>N.5</t>
  </si>
  <si>
    <t>Štítky a označení potrubí</t>
  </si>
  <si>
    <t>06.1</t>
  </si>
  <si>
    <t>Chlazení</t>
  </si>
  <si>
    <t>Zařízení CH.01.00</t>
  </si>
  <si>
    <t>1.01</t>
  </si>
  <si>
    <t>Venkovní kondenzační jednotka, chladící výkon nominální 5,00 kW, příkon: 1,66 kW, akustický tlak v 1m: 48 db(A), rozměry: 550*780*290 V*Š*H, hmotnost: 40 kg, el</t>
  </si>
  <si>
    <t>Venkovní kondenzační jednotka, chladící výkon nominální 5,00 kW, příkon: 1,66 kW, akustický tlak v 1m: 48 db(A), rozměry: 550*780*290 V*Š*H, hmotnost: 40 kg, el. připojení: 1x230, doporučené jištění 1</t>
  </si>
  <si>
    <t>1.02</t>
  </si>
  <si>
    <t>Vnitřní jednotka nástěnná, Qch=5,0 kW, Qv=2400 m3/h, akustický tlak v 1,5 m: 41 dB(A), rozměry: 1050*320*250 Š*V*H, připojení kapalina 6,4 mm, připojení plyn 12</t>
  </si>
  <si>
    <t>Vnitřní jednotka nástěnná, Qch=5,0 kW, Qv=2400 m3/h, akustický tlak v 1,5 m: 41 dB(A), rozměry: 1050*320*250 Š*V*H, připojení kapalina 6,4 mm, připojení plyn 12,7 mm, hmotnost 14 kg</t>
  </si>
  <si>
    <t>1.03</t>
  </si>
  <si>
    <t>Nástěnný kabelový ovladač</t>
  </si>
  <si>
    <t>1.04</t>
  </si>
  <si>
    <t>Předizolované potrubí pro vedení chladiva O 6,4 mm</t>
  </si>
  <si>
    <t>1.05</t>
  </si>
  <si>
    <t>Předizolované potrubí pro vedení chladiva O 12,7 mm</t>
  </si>
  <si>
    <t>1.06</t>
  </si>
  <si>
    <t>Komunikační kabel pro připojení vnitřních jednotek JYTY 5x1,5</t>
  </si>
  <si>
    <t>Zařízení CH.02.00</t>
  </si>
  <si>
    <t>2.01</t>
  </si>
  <si>
    <t>2.02</t>
  </si>
  <si>
    <t>2.03</t>
  </si>
  <si>
    <t>2.04</t>
  </si>
  <si>
    <t>2.05</t>
  </si>
  <si>
    <t>2.06</t>
  </si>
  <si>
    <t>Zařízení CH.03.00</t>
  </si>
  <si>
    <t>3.01</t>
  </si>
  <si>
    <t>Venkovní jednotka multisplit, chladící výkon nominální 7,50 kW, příkon: 2,00 kW, akustický tlak v 1m: 48 db(A), rozměry: 890*900*320 V*Š*H, hmotnost: 72 kg, el.</t>
  </si>
  <si>
    <t>Venkovní jednotka multisplit, chladící výkon nominální 7,50 kW, příkon: 2,00 kW, akustický tlak v 1m: 48 db(A), rozměry: 890*900*320 V*Š*H, hmotnost: 72 kg, el. připojení: 1x230, doporučené jištění 16</t>
  </si>
  <si>
    <t>3.02</t>
  </si>
  <si>
    <t>Vnitřní jednotka nástěnná, Qch=2,5 kW; Qt=3,2 kW, Qv=570 m3/h, akustický tlak v 1,5 m: 23 dB(A), rozměry: 798*293*230 Š*V*H, připojení kapalina 6,4 mm, připojen</t>
  </si>
  <si>
    <t>Vnitřní jednotka nástěnná, Qch=2,5 kW; Qt=3,2 kW, Qv=570 m3/h, akustický tlak v 1,5 m: 23 dB(A), rozměry: 798*293*230 Š*V*H, připojení kapalina 6,4 mm, připojení plyn 9,5 mm, hmotnost 9 kg vč. dálkové</t>
  </si>
  <si>
    <t>3.03</t>
  </si>
  <si>
    <t>3.04</t>
  </si>
  <si>
    <t>Předizolované potrubí pro vedení chladiva O 9,5 mm</t>
  </si>
  <si>
    <t>3.05</t>
  </si>
  <si>
    <t>D4</t>
  </si>
  <si>
    <t>Společné položky</t>
  </si>
  <si>
    <t>4.02</t>
  </si>
  <si>
    <t>Doplnění chladiva R32</t>
  </si>
  <si>
    <t>4.03</t>
  </si>
  <si>
    <t>Doprava materiálu, doprava vlastní</t>
  </si>
  <si>
    <t>4.04</t>
  </si>
  <si>
    <t>Pomocné ocelové konstrukce</t>
  </si>
  <si>
    <t>4.05</t>
  </si>
  <si>
    <t>Štítky a popisy potrubí a zařízení</t>
  </si>
  <si>
    <t>4.08</t>
  </si>
  <si>
    <t>Montážní, spojovací, těsnící a kotvící materiál</t>
  </si>
  <si>
    <t>07.1</t>
  </si>
  <si>
    <t>460-01</t>
  </si>
  <si>
    <t>Rýhy 35x80cm</t>
  </si>
  <si>
    <t>460-02</t>
  </si>
  <si>
    <t>Rýhy 50x120cm</t>
  </si>
  <si>
    <t>460-03</t>
  </si>
  <si>
    <t>Příplatek na zátah kabelu v trubce</t>
  </si>
  <si>
    <t>460-04</t>
  </si>
  <si>
    <t>Pískové lože</t>
  </si>
  <si>
    <t>460-05</t>
  </si>
  <si>
    <t>Trubka 63mm</t>
  </si>
  <si>
    <t>Kabely</t>
  </si>
  <si>
    <t>741-1001</t>
  </si>
  <si>
    <t>1-CYKY-J 5x35mm2</t>
  </si>
  <si>
    <t>741-1002</t>
  </si>
  <si>
    <t>1-CYKY-J 5x70mm2</t>
  </si>
  <si>
    <t>741-1003</t>
  </si>
  <si>
    <t>1-CYKY-J 5x6mm2</t>
  </si>
  <si>
    <t>741-1004</t>
  </si>
  <si>
    <t>1-CYKY-J 5x16mm2</t>
  </si>
  <si>
    <t>741-1005</t>
  </si>
  <si>
    <t>PRAFlaDur-J 3x2,5 RE P60-R</t>
  </si>
  <si>
    <t>741-1006</t>
  </si>
  <si>
    <t>PRAFlaDur-J 3x1,5 RE P60-R</t>
  </si>
  <si>
    <t>741-1007</t>
  </si>
  <si>
    <t>CYKY-J 3x2,5mm2</t>
  </si>
  <si>
    <t>741-1008</t>
  </si>
  <si>
    <t>CYKY-J 5x2,5mm2</t>
  </si>
  <si>
    <t>741-1009</t>
  </si>
  <si>
    <t>CYKY-J 3x1,5mm2</t>
  </si>
  <si>
    <t>741-1010</t>
  </si>
  <si>
    <t>CYKY-J 5x1,5mm2</t>
  </si>
  <si>
    <t>741-1011</t>
  </si>
  <si>
    <t>Elektromontážní práce kabely silové</t>
  </si>
  <si>
    <t>741-1012</t>
  </si>
  <si>
    <t>Elektromontážní práce kabely podružné</t>
  </si>
  <si>
    <t>741-1013</t>
  </si>
  <si>
    <t>Kabelový žlab Merkur 300/50</t>
  </si>
  <si>
    <t>741-1014</t>
  </si>
  <si>
    <t>Kabelový žlab Merkur 50/50</t>
  </si>
  <si>
    <t>741-1015</t>
  </si>
  <si>
    <t>Montáž žlab Merkur</t>
  </si>
  <si>
    <t>741-1016</t>
  </si>
  <si>
    <t>doprava materiálu 3%</t>
  </si>
  <si>
    <t>Instalační materiál</t>
  </si>
  <si>
    <t>741-1021</t>
  </si>
  <si>
    <t>Krabice rozvodné</t>
  </si>
  <si>
    <t>741-1022</t>
  </si>
  <si>
    <t>Vypínače+ krabička na povrch</t>
  </si>
  <si>
    <t>741-1023</t>
  </si>
  <si>
    <t>Zásuvka 1f + krabička na povrch</t>
  </si>
  <si>
    <t>741-1024.1</t>
  </si>
  <si>
    <t>Zásuvka 3f 16A kombi</t>
  </si>
  <si>
    <t>741-1024.2</t>
  </si>
  <si>
    <t>Zásuvka 3f 16A</t>
  </si>
  <si>
    <t>741-1025</t>
  </si>
  <si>
    <t>Zásuvka 3f 32A</t>
  </si>
  <si>
    <t>741-1026</t>
  </si>
  <si>
    <t>Zásuvka 3f 63A</t>
  </si>
  <si>
    <t>741-1027</t>
  </si>
  <si>
    <t>Zásuvka 3f 125A</t>
  </si>
  <si>
    <t>741-1028</t>
  </si>
  <si>
    <t>HL Rozvaděč 250A - IP43</t>
  </si>
  <si>
    <t>741-1029.1</t>
  </si>
  <si>
    <t>HL Jistič BD250NE305 + Spoušť + připojení</t>
  </si>
  <si>
    <t>741-1029.2</t>
  </si>
  <si>
    <t>Jistič BC160NT305 + Spoušť + připojení</t>
  </si>
  <si>
    <t>741-1041</t>
  </si>
  <si>
    <t>Elektroměr + transformátory proudu 200/5</t>
  </si>
  <si>
    <t>741-1042</t>
  </si>
  <si>
    <t>Pomálý náběh pro kompresor 40kW</t>
  </si>
  <si>
    <t>741-1043</t>
  </si>
  <si>
    <t>Skříň přepěťové ochrany SPO B1</t>
  </si>
  <si>
    <t>741-1044</t>
  </si>
  <si>
    <t>Přepěťové ochrany Podružné</t>
  </si>
  <si>
    <t>741-1047</t>
  </si>
  <si>
    <t>Proudový chránič 80A</t>
  </si>
  <si>
    <t>741-1049</t>
  </si>
  <si>
    <t>Proudový chránič 25A</t>
  </si>
  <si>
    <t>741-1050</t>
  </si>
  <si>
    <t>Jistič 3f 125A - C</t>
  </si>
  <si>
    <t>741-1051</t>
  </si>
  <si>
    <t>Jistič 3f 100A - B</t>
  </si>
  <si>
    <t>741-1052.1</t>
  </si>
  <si>
    <t>Jistič 3f 80A - C</t>
  </si>
  <si>
    <t>741-1052.2</t>
  </si>
  <si>
    <t>Jistič 3f 80A - B</t>
  </si>
  <si>
    <t>741-1053</t>
  </si>
  <si>
    <t>Jistič 3f 63A - C</t>
  </si>
  <si>
    <t>741-1054</t>
  </si>
  <si>
    <t>Jistič 3f 40A - B</t>
  </si>
  <si>
    <t>741-1055</t>
  </si>
  <si>
    <t>Jistič 3f 32A - C</t>
  </si>
  <si>
    <t>741-1056</t>
  </si>
  <si>
    <t>Jistič 3f 16A - C</t>
  </si>
  <si>
    <t>741-1057</t>
  </si>
  <si>
    <t>Jistič 3f 10A - B</t>
  </si>
  <si>
    <t>741-1058</t>
  </si>
  <si>
    <t>Jistič 3f 25A - B</t>
  </si>
  <si>
    <t>741-1059</t>
  </si>
  <si>
    <t>Jistič 1f 16A - C</t>
  </si>
  <si>
    <t>741-1060</t>
  </si>
  <si>
    <t>Jistič 1f 16A - B</t>
  </si>
  <si>
    <t>741-1061</t>
  </si>
  <si>
    <t>Jistič 1f 10A - B</t>
  </si>
  <si>
    <t>741-1062</t>
  </si>
  <si>
    <t>Jistič 1f 32A - B</t>
  </si>
  <si>
    <t>741-1063</t>
  </si>
  <si>
    <t>Jistič 1f 2A - B</t>
  </si>
  <si>
    <t>741-1064</t>
  </si>
  <si>
    <t>Pojistky GG 00 125A</t>
  </si>
  <si>
    <t>741-1066</t>
  </si>
  <si>
    <t>podružný materiál, Wago, sponky</t>
  </si>
  <si>
    <t>741-1067</t>
  </si>
  <si>
    <t>Stykač TESYST F 250A</t>
  </si>
  <si>
    <t>741-1068</t>
  </si>
  <si>
    <t>Vačkový přepínač 1-0-2 250A ABB OT250E04WCP</t>
  </si>
  <si>
    <t>741-1069</t>
  </si>
  <si>
    <t>Vačkový přepínač 1-0-2 160A ABB OT160E04WCP</t>
  </si>
  <si>
    <t>741-1070</t>
  </si>
  <si>
    <t>Trubka 125mm</t>
  </si>
  <si>
    <t>741-1071</t>
  </si>
  <si>
    <t>Elektroinstalační lišta 20x20mm + montáž</t>
  </si>
  <si>
    <t>741-1072</t>
  </si>
  <si>
    <t>Pordužné rozvodnice vnitřní</t>
  </si>
  <si>
    <t>741-1073</t>
  </si>
  <si>
    <t>Pordužné rozvodnice venkovní</t>
  </si>
  <si>
    <t>741-1074.1</t>
  </si>
  <si>
    <t>Protipožární ucpávky malá DN 50-63</t>
  </si>
  <si>
    <t>741-1074.2</t>
  </si>
  <si>
    <t>Protipožární ucpávky malá DN 160</t>
  </si>
  <si>
    <t>741-1074.3</t>
  </si>
  <si>
    <t>Protipožární ucpávky malá 400x250</t>
  </si>
  <si>
    <t>741-1075</t>
  </si>
  <si>
    <t>Elektromontážní práce osazení - zapojení</t>
  </si>
  <si>
    <t>h</t>
  </si>
  <si>
    <t>741-1076</t>
  </si>
  <si>
    <t>Elektromontážní práce osvětlení</t>
  </si>
  <si>
    <t>741-1077.1</t>
  </si>
  <si>
    <t>Revize</t>
  </si>
  <si>
    <t>741-1077.2</t>
  </si>
  <si>
    <t>doprava materiálu 2%</t>
  </si>
  <si>
    <t>Hromosvody</t>
  </si>
  <si>
    <t>741-1031</t>
  </si>
  <si>
    <t>Jímač 1,5m + patka</t>
  </si>
  <si>
    <t>741-1032</t>
  </si>
  <si>
    <t>podpěry</t>
  </si>
  <si>
    <t>741-1033</t>
  </si>
  <si>
    <t>svorky</t>
  </si>
  <si>
    <t>741-1034</t>
  </si>
  <si>
    <t>FEZN 30/4</t>
  </si>
  <si>
    <t>741-1035</t>
  </si>
  <si>
    <t>drát 8mm</t>
  </si>
  <si>
    <t>741-1036</t>
  </si>
  <si>
    <t>drát 10mm</t>
  </si>
  <si>
    <t>741-1037</t>
  </si>
  <si>
    <t>podružný materiál</t>
  </si>
  <si>
    <t>741-1038.1</t>
  </si>
  <si>
    <t>741-1038.2</t>
  </si>
  <si>
    <t>revize hromosvodu 12x svod + uzemnění</t>
  </si>
  <si>
    <t>741-1039</t>
  </si>
  <si>
    <t>Elektromontážní práce hromosvod + uzemění</t>
  </si>
  <si>
    <t>08.1</t>
  </si>
  <si>
    <t>Záchytný systém - vnější</t>
  </si>
  <si>
    <t>767-Z001</t>
  </si>
  <si>
    <t>Kotvicí zařízení typu C dle ČSN EN 795</t>
  </si>
  <si>
    <t>767-Z002</t>
  </si>
  <si>
    <t>Koncový prvek</t>
  </si>
  <si>
    <t>767-Z003</t>
  </si>
  <si>
    <t>Středový prvek</t>
  </si>
  <si>
    <t>767-Z004</t>
  </si>
  <si>
    <t>Rohový prvek</t>
  </si>
  <si>
    <t>767-Z005</t>
  </si>
  <si>
    <t>Koncový tlumič</t>
  </si>
  <si>
    <t>PÁR</t>
  </si>
  <si>
    <t>767-Z006</t>
  </si>
  <si>
    <t>Nerezové lano 8 mm</t>
  </si>
  <si>
    <t>767-Z007</t>
  </si>
  <si>
    <t>ID štítek</t>
  </si>
  <si>
    <t>767-Z008</t>
  </si>
  <si>
    <t>Výchozí prohlídka</t>
  </si>
  <si>
    <t>767-Z009</t>
  </si>
  <si>
    <t>Montážní práce</t>
  </si>
  <si>
    <t>09.1</t>
  </si>
  <si>
    <t>Záchytný systém - vnitřní</t>
  </si>
  <si>
    <t>Doprava 3cesty 120km x 2 x 3 cesty x 9,-Kč/km</t>
  </si>
  <si>
    <t>Pronájem kloubové plošiny</t>
  </si>
  <si>
    <t>R01102</t>
  </si>
  <si>
    <t>Osobní ochranné prostředky - Samonavíjející zachycovač pádu 10m</t>
  </si>
  <si>
    <t>R01103</t>
  </si>
  <si>
    <t>OOPP – osobní ochranné prostředky - Jednoduchý pracovní postroj</t>
  </si>
  <si>
    <t>R01104</t>
  </si>
  <si>
    <t>OOPP – osobní ochranné prostředky - Pracovní přilba pro práci ve výškách</t>
  </si>
  <si>
    <t>R117505</t>
  </si>
  <si>
    <t>Příslušenství - Sign post - Výstražná informativní tabulka</t>
  </si>
  <si>
    <t>R126435</t>
  </si>
  <si>
    <t>Nerez - EN 795C - Stainless steel intermediate anchor - Mezilehlý kotvící bod - nerezová ocel</t>
  </si>
  <si>
    <t>R17311</t>
  </si>
  <si>
    <t>Drátěnná lana - Galvanised steel wire rope-per meter - Galvanizované ocelové lano-cena za 1m, pro vedení násobit 2x</t>
  </si>
  <si>
    <t>R251649</t>
  </si>
  <si>
    <t>OOPP – osobní ochranné prostředky - Kolečkový jezdec - pouze pro nerezové body-montáž na strop</t>
  </si>
  <si>
    <t>R68488</t>
  </si>
  <si>
    <t>Nerez - EN 795C - Stainless steel end anchor kit – bimaterial - Sestava koncového kotvícího bodu-komplet (2ks na vedení)</t>
  </si>
  <si>
    <t>R74327</t>
  </si>
  <si>
    <t>Šrouby - Set of stainless steel M16 screws - Sestava šroubu M16 nerez (šr.50mm+podlož.+mat.samojis.)</t>
  </si>
  <si>
    <t>R74328</t>
  </si>
  <si>
    <t>Šrouby - Set steel web 60x500mm - Ocelová pásovina pozink 60x500mm</t>
  </si>
  <si>
    <t xml:space="preserve">  SO 11-72-01</t>
  </si>
  <si>
    <t>Novostavba transformovny T10</t>
  </si>
  <si>
    <t>SO 11-72-01</t>
  </si>
  <si>
    <t>01.2</t>
  </si>
  <si>
    <t>131251104</t>
  </si>
  <si>
    <t>Hloubení nezapažených jam a zářezů strojně s urovnáním dna do předepsaného profilu a spádu v hornině třídy těžitelnosti I skupiny 3 přes 100 do 500 m3</t>
  </si>
  <si>
    <t>(19.00+1.55)*(5.00+1.55)*1.10=148.063 [A]</t>
  </si>
  <si>
    <t>2*(0.80+3.88+0.80+1.72+0.60+1.74+0.60+1.72+0.80+4.48+0.80)*0.80*(0.30+0.50)=22.963 [A] 
4*2.32*0.80*(0.30+0.50)=5.939 [B] 
2*2.32*0.60*(0.30+0.50)=2.227 [C] 
Celkem: 22.963+5.939+2.227=31.129 [D]</t>
  </si>
  <si>
    <t>148.063+31.129=179.192 [A]</t>
  </si>
  <si>
    <t>'ZÁSYP JAM A RÝH Z NAKUPOVANÝCH MATERIÁLŮ, včetně dodávky vhodného materiálu, veškeré dopravy, hutnění, uložení - komletní dodávka a práce 
výkop148.063=148.063 [A] 
odpočet-17.42*3.40*1.10=-65.151 [B] 
Celkem: 148.063+-65.151=82.912 [C]</t>
  </si>
  <si>
    <t>271532213</t>
  </si>
  <si>
    <t>Podsyp pod základové konstrukce se zhutněním a urovnáním povrchu z kameniva hrubého, frakce 8 - 16 mm</t>
  </si>
  <si>
    <t>2*(0.80+3.88+0.80+1.72+0.60+1.74+0.60+1.72+0.80+4.48+0.80)*0.80*0.30=8.611 [A] 
4*2.32*0.80*0.30=2.227 [B] 
2*2.32*0.60*0.30=0.835 [C] 
Celkem: 8.611+2.227+0.835=11.673 [D]</t>
  </si>
  <si>
    <t>'betonáž přímo do rýhy' 
2*(0.80+3.88+0.80+1.72+0.60+1.74+0.60+1.72+0.80+4.48+0.80)*0.80*0.50=14.352 [A] 
4*2.32*0.80*0.50=3.712 [B] 
2*2.32*0.60*0.50=1.392 [C] 
Celkem: 14.352+3.712+1.392=19.456 [D]</t>
  </si>
  <si>
    <t>R388-pol.01</t>
  </si>
  <si>
    <t>D+M ŽB dílců prefabrikovaných - vč.prostupů - dolní část - voděodolný beton</t>
  </si>
  <si>
    <t>'Dolní část' 
4.78*3.32*0.20=3.174 [A] 
(4.78+2.92)*2*1.10*0.20=3.388 [B] 
Mezisoučet: 3.174+3.388=6.562 [C] 
5.38*3.32*0.20=3.572 [D] 
(5.38+2.92)*2*1.10*0.20=3.652 [E] 
Mezisoučet: 3.572+3.652=7.224 [F] 
7.18*3.32*0.20=4.768 [G] 
(7.18+2.92)*2*1.10*0.20=4.444 [H] 
2*2.292*1.10*0.10=0.504 [I] 
Mezisoučet: 4.768+4.444+0.504=9.716 [J] 
Celkem: 3.174+3.388+3.572+3.652+4.768+4.444+0.504=23.502 [K]</t>
  </si>
  <si>
    <t>D+M ŽB dílců prefabrikovaných - vč.prostupů - dolní část - voděodolný betonSpecifikace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</si>
  <si>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R388-pol.02</t>
  </si>
  <si>
    <t>D+M ŽB dílců prefabrikovaných - horní část</t>
  </si>
  <si>
    <t>'Horní část' 
4.78*3.32*0.12=1.904 [A] 
(4.78+3.08)*2*2.40*0.12=4.527 [B] 
-1.40*2.16*0.12=-0.363 [C] 
Mezisoučet: 1.904+4.527+-0.363=6.068 [D] 
7.18*3.32*0.12=2.861 [E] 
(7.18+3.08)*2*2.40*0.12=5.910 [F] 
-1.40*2.16*0.12=-0.363 [G] 
-2*1.20*2.16*0.12=-0.622 [H] 
2*3.08*2.40*0.10=1.478 [I] 
Mezisoučet: 2.861+5.91+-0.363+-0.622+1.478=9.264 [J] 
5.38*3.32*0.12=2.143 [K] 
(5.38+3.08)*2*2.40*0.12=4.873 [L] 
-1.40*2.16*0.12=-0.363 [M] 
Mezisoučet: 2.143+4.873+-0.363=6.653 [N] 
Celkem: 1.904+4.527+-0.363+2.861+5.91+-0.363+-0.622+1.478+2.143+4.873+-0.363=21.985 [O]</t>
  </si>
  <si>
    <t>D+M ŽB dílců prefabrikovaných - horní částSpecifikace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</si>
  <si>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13010952</t>
  </si>
  <si>
    <t>ocel profilová jakost S235JR (11 375) průřez HEA 120</t>
  </si>
  <si>
    <t>HEA č.120230.84/1000=0.231 [A] 
0.231 * 1.2Koeficient množství=0.277 [B]</t>
  </si>
  <si>
    <t>Hmotnost: 20,40 kg/m</t>
  </si>
  <si>
    <t>13611228</t>
  </si>
  <si>
    <t>plech ocelový hladký jakost S235JR tl 10mm tabule</t>
  </si>
  <si>
    <t>Plech10/160/20020.10/1000=0.020 [A] 
0.02 * 1.2Koeficient množství=0.024 [B]</t>
  </si>
  <si>
    <t>Hmotnost 78,5 kg/m2</t>
  </si>
  <si>
    <t>413941121</t>
  </si>
  <si>
    <t>Osazování ocelových válcovaných nosníků ve stropech I nebo IE nebo U nebo UE nebo L do č.12 nebo výšky do 120 mm</t>
  </si>
  <si>
    <t>'nosník pod zařízení' 
HEA č.120230.84=230.840 [A] 
Plech10/160/20020.10=20.100 [B] 
Mezisoučet: 230.84+20.1=250.940 [C] 
250.94/1000=0.251 [D]</t>
  </si>
  <si>
    <t>Úprava povrchů vnitřních</t>
  </si>
  <si>
    <t>611131111</t>
  </si>
  <si>
    <t>Podkladní a spojovací vrstva vnitřních omítaných ploch polymercementový spojovací můstek nanášený ručně stropů</t>
  </si>
  <si>
    <t>1.01+1.02+1.03+1.04+1.05=5.150 [A] 
13.98+6.93+6.90+6.93+15.83=50.570 [B]</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</si>
  <si>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</si>
  <si>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</si>
  <si>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</si>
  <si>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612131111</t>
  </si>
  <si>
    <t>Podkladní a spojovací vrstva vnitřních omítaných ploch polymercementový spojovací můstek nanášený ručně stěn</t>
  </si>
  <si>
    <t>(3.08+4.54)*2*2.40=36.576 [A] 
(3.08+2.25)*2*2.40=25.584 [B] 
(3.08+2.24)*2*2.40=25.536 [C] 
(3.08+2.25)*2*2.40=25.584 [D] 
(3.08+5.14)*2*2.40=39.456 [E] 
-1.40*2.16*3=-9.072 [F] 
-2*1.20*2.16*2=-10.368 [G] 
Celkem: 36.576+25.584+25.536+25.584+39.456+-9.072+-10.368=133.296 [H]</t>
  </si>
  <si>
    <t>612321141</t>
  </si>
  <si>
    <t>Omítka vápenocementová vnitřních ploch nanášená ručně dvouvrstvá, tloušťky jádrové omítky do 10 mm a tloušťky štuku do 3 mm štuková svislých konstrukcí stěn</t>
  </si>
  <si>
    <t>Úprava povrchů vnějších</t>
  </si>
  <si>
    <t>28375932</t>
  </si>
  <si>
    <t>deska EPS 70 fasádní ?=0,039 tl 40mm</t>
  </si>
  <si>
    <t>59051486</t>
  </si>
  <si>
    <t>profil rohový PVC 15x15mm s výztužnou tkaninou š 100mm pro ETICS</t>
  </si>
  <si>
    <t>59051648</t>
  </si>
  <si>
    <t>profil zakládací Al tl 0,7mm pro ETICS pro izolant tl 40mm</t>
  </si>
  <si>
    <t>622142001</t>
  </si>
  <si>
    <t>Potažení vnějších ploch pletivem v ploše nebo pruzích, na plném podkladu sklovláknitým vtlačením do tmelu stěn</t>
  </si>
  <si>
    <t>(17.42+3.40)*2*(2.50+3.10)/2=116.592 [A] 
-1.30*2.06*3=-8.034 [B] 
-1.10*2.06*2=-4.532 [C] 
Celkem: 116.592+-8.034+-4.532=104.026 [D]</t>
  </si>
  <si>
    <t>622143003</t>
  </si>
  <si>
    <t>Montáž omítkových profilů plastových, pozinkovaných nebo dřevěných upevněných vtlačením do podkladní vrstvy nebo přibitím rohových s tkaninou</t>
  </si>
  <si>
    <t>2*2.80=5.600 [A] 
2*3.40=6.800 [B] 
Celkem: 5.6+6.8=12.400 [C]</t>
  </si>
  <si>
    <t>622151011</t>
  </si>
  <si>
    <t>Penetrační nátěr vnějších pastovitých tenkovrstvých omítek silikátový stěn</t>
  </si>
  <si>
    <t>622151021</t>
  </si>
  <si>
    <t>Penetrační nátěr vnějších pastovitých tenkovrstvých omítek mozaikových akrylátový stěn</t>
  </si>
  <si>
    <t>(17.42+3.40)*2*0.30=12.492 [A] 
-1.30*0.10*3=-0.390 [B] 
-1.10*0.10*2=-0.220 [C] 
Celkem: 12.492+-0.39+-0.22=11.882 [D]</t>
  </si>
  <si>
    <t>622211001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</si>
  <si>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</si>
  <si>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do 40 mm</t>
  </si>
  <si>
    <t>622252001</t>
  </si>
  <si>
    <t>Montáž profilů kontaktního zateplení zakládacích soklových připevněných hmoždinkami</t>
  </si>
  <si>
    <t>(17.42+3.40)*2=41.640 [A] 
-1.30*3=-3.900 [B] 
-1.10*2=-2.200 [C] 
Celkem: 41.64+-3.9+-2.2=35.540 [D]</t>
  </si>
  <si>
    <t>622511112</t>
  </si>
  <si>
    <t>Omítka tenkovrstvá akrylátová vnějších ploch probarvená bez penetrace mozaiková střednězrnná stěn</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</si>
  <si>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</si>
  <si>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</si>
  <si>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</si>
  <si>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(3.40+17.42)*2*1.10=45.804 [A]</t>
  </si>
  <si>
    <t>711161384</t>
  </si>
  <si>
    <t>Izolace proti zemní vlhkosti a beztlakové vodě nopovými fóliemi ostatní ukončení izolace provětrávací lištou</t>
  </si>
  <si>
    <t>(3.40+17.42)*2=41.640 [A]</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</si>
  <si>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</si>
  <si>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</si>
  <si>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</si>
  <si>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28376416</t>
  </si>
  <si>
    <t>deska XPS hrana polodrážková a hladký povrch 300kPA ?=0,035 tl 40mm</t>
  </si>
  <si>
    <t>deska XPS hrana polodrážková a hladký povrch 300kPA tl 40mm</t>
  </si>
  <si>
    <t>713131141</t>
  </si>
  <si>
    <t>Montáž tepelné izolace stěn rohožemi, pásy, deskami, dílci, bloky (izolační materiál ve specifikaci) lepením celoplošně bez mechanického kotvení</t>
  </si>
  <si>
    <t>(3.40+17.42)*2*1.40=58.296 [A]</t>
  </si>
  <si>
    <t>713141131</t>
  </si>
  <si>
    <t>Montáž tepelné izolace střech plochých rohožemi, pásy, deskami, dílci, bloky (izolační materiál ve specifikaci) přilepenými za studena zplna, jednovrstvá</t>
  </si>
  <si>
    <t>'izolace stropu' 
3.55*17.30=61.415 [A]</t>
  </si>
  <si>
    <t>998713101</t>
  </si>
  <si>
    <t>Přesun hmot pro izolace tepelné stanovený z hmotnosti přesunovaného materiálu vodorovná dopravní vzdálenost do 50 m v objektech výšky do 6 m</t>
  </si>
  <si>
    <t>762</t>
  </si>
  <si>
    <t>Konstrukce tesařské</t>
  </si>
  <si>
    <t>60512125</t>
  </si>
  <si>
    <t>hranol stavební řezivo průřezu do 120cm2 do dl 6m</t>
  </si>
  <si>
    <t>krokve 80/14022*4.20*0.08*0.14=1.035 [A] 
1.035 * 1.1Koeficient množství=1.139 [B]</t>
  </si>
  <si>
    <t>60512130</t>
  </si>
  <si>
    <t>hranol stavební řezivo průřezu do 224cm2 do dl 6m</t>
  </si>
  <si>
    <t>pozednice 120/12017.42*0.12*0.12=0.251 [A] 
sloupky 120/12022*0.35*0.12*0.12=0.111 [B] 
Celkem: 0.251+0.111=0.362 [C] 
0.362 * 1.1Koeficient množství=0.398 [D]</t>
  </si>
  <si>
    <t>60512135</t>
  </si>
  <si>
    <t>hranol stavební řezivo průřezu do 288cm2 do dl 6m</t>
  </si>
  <si>
    <t>pozednice 120/18017.42*0.12*0.18=0.376 [A] 
0.376 * 1.1Koeficient množství=0.414 [B]</t>
  </si>
  <si>
    <t>60722234</t>
  </si>
  <si>
    <t>deska dřevotřísková surová 925x2050mm tl 25mm – vodovzdorná, P+D</t>
  </si>
  <si>
    <t>762083121</t>
  </si>
  <si>
    <t>Impregnace řeziva máčením proti dřevokaznému hmyzu, houbám a plísním, třída ohrožení 1 a 2 (dřevo v interiéru)</t>
  </si>
  <si>
    <t>1.139+0.398+0.414=1.951 [A]</t>
  </si>
  <si>
    <t>762332131</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</si>
  <si>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</si>
  <si>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50 do 120 cm2</t>
  </si>
  <si>
    <t>krokve 80/14022*4.20=92.400 [A]</t>
  </si>
  <si>
    <t>762332132</t>
  </si>
  <si>
    <t>Montáž vázaných konstrukcí krovů střech pultových, sedlových, valbových, stanových čtvercového nebo obdélníkového půdorysu z řeziva hraněného průřezové plochy přes 120 do 224 cm2</t>
  </si>
  <si>
    <t>pozednice 120/12017.42=17.420 [A] 
sloupky 120/12022*0.35=7.700 [B] 
Celkem: 17.42+7.7=25.120 [C]</t>
  </si>
  <si>
    <t>762332133</t>
  </si>
  <si>
    <t>Montáž vázaných konstrukcí krovů střech pultových, sedlových, valbových, stanových čtvercového nebo obdélníkového půdorysu z řeziva hraněného průřezové plochy přes 224 do 288 cm2</t>
  </si>
  <si>
    <t>pozednice 120/18017.42=17.420 [A]</t>
  </si>
  <si>
    <t>762341027</t>
  </si>
  <si>
    <t>Bednění střech střech rovných sklonu do 60° s vyřezáním otvorů z dřevoštěpkových desek OSB šroubovaných na krokve na pero a drážku, tloušťky desky 25 mm</t>
  </si>
  <si>
    <t>4.20*17.42=73.164 [A]</t>
  </si>
  <si>
    <t>762395000</t>
  </si>
  <si>
    <t>Spojovací prostředky krovů, bednění a laťování, nadstřešních konstrukcí svory, prkna, hřebíky, pásová ocel, vruty</t>
  </si>
  <si>
    <t>762431225</t>
  </si>
  <si>
    <t>Obložení stěn montáž deskami z dřevovláknitých hmot včetně tvarování a úpravy pro olištování spár dřevotřískovými nebo dřevoštěpkovými na pero a drážku</t>
  </si>
  <si>
    <t>stěna17.42*0.65=11.323 [A] 
šíty2*3.10*(0.65+0.175)/2=2.558 [B] 
Celkem: 11.323+2.558=13.881 [C]</t>
  </si>
  <si>
    <t>762495000</t>
  </si>
  <si>
    <t>Spojovací prostředky olištování spár, obložení stropů, střešních podhledů a stěn hřebíky, vruty</t>
  </si>
  <si>
    <t>998762101</t>
  </si>
  <si>
    <t>Přesun hmot pro konstrukce tesařské stanovený z hmotnosti přesunovaného materiálu vodorovná dopravní vzdálenost do 50 m v objektech výšky do 6 m</t>
  </si>
  <si>
    <t>28329223</t>
  </si>
  <si>
    <t>fólie difuzně propustné s nakašírovanou strukturovanou rohoží pod hladkou plechovou krytinu</t>
  </si>
  <si>
    <t>764002414</t>
  </si>
  <si>
    <t>Montáž strukturované oddělovací rohože jakékoli rš</t>
  </si>
  <si>
    <t>4.20*17.45=73.290 [A]</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</si>
  <si>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</si>
  <si>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</si>
  <si>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</si>
  <si>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764141391</t>
  </si>
  <si>
    <t>Krytina ze svitků nebo tabulí z titanzinkového lesklého válcovaného plechu s úpravou u okapů, prostupů a výčnělků Příplatek k cenám za těsnění drážek ve sklonu</t>
  </si>
  <si>
    <t>Krytina ze svitků nebo tabulí z titanzinkového lesklého válcovaného plechu s úpravou u okapů, prostupů a výčnělků Příplatek k cenám za těsnění drážek ve sklonu do 10°</t>
  </si>
  <si>
    <t>764241335</t>
  </si>
  <si>
    <t>Oplechování střešních prvků z titanzinkového lesklého válcovaného plechu nároží větraného, včetně větrací mřížky rš 400 mm</t>
  </si>
  <si>
    <t>764242305</t>
  </si>
  <si>
    <t>Oplechování střešních prvků z titanzinkového lesklého válcovaného plechu štítu závětrnou lištou rš 400 mm</t>
  </si>
  <si>
    <t>4.20*2=8.400 [A]</t>
  </si>
  <si>
    <t>764242332</t>
  </si>
  <si>
    <t>Oplechování střešních prvků z titanzinkového lesklého válcovaného plechu okapu okapovým plechem střechy rovné rš 200 mm</t>
  </si>
  <si>
    <t>764541305</t>
  </si>
  <si>
    <t>Žlab podokapní z titanzinkového lesklého válcovaného plechu včetně háků a čel půlkruhový rš 330 mm</t>
  </si>
  <si>
    <t>764541347</t>
  </si>
  <si>
    <t>Žlab podokapní z titanzinkového lesklého válcovaného plechu včetně háků a čel kotlík oválný (trychtýřový), rš žlabu/průměr svodu 330/120 mm</t>
  </si>
  <si>
    <t>764548324</t>
  </si>
  <si>
    <t>Svod z titanzinkového lesklého válcovaného plechu včetně objímek, kolen a odskoků kruhový, průměru 120 mm</t>
  </si>
  <si>
    <t>3.00*2=6.000 [A]</t>
  </si>
  <si>
    <t>998764101</t>
  </si>
  <si>
    <t>Přesun hmot pro konstrukce klempířské stanovený z hmotnosti přesunovaného materiálu vodorovná dopravní vzdálenost do 50 m v objektech výšky do 6 m</t>
  </si>
  <si>
    <t>60514106</t>
  </si>
  <si>
    <t>řezivo jehličnaté lať pevnostní třída S10-13 průřez 40x60mm</t>
  </si>
  <si>
    <t>'podbití střechy' 
2*17.42*3*0.04*0.06=0.251 [A] 
0.251 * 1.1Koeficient množství=0.276 [B]</t>
  </si>
  <si>
    <t>61191178</t>
  </si>
  <si>
    <t>palubky obkladové smrk profil klasický 15x96mm jakost A/B</t>
  </si>
  <si>
    <t>766423113</t>
  </si>
  <si>
    <t>Montáž obložení podhledů členitých palubkami na pero a drážku z měkkého dřeva, šířky přes 80 do 100 mm</t>
  </si>
  <si>
    <t>'podbití střechy' 
2*17.42*(0.175+0.45)=21.775 [A]</t>
  </si>
  <si>
    <t>766427112</t>
  </si>
  <si>
    <t>Montáž obložení podhledů rošt podkladový</t>
  </si>
  <si>
    <t>'podbití střechy' 
2*17.42*3=104.520 [A]</t>
  </si>
  <si>
    <t>998766101</t>
  </si>
  <si>
    <t>Přesun hmot pro konstrukce truhlářské stanovený z hmotnosti přesunovaného materiálu vodorovná dopravní vzdálenost do 50 m v objektech výšky do 6 m</t>
  </si>
  <si>
    <t>55347038</t>
  </si>
  <si>
    <t>rošt podlahový lisovaný žárově zinkovaný velikost 40/3mm 1200x1000mm</t>
  </si>
  <si>
    <t>'1.01+1.02+1.03+1.04+1.05- viz.technická zpráva' 
13.98+6.93+6.90+6.93+15.83=50.570 [A] 
Mezisoučet: 50.57=50.570 [B] 
50.72/1.20=42.267 [C] 
42.267 * 1.1Koeficient množství=46.494 [D]</t>
  </si>
  <si>
    <t>767541325</t>
  </si>
  <si>
    <t>Nosná konstrukce pro zdvojené podlahy (včetně dodávky materiálu) pro prostory s těžkým provozem z kovových rektifikačních stojek a rastrových C profilů modulu 6</t>
  </si>
  <si>
    <t>Nosná konstrukce pro zdvojené podlahy (včetně dodávky materiálu) pro prostory s těžkým provozem z kovových rektifikačních stojek a rastrových C profilů modulu 600 x 1 200 mm výšky přes 1 000 do 1 100 mm</t>
  </si>
  <si>
    <t>767590120</t>
  </si>
  <si>
    <t>Montáž podlahových konstrukcí podlahových roštů, podlah připevněných šroubováním</t>
  </si>
  <si>
    <t>1.01+1.02+1.03+1.04+1.05=5.150 [A] 
13.98+6.93+6.90+6.93+15.83=50.570 [B] 
Mezisoučet: 50.57=50.570 [C] 
50.57*40.00=2 022.800 [D]</t>
  </si>
  <si>
    <t>2+1+1+1=5.000 [A]</t>
  </si>
  <si>
    <t>998767101</t>
  </si>
  <si>
    <t>Přesun hmot pro zámečnické konstrukce stanovený z hmotnosti přesunovaného materiálu vodorovná dopravní vzdálenost do 50 m v objektech výšky do 6 m</t>
  </si>
  <si>
    <t>R553.01</t>
  </si>
  <si>
    <t>ocelové dvouplášťové opatřené tepelnou izolací, bezpečnostní čepy proti vysazení z pantů. Dveře budou vybaveny větracími bezpečnostními žaluziemi, klika-kli</t>
  </si>
  <si>
    <t>ocelové dvouplášťové opatřené  
tepelnou izolací, bezpečnostní čepy  
proti vysazení z pantů. Dveře budou  
vybaveny větracími bezpečnostními  
žaluziemi, klika-klika; bezpeč.pož.viz  
část MZP - Mech. samouzamyk. zámek RC3 KL-KN- viz specifikace PD</t>
  </si>
  <si>
    <t>ocelové dvouplášťové opatřené  
tepelnou izolací, bezpečnostní čepy  
proti vysazení z pantů. Dveře budou  
vybaveny větracími bezpečnostními  
žaluziemi, klika-klika; bezpeč.pož.viz  
část MZP - Mech. samouzamyk. zámek RC3 KL-KN-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</si>
  <si>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R553.02</t>
  </si>
  <si>
    <t>ocelové dvouplášťové opatřené  
tepelnou izolací, bezpečnostní čepy  
proti vysazení z pantů. Dveře budou  
vybaveny větracími bezpečnostními  
žaluziemi, klika-klika; bezpeč.pož.viz  
část MZP- Mech. samouzamyk. zámek RC3 KL-KN - viz specifikace PD</t>
  </si>
  <si>
    <t>ocelové dvouplášťové opatřené  
tepelnou izolací, bezpečnostní čepy  
proti vysazení z pantů. Dveře budou  
vybaveny větracími bezpečnostními  
žaluziemi, klika-klika; bezpeč.pož.viz  
část MZP- Mech. samouzamyk. zámek RC3 KL-KN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</si>
  <si>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R553.03</t>
  </si>
  <si>
    <t>ocelové dvouplášťové opatřené  
tepelnou izolací, bezpečnostní čepy  
proti vysazení z pantů. Dveře budou  
vybaveny větracími bezpečnostními  
žaluziemi, klika-klika; bezpeč.pož.viz  
část MZP - Mech. samouzamyk. zámek RC3 KL-KN - viz specifikace PD</t>
  </si>
  <si>
    <t>ocelové dvouplášťové opatřené  
tepelnou izolací, bezpečnostní čepy  
proti vysazení z pantů. Dveře budou  
vybaveny větracími bezpečnostními  
žaluziemi, klika-klika; bezpeč.pož.viz  
část MZP - Mech. samouzamyk. zámek RC3 KL-KN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</si>
  <si>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R553.04</t>
  </si>
  <si>
    <t>783101403</t>
  </si>
  <si>
    <t>Příprava podkladu truhlářských konstrukcí před provedením nátěru oprášení</t>
  </si>
  <si>
    <t>783128101</t>
  </si>
  <si>
    <t>Lazurovací nátěr truhlářských konstrukcí jednonásobný akrylátový</t>
  </si>
  <si>
    <t>'podbití střechy  2x' 
2*17.42*(0.175+0.45)*2=43.550 [A]</t>
  </si>
  <si>
    <t>783801403</t>
  </si>
  <si>
    <t>Příprava podkladu omítek před provedením nátěru oprášení</t>
  </si>
  <si>
    <t>'stěny - spodní část' 
(3.08+4.54)*2*1.10=16.764 [A] 
(3.08+2.25)*2*1.10=11.726 [B] 
(3.08+2.24)*2*1.10=11.704 [C] 
(3.08+2.25)*2*1.10=11.726 [D] 
(3.08+5.14)*2*1.10=18.084 [E] 
Celkem: 16.764+11.726+11.704+11.726+18.084=70.004 [F]</t>
  </si>
  <si>
    <t>783823101</t>
  </si>
  <si>
    <t>Penetrační nátěr omítek hladkých betonových povrchů akrylátový</t>
  </si>
  <si>
    <t>'bezprašný nátěr stěn' 
''stěny - spodní část' 
(3.08+4.54)*2*1.10=16.764 [A] 
(3.08+2.25)*2*1.10=11.726 [B] 
(3.08+2.24)*2*1.10=11.704 [C] 
(3.08+2.25)*2*1.10=11.726 [D] 
(3.08+5.14)*2*1.10=18.084 [E] 
Celkem: 16.764+11.726+11.704+11.726+18.084=70.004 [F]</t>
  </si>
  <si>
    <t>783827101</t>
  </si>
  <si>
    <t>Krycí (ochranný ) nátěr omítek jednonásobný hladkých betonových povrchů nebo povrchů z desek na bázi dřeva (dřevovláknitých apod.) akrylátový</t>
  </si>
  <si>
    <t>783901401</t>
  </si>
  <si>
    <t>Příprava podkladu dřevěných podlah před provedením nátěrů očištění ometení</t>
  </si>
  <si>
    <t>'1.01+1.02+1.03+1.04+1.05 - podlaha - spodní část' 
13.98+6.93+6.90+6.93+15.83=50.570 [A]</t>
  </si>
  <si>
    <t>783923171</t>
  </si>
  <si>
    <t>Penetrační nátěr betonových podlah hrubých akrylátový</t>
  </si>
  <si>
    <t>'bezprašný nátěr' 
''1.01+1.02+1.03+1.04+1.05 - podlaha - spodní část' 
13.98+6.93+6.90+6.93+15.83=50.570 [A]</t>
  </si>
  <si>
    <t>783927151</t>
  </si>
  <si>
    <t>Krycí (uzavírací) nátěr betonových podlah jednonásobný akrylátový</t>
  </si>
  <si>
    <t>58124844</t>
  </si>
  <si>
    <t>fólie pro malířské potřeby zakrývací tl 25µ 4x5m</t>
  </si>
  <si>
    <t>'1.01+1.02+1.03+1.04+1.05 - stropy' 
13.98+6.93+6.90+6.93+15.83=50.570 [A] 
''stěny' 
(3.08+4.54)*2*2.40=36.576 [B] 
(3.08+2.25)*2*2.40=25.584 [C] 
(3.08+2.24)*2*2.40=25.536 [D] 
(3.08+2.25)*2*2.40=25.584 [E] 
(3.08+5.14)*2*2.40=39.456 [F] 
-1.40*2.16*3=-9.072 [G] 
-2*1.20*2.16*2=-10.368 [H] 
Celkem: 50.57+36.576+25.584+25.536+25.584+39.456+-9.072+-10.368=183.866 [I]</t>
  </si>
  <si>
    <t>784171101</t>
  </si>
  <si>
    <t>Zakrytí nemalovaných ploch (materiál ve specifikaci) včetně pozdějšího odkrytí podlah</t>
  </si>
  <si>
    <t>13.98+6.93+6.90+6.93+15.83=50.570 [A]</t>
  </si>
  <si>
    <t>784221101</t>
  </si>
  <si>
    <t>Malby z malířských směsí otěruvzdorných za sucha dvojnásobné, bílé za sucha otěruvzdorné dobře v místnostech výšky do 3,80 m</t>
  </si>
  <si>
    <t>941111121</t>
  </si>
  <si>
    <t>Lešení řadové trubkové lehké pracovní s podlahami s provozním zatížením tř. 3 do 200 kg/m2 šířky tř. W09 od 0,9 do 1,2 m, výšky výšky do 10 m montáž</t>
  </si>
  <si>
    <t>(17.42+3.40+2.00)*2*(2.80+3.40)/2=141.484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</si>
  <si>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</si>
  <si>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</si>
  <si>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</si>
  <si>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941111821</t>
  </si>
  <si>
    <t>Lešení řadové trubkové lehké pracovní s podlahami s provozním zatížením tř. 3 do 200 kg/m2 šířky tř. W09 od 0,9 do 1,2 m, výšky výšky do 10 m demontáž</t>
  </si>
  <si>
    <t>944111121</t>
  </si>
  <si>
    <t>Zábradlí ochranné trubkové vnitřní na lešeňových konstrukcích jednotyčové montáž</t>
  </si>
  <si>
    <t>141.484*0.50=70.742 [A]</t>
  </si>
  <si>
    <t>944111211</t>
  </si>
  <si>
    <t>Zábradlí ochranné trubkové na vnějších volných stranách objektů odkloněné od svislice do 15° příplatek k ceně za každý den použití</t>
  </si>
  <si>
    <t>944111821</t>
  </si>
  <si>
    <t>Zábradlí ochranné trubkové vnitřní na lešeňových konstrukcích jednotyčové demontáž</t>
  </si>
  <si>
    <t>952901111</t>
  </si>
  <si>
    <t>Vyčištění budov nebo objektů před předáním do užívání budov bytové nebo občanské výstavby, světlé výšky podlaží do 4 m</t>
  </si>
  <si>
    <t>17.42*3.40=59.228 [A]</t>
  </si>
  <si>
    <t>(148.063+31.129)*1.900=340.465 [A]</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</si>
  <si>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</si>
  <si>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</si>
  <si>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</si>
  <si>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02.2</t>
  </si>
  <si>
    <t>Zařízení č. 1: Větrání rozvodny VN 3kV</t>
  </si>
  <si>
    <t>Malý radiální potrubní ventilátor do potrubí pr. 315 , pro průtok vzduchu 1200 m3/h, 100 Pa, vč. krycí mřížky, pružných manžet a montážního materiálu</t>
  </si>
  <si>
    <t>1.06a</t>
  </si>
  <si>
    <t>Těsná uzavírací klapka se servopohonem 230V, rozměr 400x315</t>
  </si>
  <si>
    <t>Protidešťová žaluzie výfuková rozměr 400x315</t>
  </si>
  <si>
    <t>Kulisový tlumič hluku 400x315-1000, vč. 2ks kulis 100x315-1000</t>
  </si>
  <si>
    <t>Čtyřhranné potrubí z ocel. pozink. plechu spojovaného přírubami do vnitřního i vnějšího prostředí, vč. závěsů, spojovacího materiálu a požárních ucpávek pro dot</t>
  </si>
  <si>
    <t>Čtyřhranné potrubí z ocel. pozink. plechu spojovaného přírubami do vnitřního i vnějšího prostředí, vč. závěsů, spojovacího materiálu a požárních ucpávek pro dotěsnění prostupů</t>
  </si>
  <si>
    <t>Protihluková izolace tl. 40 mm (střední objemová hmotnost 60kg / m3) s oplechováním pozinkovaným plechem tl. 1 mm  - na rozvod od ventilátoru až po tlumič hluku včetně</t>
  </si>
  <si>
    <t>Zařízení č. 2: Větrání rozvodny NN</t>
  </si>
  <si>
    <t>Malý radiální potrubní ventilátor do potrubí pr. 250 pro průtok vzduchu 800 m3/h, 100 Pa, vč. krycí mřížky, pružných manžet a montážního materiálu</t>
  </si>
  <si>
    <t>2.06a</t>
  </si>
  <si>
    <t>Těsná uzavírací klapka se servopohonem 230V, rozměr 400x250</t>
  </si>
  <si>
    <t>Protidešťová žaluzie výfuková rozměr 400x250</t>
  </si>
  <si>
    <t>Tlumič hluku do kruhového potrubí pr. 250, l = 900 mm</t>
  </si>
  <si>
    <t>Zařízení č. 3: Větrání rozvodny VN 22kV</t>
  </si>
  <si>
    <t>3.01a</t>
  </si>
  <si>
    <t>Malý nástěnný ventilátor do potrubí pr. 100 pro průtok vzduchu 50 m3/h, 30 Pa - vč. montážního materiálu</t>
  </si>
  <si>
    <t>3.08a</t>
  </si>
  <si>
    <t>Protidešťová žaluzie výfuková na potrubí pr. 100</t>
  </si>
  <si>
    <t>3.16</t>
  </si>
  <si>
    <t>Spiro potrubí z pozink. plechu, vč. závěsů, tvarovek, montážního materiálu a požárních ucpávek pro dotěsnění prostupů pr.100</t>
  </si>
  <si>
    <t>Zařízení č. 4: Větrání trafostanic</t>
  </si>
  <si>
    <t>Protidešťová žaluzie výfuková rozměr 2000x1000</t>
  </si>
  <si>
    <t>4.17</t>
  </si>
  <si>
    <t>D5</t>
  </si>
  <si>
    <t>Ostatní náklady</t>
  </si>
  <si>
    <t>E.2.14</t>
  </si>
  <si>
    <t>Vnější vybavení budov</t>
  </si>
  <si>
    <t xml:space="preserve">  SO 11-66-01</t>
  </si>
  <si>
    <t>Oplocení</t>
  </si>
  <si>
    <t>SO 11-66-01</t>
  </si>
  <si>
    <t>131111333</t>
  </si>
  <si>
    <t>Vrtání jamek ručním motorovým vrtákem průměru přes 200 do 300 mm</t>
  </si>
  <si>
    <t>33.00*1.00=33.000 [A]</t>
  </si>
  <si>
    <t>162251101</t>
  </si>
  <si>
    <t>Vodorovné přemístění výkopku nebo sypaniny po suchu na obvyklém dopravním prostředku, bez naložení výkopku, avšak se složením bez rozhrnutí z horniny třídy těžitelnosti I skupiny 1 až 3 na vzdálenost do 20 m</t>
  </si>
  <si>
    <t>3.14*0.15*0.15*33.00*1.00=2.331 [A]</t>
  </si>
  <si>
    <t>167111101</t>
  </si>
  <si>
    <t>Nakládání, skládání a překládání neulehlého výkopku nebo sypaniny ručně nakládání, z hornin třídy těžitelnosti I, skupiny 1 až 3</t>
  </si>
  <si>
    <t>3.14*0.15*0.15*33.00*0.10=0.233 [A]</t>
  </si>
  <si>
    <t>338171121</t>
  </si>
  <si>
    <t>Montáž sloupků a vzpěr plotových ocelových trubkových nebo profilovaných výšky přes 2 do 2,6 m se zalitím cementovou maltou do vynechaných otvorů</t>
  </si>
  <si>
    <t>338171123</t>
  </si>
  <si>
    <t>Montáž sloupků a vzpěr plotových ocelových trubkových nebo profilovaných výšky přes 2 do 2,6 m se zabetonováním do 0,08 m3 do připravených jamek</t>
  </si>
  <si>
    <t>348101220</t>
  </si>
  <si>
    <t>Osazení vrat nebo vrátek k oplocení na sloupky ocelové, plochy jednotlivě přes 2 do 4 m2</t>
  </si>
  <si>
    <t>348121221</t>
  </si>
  <si>
    <t>Osazení podhrabových desek na ocelové sloupky, délky desek přes 2 do 3 m</t>
  </si>
  <si>
    <t>348171146</t>
  </si>
  <si>
    <t>Montáž oplocení z dílců kovových panelových svařovaných, na ocelové profilované sloupky, výšky přes 1,5 do 2,0 m</t>
  </si>
  <si>
    <t>53.55+5.66+2*2.55+2.60*2+0.45+3.078+37.625+5.10=115.763 [A]</t>
  </si>
  <si>
    <t>348172117</t>
  </si>
  <si>
    <t>Montáž vjezdových bran samonosných posuvných jednokřídlových plochy přes 12 do 15 m2</t>
  </si>
  <si>
    <t>348172911</t>
  </si>
  <si>
    <t>Montáž vjezdových bran doplňků pohonu pro bránu</t>
  </si>
  <si>
    <t>55342153</t>
  </si>
  <si>
    <t>plotový sloupek pro svařované panely profilovaný oválný 50x70mm dl 2,5-3,0m povrchová úprava Pz a komaxit</t>
  </si>
  <si>
    <t>55342332</t>
  </si>
  <si>
    <t>branka plotová jednokřídlá Pz 1000x2030mm</t>
  </si>
  <si>
    <t>55342417</t>
  </si>
  <si>
    <t>plotový panel svařovaný v 1,5-2,0m š do 2,5m průměru drátu 5mm oka 55x200mm s dvojitým horizontálním drátem 6mm povrchová úprava PZ komaxit</t>
  </si>
  <si>
    <t>59233119</t>
  </si>
  <si>
    <t>deska plotová betonová 2000x50x290mm</t>
  </si>
  <si>
    <t>brána plotová dvoukřídlá Pz 3500x2030mm</t>
  </si>
  <si>
    <t>brána plotová dvoukřídlá Pz 3500x2030mmSpecifikace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</si>
  <si>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pohon garážových sekčních a výklopných vrat o síle 1000N max. 50 cyklů denněSpecifikace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</si>
  <si>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Ostatní konstrukce a práce, bourání</t>
  </si>
  <si>
    <t>966049831</t>
  </si>
  <si>
    <t>Rozebrání prefabrikovaných plotových desek betonových</t>
  </si>
  <si>
    <t>podhrabových 45=45.000 [A]</t>
  </si>
  <si>
    <t>966072811</t>
  </si>
  <si>
    <t>Rozebrání oplocení z dílců rámových na ocelové sloupky, výšky přes 1 do 2 m</t>
  </si>
  <si>
    <t>997</t>
  </si>
  <si>
    <t>Přesun sutě</t>
  </si>
  <si>
    <t>997013111</t>
  </si>
  <si>
    <t>Vnitrostaveništní doprava suti a vybouraných hmot vodorovně do 50 m svisle s použitím mechanizace pro budovy a haly výšky do 6 m</t>
  </si>
  <si>
    <t>997013501</t>
  </si>
  <si>
    <t>Odvoz suti a vybouraných hmot na skládku nebo meziskládku se složením, na vzdálenost do 1 km</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</si>
  <si>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</si>
  <si>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</si>
  <si>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</si>
  <si>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 xml:space="preserve">  SO 11-66-02</t>
  </si>
  <si>
    <t>Sadové a vegetační úpravy</t>
  </si>
  <si>
    <t>SO 11-66-02</t>
  </si>
  <si>
    <t>00572472</t>
  </si>
  <si>
    <t>osivo směs travní krajinná-rovinná</t>
  </si>
  <si>
    <t>02650430</t>
  </si>
  <si>
    <t>bříza bělokorá /Betula pendula/ 150-200cm</t>
  </si>
  <si>
    <t>02652025</t>
  </si>
  <si>
    <t>šeřík obecný /Syringa vulgaris/</t>
  </si>
  <si>
    <t>111209111</t>
  </si>
  <si>
    <t>Spálení proutí, klestu z prořezávek a odstraněných křovin pro jakoukoliv dřevinu</t>
  </si>
  <si>
    <t>111251103</t>
  </si>
  <si>
    <t>Odstranění křovin a stromů s odstraněním kořenů strojně průměru kmene do 100 mm v rovině nebo ve svahu sklonu terénu do 1:5, při celkové ploše přes 500 m2</t>
  </si>
  <si>
    <t>112151314</t>
  </si>
  <si>
    <t>Pokácení stromu postupné bez spouštění částí kmene a koruny o průměru na řezné ploše pařezu přes 400 do 500 mm</t>
  </si>
  <si>
    <t>112201114</t>
  </si>
  <si>
    <t>Odstranění pařezu v rovině nebo na svahu do 1:5 o průměru pařezu na řezné ploše přes 400 do 500 mm</t>
  </si>
  <si>
    <t>155131311</t>
  </si>
  <si>
    <t>Zřízení protierozního zpevnění svahů geomříží nebo georohoží včetně plošného kotvení ocelovými skobami, ve sklonu do 1:2</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</si>
  <si>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</si>
  <si>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</si>
  <si>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</si>
  <si>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</si>
  <si>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</si>
  <si>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</si>
  <si>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181301113</t>
  </si>
  <si>
    <t>Rozprostření a urovnání ornice v rovině nebo ve svahu sklonu do 1:5 strojně při souvislé ploše přes 500 m2, tl. vrstvy do 200 mm</t>
  </si>
  <si>
    <t>181411122</t>
  </si>
  <si>
    <t>Založení trávníku na půdě předem připravené plochy do 1000 m2 výsevem včetně utažení lučního na svahu přes 1:5 do 1:2</t>
  </si>
  <si>
    <t>182351123</t>
  </si>
  <si>
    <t>Rozprostření a urovnání ornice ve svahu sklonu přes 1:5 strojně při souvislé ploše přes 100 do 500 m2, tl. vrstvy do 200 mm</t>
  </si>
  <si>
    <t>183101114</t>
  </si>
  <si>
    <t>Hloubení jamek pro vysazování rostlin v zemině skupiny 1 až 4 bez výměny půdy v rovině nebo na svahu do 1:5, objemu přes 0,05 do 0,125 m3</t>
  </si>
  <si>
    <t>183102133</t>
  </si>
  <si>
    <t>Hloubení jamek pro vysazování rostlin v zemině skupiny 1 až 4 bez výměny půdy na svahu přes 1:5 do 1:2, objemu přes 0,02 do 0,05 m3</t>
  </si>
  <si>
    <t>183102134</t>
  </si>
  <si>
    <t>Hloubení jamek pro vysazování rostlin v zemině skupiny 1 až 4 bez výměny půdy na svahu přes 1:5 do 1:2, objemu přes 0,05 do 0,125 m3</t>
  </si>
  <si>
    <t>69321021</t>
  </si>
  <si>
    <t>geomříž jednoosá tuhá HDPE s tahovou pevností 50kN/m</t>
  </si>
  <si>
    <t>Seřezání vrbového proutí na vegetačních zpevněních pro jeho zmlazení Příplatek k ceně za další přemístění seřezaného proutí na vzdálenost do 100 m, porostů star</t>
  </si>
  <si>
    <t>Seřezání vrbového proutí na vegetačních zpevněních pro jeho zmlazení Příplatek k ceně za další přemístění seřezaného proutí na vzdálenost do 100 m, porostů starých od 1 do 3 roků</t>
  </si>
  <si>
    <t>Příplatek za další přemístění do 100 m u porostů starých nad 3 roky</t>
  </si>
  <si>
    <t>Příplatek za další přemístění do 100 m u porostů starých nad 3 rokySpecifikace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</si>
  <si>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R026.pol.01</t>
  </si>
  <si>
    <t>Jasan ztepilý /Betula pendula/ 100 - 120 cm, PK</t>
  </si>
  <si>
    <t>Jasan ztepilý /Betula pendula/ 100 - 120 cm, PKSpecifikace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</si>
  <si>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R026.pol.02</t>
  </si>
  <si>
    <t>kalina vonná</t>
  </si>
  <si>
    <t>kalina vonnáSpecifikace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</si>
  <si>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998231311</t>
  </si>
  <si>
    <t>Přesun hmot pro sadovnické a krajinářské úpravy - strojně dopravní vzdálenost do 5000 m</t>
  </si>
  <si>
    <t xml:space="preserve">  SO 11-83-01</t>
  </si>
  <si>
    <t>Kácení a náhradní výsadba</t>
  </si>
  <si>
    <t>SO 11-83-01</t>
  </si>
  <si>
    <t>11120</t>
  </si>
  <si>
    <t>NEOCEŇOVAT - ODSTRANĚNÍ KŘOVIN</t>
  </si>
  <si>
    <t>ODSTRANĚNÍ KŘOVIN</t>
  </si>
  <si>
    <t>Poznámka k položce:  
 odstranění křovin a stromů do průměru 100 mm doprava dřevin bez ohledu na vzdálenost spálení na hromadách nebo štěpkování</t>
  </si>
  <si>
    <t>11201</t>
  </si>
  <si>
    <t>NEOCEŇOVAT - KÁCENÍ STROMŮ D KMENE DO 0,5M S ODSTRANĚNÍM PAŘEZŮ</t>
  </si>
  <si>
    <t>KÁCENÍ STROMŮ D KMENE DO 0,5M S ODSTRANĚNÍM PAŘEZŮ</t>
  </si>
  <si>
    <t>Poznámka k položce: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</si>
  <si>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</si>
  <si>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NEOCEŇOVAT - KÁCENÍ STROMŮ D KMENE DO 0,3M S ODSTRANĚNÍM PAŘEZŮ</t>
  </si>
  <si>
    <t>KÁCENÍ STROMŮ D KMENE DO 0,3M S ODSTRANĚNÍM PAŘEZŮ</t>
  </si>
  <si>
    <t>18461</t>
  </si>
  <si>
    <t>MULČOVÁNÍ</t>
  </si>
  <si>
    <t>Poznámka k položce:  
 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</si>
  <si>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</si>
  <si>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</si>
  <si>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Poznámka k položce:  
 položka zahrnuje chemické odplevelení a doplnění chybějícího mulče</t>
  </si>
  <si>
    <t>18472</t>
  </si>
  <si>
    <t>OŠETŘENÍ DŘEVIN SOLITERNÍCH</t>
  </si>
  <si>
    <t>Poznámka k položce:  
 odplevelení s nakypřením, vypletí, řezem, hnojením, odstranění poškozených částí dřevin s případným složením odpadu na hromady, naložením na dopravní prostředek, odvozem a složením</t>
  </si>
  <si>
    <t>R015160</t>
  </si>
  <si>
    <t>908</t>
  </si>
  <si>
    <t>NEOCEŇOVAT - POPLATKY ZA LIKVIDACI ODPADŮ NEKONTAMINOVANÝCH - 02 01 03 SMÝCENÉ STROMY A KEŘE VČ. DOPRAVY NA SKLÁDKU A MANIPULACE</t>
  </si>
  <si>
    <t>R184B13</t>
  </si>
  <si>
    <t>VYSAZOVÁNÍ STROMŮ LISTNATÝCH S BALEM OBVOD KMENE DO 12CM, PODCHOZÍ VÝŠ MIN 2,2M</t>
  </si>
  <si>
    <t>Poznámka k položce:  
popis položky  
viz Příloha 1 Stanoviska dotčených obcí  
Položka vysazování stromů zahrnuje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</si>
  <si>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R184B131</t>
  </si>
  <si>
    <t>STROM LISTNATÝ S BALEM OBVOD KMENE DO 12CM, PODCHOZÍ VÝŠ MIN 2,2M</t>
  </si>
  <si>
    <t>Poznámka k položce:  
popis položky  
viz Příloha 1 Stanoviska dotčených obcí  
Sadbový materiál, specifikace dle stanovisek obcí.</t>
  </si>
  <si>
    <t>E.3.5</t>
  </si>
  <si>
    <t>Elektrické předtápěcí zařízení</t>
  </si>
  <si>
    <t xml:space="preserve">  SO 11-75-01</t>
  </si>
  <si>
    <t>Kabelové rozvody EPZ 3kV</t>
  </si>
  <si>
    <t>SO 11-75-01</t>
  </si>
  <si>
    <t>02911</t>
  </si>
  <si>
    <t>OSTATNÍ POŽADAVKY - GEODETICKÉ ZAMĚŘENÍ</t>
  </si>
  <si>
    <t>HM</t>
  </si>
  <si>
    <t>zahrnuje veškeré náklady spojené s objednatelem požadovanými pracemi</t>
  </si>
  <si>
    <t>14173</t>
  </si>
  <si>
    <t>PROTLAČOVÁNÍ POTRUBÍ Z PLAST HMOT DN DO 200MM</t>
  </si>
  <si>
    <t>Poznámka k položce:  
 položka zahrnuje dodávku protlačovaného potrubí a veškeré pomocné práce (startovací zařízení, startovací a cílová jáma, opěrné a vodící bloky a pod.)</t>
  </si>
  <si>
    <t>18214</t>
  </si>
  <si>
    <t>ÚPRAVA POVRCHŮ SROVNÁNÍM ÚZEMÍ V TL DO 0,25M</t>
  </si>
  <si>
    <t>Poznámka k položce:  
 položka zahrnuje srovnání výškových rozdílů terénu</t>
  </si>
  <si>
    <t>702212</t>
  </si>
  <si>
    <t>KABELOVÁ CHRÁNIČKA ZEMNÍ DN PŘES 100 DO 200 MM</t>
  </si>
  <si>
    <t>702313</t>
  </si>
  <si>
    <t>ZAKRYTÍ KABELŮ VÝSTRAŽNOU FÓLIÍ ŠÍŘKY PŘES 40 CM</t>
  </si>
  <si>
    <t>Poznámka k položce:  
 1. Položka obsahuje:  – dodávku a montáž fólie  – přípravu podkladu pro osazení 2. Položka neobsahuje:  X 3. Způsob měření: Měří se metr délkový.</t>
  </si>
  <si>
    <t>702901</t>
  </si>
  <si>
    <t>ZASYPÁNÍ KABELOVÉHO ŽLABU VRSTVOU Z PŘESÁTÉHO PÍSKU ČI VÝKOPKU SVĚTLÉ ŠÍŘKY DO 120 MM</t>
  </si>
  <si>
    <t>Poznámka k položce:  
 1. Položka obsahuje:  – veškeré zemní práce včetně dodání zásypového materiálu 2. Položka neobsahuje:  X 3. Způsob měření: Měří se metr délkový.</t>
  </si>
  <si>
    <t>R702112</t>
  </si>
  <si>
    <t>Rozvod EPZ</t>
  </si>
  <si>
    <t>701005</t>
  </si>
  <si>
    <t>VYHLEDÁVACÍ MARKER ZEMNÍ S MOŽNOSTÍ ZÁPISU</t>
  </si>
  <si>
    <t>Poznámka k položce:  
 1. Položka obsahuje:  – veškeré práce a materiál obsažený v názvu položky 2. Položka neobsahuje:  X 3. Způsob měření: Udává se počet kusů kompletní konstrukce nebo práce.</t>
  </si>
  <si>
    <t>742522</t>
  </si>
  <si>
    <t>KABEL VN - JEDNOŽÍLOVÝ, 3,6-AYKCY OD 95 DO 150 MM2</t>
  </si>
  <si>
    <t>742722</t>
  </si>
  <si>
    <t>KABELOVÁ SPOJKA VN JEDNOŽÍLOVÁ PRO KABELY PŘES 6 KV OD 95 DO 150 MM2</t>
  </si>
  <si>
    <t>742A22</t>
  </si>
  <si>
    <t>KABELOVÁ KONCOVKA VN VNITŘNÍ JEDNOŽÍLOVÁ PRO KABELY PŘES 6 KV OD 95 DO 150 MM2</t>
  </si>
  <si>
    <t>742C11</t>
  </si>
  <si>
    <t>KABELOVÁ KONCOVKA VN VENKOVNÍ JEDNOŽÍLOVÁ PRO KABELY DO 6 KV DO 70 MM2</t>
  </si>
  <si>
    <t>742M11</t>
  </si>
  <si>
    <t>UKONČENÍ 7-12ŽÍLOVÉHO KABELU V ROZVADĚČI NEBO NA PŘÍSTROJI DO 2,5 MM2</t>
  </si>
  <si>
    <t>742M21</t>
  </si>
  <si>
    <t>UKONČENÍ 7-12ŽÍLOVÉHO KABELU KABELOVOU SPOJKOU DO 2,5 MM2</t>
  </si>
  <si>
    <t>742P13</t>
  </si>
  <si>
    <t>ZATAŽENÍ KABELU DO CHRÁNIČKY - KABEL DO 4 KG/M</t>
  </si>
  <si>
    <t>Poznámka k položce:  
 1. Položka obsahuje:  – montáž kabelu o váze do 4 kg/m do chráničky/ kolektoru 2. Položka neobsahuje:  X 3. Způsob měření: Měří se metr délkový.</t>
  </si>
  <si>
    <t>743A10</t>
  </si>
  <si>
    <t>ŘÍDÍCÍ SKŘÍŇ EPZ V PLASTOVÉM PILÍŘI V KOLEJIŠTI</t>
  </si>
  <si>
    <t>Poznámka k položce:  
 1. Položka obsahuje:  – instalaci do terénu vč. zapojení, zhotovení výrobní dokumentace  – technický popis viz. projektová dokumentace 2. Položka neobsahuje:  – zemní práce 3. Způsob měření: Udává se počet kusů kompletní konstrukce nebo práce.</t>
  </si>
  <si>
    <t>743A21</t>
  </si>
  <si>
    <t>PŘEDTÁPĚCÍ STOJAN PEVNÝ VČETNĚ ZÁKLADU S TOPNÝM KABELEM DÉLKY DO 9 M</t>
  </si>
  <si>
    <t>Poznámka k položce:  
 1. Položka obsahuje:  – instalaci do terénu vč. prefabrikovaného základu a zapojení, zhotovení výrobní dokumentace  – technický popis viz. projektová dokumentace 2. Položka neobsahuje:  X 3. Způsob měření: Udává se počet kusů kompletní konstrukce nebo práce.</t>
  </si>
  <si>
    <t>743A51</t>
  </si>
  <si>
    <t>UVEDENÍ EPZ DO PROVOZU, VNITŘNÍ SEŘÍZENÍ A NASTAVENÍ SYSTÉMU EPZ, DO 6 KS STOJANŮ</t>
  </si>
  <si>
    <t>Poznámka k položce:  
 1. Položka obsahuje:  – nastavení a seřízení zařízení zařízení v kolejišti i v rozvodně EPZ, provedení zkoušek, dodání atestů a revizních zpráv 2. Položka neobsahuje:  X 3. Způsob měření: Udává se počet kusů kompletní konstrukce nebo práce.</t>
  </si>
  <si>
    <t>74C922</t>
  </si>
  <si>
    <t>PŘÍMÉ UKOLEJNĚNÍ KONSTRUKCE VŠECH TYPŮ (VČETNĚ VÝZTUŽNÝCH DVOJIC) - 2 VODIČE</t>
  </si>
  <si>
    <t>Poznámka k položce: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</si>
  <si>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</si>
  <si>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</si>
  <si>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</si>
  <si>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</si>
  <si>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Poznámka k položce:  
 1. Položka obsahuje:  – veškeré další práce na aktualizaci KSU a TP po každém stavebním postupu 2. Položka neobsahuje:  X 3. Způsob měření: Kusem se rozumí 100 m úseku elektrifikované koleje x stavební postup.</t>
  </si>
  <si>
    <t>R743E22</t>
  </si>
  <si>
    <t>SKŘÍŇ ROZPOJOVACÍ POJISTKOVÁ DO 400 A, DO 240 MM2, V KOMPAKTNÍM PILÍŘI S POJISTKOVÝMI SPODKY SE 4-6 SADAMI JISTÍCÍCH PRVKŮ</t>
  </si>
  <si>
    <t>R744347</t>
  </si>
  <si>
    <t>ROZVADĚČ NN SKŘÍŇOVÝ VYZBROJENÝ, II TŘ. IZOLACE, HLOUBKY DO 500MM, ŠÍŘKY OD 510 DO 800MM, VÝŠKY DO 2250MM-VÝVODNÍ POLE S JEDNODUCHOU VÝZBROJÍ</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</si>
  <si>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</si>
  <si>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</si>
  <si>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</si>
  <si>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E.3.6</t>
  </si>
  <si>
    <t>Rozvody VN, NN, osvětlení a dálkové ovládání odpojovačů</t>
  </si>
  <si>
    <t xml:space="preserve">  SO 11-76-01</t>
  </si>
  <si>
    <t>Venkovní osvětlení haly a parkoviště</t>
  </si>
  <si>
    <t>SO 11-76-01</t>
  </si>
  <si>
    <t>Venkovní osvětlení</t>
  </si>
  <si>
    <t>210-01</t>
  </si>
  <si>
    <t>Pouliční led Svítidlo 7,2W 1006lm</t>
  </si>
  <si>
    <t>210-02</t>
  </si>
  <si>
    <t>Pouliční led Svítidlo 38,3W 6035lm</t>
  </si>
  <si>
    <t>210-03</t>
  </si>
  <si>
    <t>Reflektorové led Svítidlo 68W 10689lm</t>
  </si>
  <si>
    <t>Montáž svítidel</t>
  </si>
  <si>
    <t>210-04</t>
  </si>
  <si>
    <t>Osazení svítidel</t>
  </si>
  <si>
    <t>210-05</t>
  </si>
  <si>
    <t>Pronájem plošiny</t>
  </si>
  <si>
    <t>210-06</t>
  </si>
  <si>
    <t>EKOLAMP za svítidla</t>
  </si>
  <si>
    <t xml:space="preserve">  SO 11-76-02</t>
  </si>
  <si>
    <t>Úprava venkovního osvětlení kolejiště</t>
  </si>
  <si>
    <t>SO 11-76-02</t>
  </si>
  <si>
    <t>OSTATNÍ POŽADAVKY - GEODETICKÉ ZAMĚŘENÍzahrnuje veškeré náklady spojené s objednatelem požadovanými pracemi</t>
  </si>
  <si>
    <t>131838</t>
  </si>
  <si>
    <t>272324</t>
  </si>
  <si>
    <t>ZÁKLADY ZE ŽELEZOBETONU DO C25/30</t>
  </si>
  <si>
    <t>Poznámka k položce: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</si>
  <si>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</si>
  <si>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</si>
  <si>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Poznámka k položce:  
 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</si>
  <si>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702312</t>
  </si>
  <si>
    <t>ZAKRYTÍ KABELŮ VÝSTRAŽNOU FÓLIÍ ŠÍŘKY PŘES 20 DO 40 CM</t>
  </si>
  <si>
    <t>702902</t>
  </si>
  <si>
    <t>ZASYPÁNÍ KABELOVÉHO ŽLABU VRSTVOU Z PŘESÁTÉHO PÍSKU ČI VÝKOPKU SVĚTLÉ ŠÍŘKY PŘES 120 DO 250 MM</t>
  </si>
  <si>
    <t>966158</t>
  </si>
  <si>
    <t>BOURÁNÍ KONSTRUKCÍ Z PROST BETONU S ODVOZEM DO 20KM</t>
  </si>
  <si>
    <t>KABELOVÝ ŽLAB ZEMNÍ VČETNĚ KRYTU SVĚTLÉ ŠÍŘKY PŘES 120 DO 250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</si>
  <si>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Osvětlení</t>
  </si>
  <si>
    <t>743112</t>
  </si>
  <si>
    <t>OSVĚTLOVACÍ STOŽÁR SKLOPNÝ ŽÁROVĚ ZINKOVANÝ DÉLKY PŘES 6,5 DO 12 M</t>
  </si>
  <si>
    <t>Poznámka k položce: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</si>
  <si>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743211</t>
  </si>
  <si>
    <t>OSVĚTLOVACÍ VĚŽ ŽÁROVĚ ZINKOVANÁ TRUBKOVÁ VÝŠKY DO 20 M</t>
  </si>
  <si>
    <t>Poznámka k položce:  
 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</si>
  <si>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743611</t>
  </si>
  <si>
    <t>ROZVADĚČ PRO DRÁŽNÍ OSVĚTLENÍ SILOVÝ NAPÁJECÍ S PLC ŘÍDÍCÍM SYSTÉMEM DO 6 KUSŮ TŘÍFÁZOVÝCH VĚTVÍ</t>
  </si>
  <si>
    <t>Poznámka k položce:  
 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</si>
  <si>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743636</t>
  </si>
  <si>
    <t>ROZVADĚČ PRO DRÁŽNÍ OSVĚTLENÍ - ROZŠÍŘENÍ O ŘÍZENÉ NAPÁJENÍ ZÁSUVKOVÝCH STOJANŮ S MĚŘENÍM SPOTŘEBY EL. ENERGIE - DO 2 KS</t>
  </si>
  <si>
    <t>Poznámka k položce:  
 1. Položka obsahuje:  – veškeré příslušenství, zhotovení výrobní dokumentace  – technický popis viz. projektová dokumentace 2. Položka neobsahuje:  X 3. Způsob měření: Udává se počet kusů kompletní konstrukce nebo práce.</t>
  </si>
  <si>
    <t>743641</t>
  </si>
  <si>
    <t>ROZVADĚČ PRO DRÁŽNÍ OSVĚTLENÍ - SOFTWARE PRO ZAČLENĚNÍ TECHNOLOGICKÉHO CELKU OSVĚTLENÍ DO DÁLKOVÉ DIAGNOSTIKY TS ŽDC</t>
  </si>
  <si>
    <t>743E22</t>
  </si>
  <si>
    <t>Poznámka k položce: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</si>
  <si>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</si>
  <si>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</si>
  <si>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743Z21</t>
  </si>
  <si>
    <t>DEMONTÁŽ OSVĚTLOVACÍ VĚŽE TRUBKOVÉ VÝŠKY DO 22 M</t>
  </si>
  <si>
    <t>743Z32</t>
  </si>
  <si>
    <t>DEMONTÁŽ ELEKTROVÝZBROJE OSVĚTLOVACÍ VEŽE VÝŠKY DO 40 M</t>
  </si>
  <si>
    <t>743Z35</t>
  </si>
  <si>
    <t>DEMONTÁŽ SVÍTIDLA Z OSVĚTLOVACÍHO STOŽÁRU VÝŠKY DO 15 M</t>
  </si>
  <si>
    <t>743Z39</t>
  </si>
  <si>
    <t>DEMONTÁŽ ROZVADĚČE OSVĚTLENÍ</t>
  </si>
  <si>
    <t>743Z71</t>
  </si>
  <si>
    <t>DEMONTÁŽ KABELOVÉ SKŘÍNĚ</t>
  </si>
  <si>
    <t>744212</t>
  </si>
  <si>
    <t>KABELOVÁ SKŘÍŇ VENKOVNÍ PRÁZDNÁ PLASTOVÁ V KOMPAKTNÍM PILÍŘI, MIN. IP 44, DO 530 X 810-1500 MM</t>
  </si>
  <si>
    <t>Poznámka k položce: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</si>
  <si>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R743421</t>
  </si>
  <si>
    <t>SVÍTIDLO DRÁŽNÍ LED DO 150W</t>
  </si>
  <si>
    <t>SVÍTIDLO DRÁŽNÍ LED DO 150WSpecifikace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</si>
  <si>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R743422</t>
  </si>
  <si>
    <t>SVÍTIDLO DRÁŽNÍ LED OD 151 DO 250 W</t>
  </si>
  <si>
    <t>SVÍTIDLO DRÁŽNÍ LED OD 151 DO 250 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</si>
  <si>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Rozvody NN</t>
  </si>
  <si>
    <t>741911</t>
  </si>
  <si>
    <t>UZEMŇOVACÍ VODIČ V ZEMI FEZN DO 120 MM2</t>
  </si>
  <si>
    <t>741B11</t>
  </si>
  <si>
    <t>ZEMNÍCÍ TYČ FEZN DÉLKY DO 2 M</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</si>
  <si>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</si>
  <si>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</si>
  <si>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</si>
  <si>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</si>
  <si>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</si>
  <si>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</si>
  <si>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742H25</t>
  </si>
  <si>
    <t>KABEL NN ČTYŘ- A PĚTIŽÍLOVÝ AL S PLASTOVOU IZOLACÍ OD 150 DO 240 MM2</t>
  </si>
  <si>
    <t>742L13</t>
  </si>
  <si>
    <t>UKONČENÍ DVOU AŽ PĚTIŽÍLOVÉHO KABELU V ROZVADĚČI NEBO NA PŘÍSTROJI OD 25 DO 50 MM2</t>
  </si>
  <si>
    <t>742L25</t>
  </si>
  <si>
    <t>UKONČENÍ DVOU AŽ PĚTIŽÍLOVÉHO KABELU KABELOVOU SPOJKOU OD 150 DO 240 MM2</t>
  </si>
  <si>
    <t>R742I31</t>
  </si>
  <si>
    <t>TCEKEY 6P1,0</t>
  </si>
  <si>
    <t>TCEKEY 6P1,0Specifikace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</si>
  <si>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DDTS</t>
  </si>
  <si>
    <t>75O91A</t>
  </si>
  <si>
    <t>DDTS ŽDC, KOMUNIKAČNÍ PŘEVODNÍK</t>
  </si>
  <si>
    <t>Poznámka k položce:  
 1. Položka obsahuje:  – dodávku specifikovaného bloku/zařízení včetně potřebného drobného montážního materiálu  – dodávku souvisejícího příslušenství pro specifikovaný blok/zařízení  – komunikační převodník, s konfigurací min. 1x RS 422/485/232, 1x Ethernet 10/100 MBit, napájení 12-48 V DC, pro max. 15 podružných zařízení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</si>
  <si>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75O942</t>
  </si>
  <si>
    <t>DDTS ŽDC, ROZŠÍŘENÍ INTEGRACE EOV DO SERVERŮ A KLIENTŮ DDTS ŽDC</t>
  </si>
  <si>
    <t>Poznámka k položce:  
 1. Položka obsahuje:   – rozšíření SW integrace jednoho rozváděče EOV v rozsahu osmi dalších výměn do systému DDTS ŽDC - zahrnuta integrace ve všech úrovních systému DDTS ŽDC mimo InK (InS, TeS, klienti) pro jednu lokalitu InS  – doplnění stávajících klientských pracovišť (stacionární, mobilní, tenký, terminálový) o rozšíření rozváděče EOV v rozsahu osmi výměn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rozšíření rozvaděčů EOV o osm dalších výměn.</t>
  </si>
  <si>
    <t>DDTS ŽDC, ZÁVĚREČNÁ ZKOUŠKA1. Položka obsahuje:   
- rozšíření SW integrace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náklady na mzdy  
- programátorské práce včetně potřebného vybavení  
2. Položka neobsahuje:  
 X  
3. Způsob měření:  
Udává se počet kusů rozšíření PLC nebo analyzátorů sítě do 24xDI / 24xDO / 12AI.</t>
  </si>
  <si>
    <t>747541</t>
  </si>
  <si>
    <t>MĚŘENÍ INTENZITY OSVĚTLENÍ INSTALOVANÉHO V ROZSAHU TOHOTO SO/PS</t>
  </si>
  <si>
    <t xml:space="preserve">  SO 11-76-03</t>
  </si>
  <si>
    <t>Kabelové rozvody VN a NN</t>
  </si>
  <si>
    <t>SO 11-76-03</t>
  </si>
  <si>
    <t>Poznámka k položce:  
zahrnuje veškeré náklady spojené s objednatelem požadovanými pracemi</t>
  </si>
  <si>
    <t>Poznámka k položce:  
BETONOVÝ  
dle přílohy č.1,2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</si>
  <si>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Rozvody VN a NN</t>
  </si>
  <si>
    <t>742822</t>
  </si>
  <si>
    <t>KABELOVÁ SPOJKA VN, SADA TŘÍ ŽIL NEBO TŘÍŽÍLOVÁ PRO KABELY PŘES 6 KV OD 95 DO 150 MM2</t>
  </si>
  <si>
    <t>742E22</t>
  </si>
  <si>
    <t>IZOLOVANÝ ADAPTÉR PRO PŘIPOJENÍ DO IZOLOVANÉHO ROZVADĚČE, K TRANSFORMÁTORU DO 35 KV, SADA TŘÍ ŽIL, S OMEZOVAČEM PŘEPĚTÍ OD 95 DO 150 MM2</t>
  </si>
  <si>
    <t>742H24</t>
  </si>
  <si>
    <t>KABEL NN ČTYŘ- A PĚTIŽÍLOVÝ AL S PLASTOVOU IZOLACÍ OD 70 DO 120 MM2</t>
  </si>
  <si>
    <t>742L14</t>
  </si>
  <si>
    <t>UKONČENÍ DVOU AŽ PĚTIŽÍLOVÉHO KABELU V ROZVADĚČI NEBO NA PŘÍSTROJI OD 70 DO 120 MM2</t>
  </si>
  <si>
    <t>742L24</t>
  </si>
  <si>
    <t>UKONČENÍ DVOU AŽ PĚTIŽÍLOVÉHO KABELU KABELOVOU SPOJKOU OD 70 DO 120 MM2</t>
  </si>
  <si>
    <t>743D31</t>
  </si>
  <si>
    <t>SKŘÍŇ PŘÍPOJKOVÁ POJISTKOVÁ KOMPAKTNÍ PILÍŘOVÁ PŘES 160 A, DO 240 MM2, S 1-2 SADAMI JISTÍCÍCH PRVKŮ</t>
  </si>
  <si>
    <t>743D32</t>
  </si>
  <si>
    <t>SKŘÍŇ PŘÍPOJKOVÁ POJISTKOVÁ KOMPAKTNÍ PILÍŘOVÁ PŘES 160 A, DO 240 MM2, SE 3- 4 SADAMI JISTÍCÍCH PRVKŮ</t>
  </si>
  <si>
    <t>R1742632</t>
  </si>
  <si>
    <t>KABEL VN - TŘÍŽÍLOVÝ 12/22(24)-AXCEK-LT OD 95 DO 150 MM2</t>
  </si>
  <si>
    <t>Poznámka k položce:  
1. Položka obsahuje:  – manipulace a uložení kabelu (do země, chráničky, kanálu, na rošty, na TV a pod.) 2. Položka neobsahuje:  – příchytky, spojky, koncovky, chráničky apod. 3. Způsob měření: Měří se metr délkový.</t>
  </si>
  <si>
    <t>E.9</t>
  </si>
  <si>
    <t>Ostatní</t>
  </si>
  <si>
    <t xml:space="preserve">  SO 90-90</t>
  </si>
  <si>
    <t>Odpady</t>
  </si>
  <si>
    <t>SO 90-90</t>
  </si>
  <si>
    <t>POPLATKY ZA LIKVIDACI ODPADŮ NEKONTAMINOVANÝCH - 17 05 04 VYTĚŽENÉ ZEMINY A HORNINY - I. TŘÍDA TĚŽITELNOSTI VČ. DOPRAVY NA SKLÁDKU A MANIPULACE</t>
  </si>
  <si>
    <t>'SO 11-31-01'  1809,309  
''SO 11-72-01'  340,465  
''SO 11-61-01'  4840,15+409,551  
''SO 11-76-03'  40,00  
''SO 11-76-02'  100,00  
''SO 11-75-01'  20,00  
''SO 11-55-01'  1644,184  
''SO 11-52-01'  36,626  
''SO 11-52-02'  13,824  
''SO 11-51-01'  122,955  
''SO 11-50-01'  919,391  
''SO 11-23-01.2'  210,90  
''SO 11-23.01.1'  531,24  
''SO 11-11-01'  3499,00  
'Součet  
Celkem 14548.425-10.83=14 537.595 [A]</t>
  </si>
  <si>
    <t>POPLATKY ZA LIKVIDACI ODPADŮ NEKONTAMINOVANÝCH - 17 03 02 VYBOURANÝ ASFALTOVÝ BETON BEZ DEHTU VČ. DOPRAVY NA SKLÁDKU A MANIPULACE</t>
  </si>
  <si>
    <t>'SO 11-31-01'  14,85  
''SO 11-23-01.1' 2,53 
Celkem 14.85+2.53=17.380 [A]</t>
  </si>
  <si>
    <t>POPLATKY ZA LIKVIDACI ODPADŮ NEKONTAMINOVANÝCH - 17 01 01 BETON Z DEMOLIC OBJEKTŮ, ZÁKLADŮ TV APOD. VČ. DOPRAVY NA SKLÁDKU A MANIPULACE (PROSTÝ A ARMOVANÝ BETON</t>
  </si>
  <si>
    <t>'SO 11-31-01'  132,852  
''SO 11-66-01'  2,475  
''SO 11-76-02'  48,00  
''SO 11-55-01'  48,00  
''SO 11-51-01'  0,519  
''SO 11-50-01'  48,00  
''SO 11-11-01'  10,00  
''SO 11-10-01'  0,10  
'Součet  
Celkem 289.946=289.946 [A]</t>
  </si>
  <si>
    <t>POPLATKY ZA LIKVIDACI ODPADŮ NEKONTAMINOVANÝCH - 17 05 08 ŠTĚRK Z KOLEJIŠTĚ (ODPAD PO RECYKLACI) VČ. DOPRAVY NA SKLÁDKU A MANIPULACE</t>
  </si>
  <si>
    <t>'SO 11-10-01'  569,10  
Celkem 569.1=569.100 [A]</t>
  </si>
  <si>
    <t>'SO 11-83-01'  23,72  
Celkem 23.72=23.720 [A]</t>
  </si>
  <si>
    <t>POPLATKY ZA LIKVIDACI ODPADŮ NEKONTAMINOVANÝCH - 17 01 01 ŽELEZNIČNÍ PRAŽCE BETONOVÉ VČ. DOPRAVY NA SKLÁDKU A MANIPULACE</t>
  </si>
  <si>
    <t>'SO 11-10-01'  190,4  
Celkem 190.4=190.400 [A]</t>
  </si>
  <si>
    <t>POPLATKY ZA LIKVIDACI ODPADŮ NEKONTAMINOVANÝCH - 17 02 03 POLYETYLÉNOVÉ PODLOŽKY (ŽEL. SVRŠEK) VČ. DOPRAVY NA SKLÁDKU A MANIPULACE</t>
  </si>
  <si>
    <t>'SO 11-10-01'  0,131  
Celkem 0.131=0.131 [A]</t>
  </si>
  <si>
    <t>POPLATKY ZA LIKVIDACI ODPADŮ NEKONTAMINOVANÝCH - 07 02 99 PRYŽOVÉ PODLOŽKY (ŽEL. SVRŠEK) VČ. DOPRAVY NA SKLÁDKU A MANIPULACE</t>
  </si>
  <si>
    <t>'SO 11-10-01'  0,311  
Celkem 0.311=0.311 [A]</t>
  </si>
  <si>
    <t>POPLATKY ZA LIKVIDACI ODPADŮ NEKONTAMINOVANÝCH - 16 02 14 ELEKTROŠROT (VYŘAZENÁ EL. ZAŘÍZENÍ A - PŘÍSTR. - AL, CU A VZ. KOVY) VČ. DOPRAVY NA SKLÁDKU A MANIPULAC</t>
  </si>
  <si>
    <t>'SO 11-76-02'  2,00  
''PS 11-03-51'  5,00  
'Součet  
Celkem 7=7.000 [A]</t>
  </si>
  <si>
    <t>POPLATKY ZA LIKVIDACI ODPADŮ NEKONTAMINOVANÝCH - 17 05 04 KAMENNÁ SUŤ VČ. DOPRAVY NA SKLÁDKU A MANIPULACE</t>
  </si>
  <si>
    <t>'SO 11-51-01'  1,513  
''SO 11-76-02'  7,00  
'Součet  
Celkem 8.513=8.513 [A]</t>
  </si>
  <si>
    <t>POPLATKY ZA LIKVIDACI ODPADŮ NEKONTAMINOVANÝCH - 16 02 14 VÝKONOVÉ VYPÍNAČE VVN, VN BEZ OLEJOVÉ NÁPLNĚ VČ. DOPRAVY NA SKLÁDKU A MANIPULACE</t>
  </si>
  <si>
    <t>'PS 11-03-51'  0,80  
Celkem 0.8=0.800 [A]</t>
  </si>
  <si>
    <t>POPLATKY ZA LIKVIDACI ODPADŮ NEKONTAMINOVANÝCH - 17 09 04 LAMINÁT Z DEMOLIC RELÉOVÝCH DOMKŮ VČ. DOPRAVY NA SKLÁDKU A MANIPULACE</t>
  </si>
  <si>
    <t>'PS 11-03-51'  2,00  
Celkem 2=2.000 [A]</t>
  </si>
  <si>
    <t>POPLATKY ZA LIKVIDACI ODPADŮ NEBEZPEČNÝCH - 17 05 07* LOKÁLNĚ ZNEČIŠTĚNÝ ŠTĚRK A ZEMINA Z KOLEJIŠTĚ - (VÝHYBKY) VČ. DOPRAVY NA SKLÁDKU A MANIPULACE</t>
  </si>
  <si>
    <t>'SO 11-11-01'  300,00  
''SO 11-10-01'  105,00  
'Součet  
Celkem 405=405.000 [A]</t>
  </si>
  <si>
    <t>POPLATKY ZA LIKVIDACI ODPADŮ NEBEZPEČNÝCH - 17 02 04* ŽELEZNIČNÍ PRAŽCE DŘEVĚNÉ VČ. DOPRAVY NA SKLÁDKU A MANIPULACE</t>
  </si>
  <si>
    <t>'SO 11-10-01'  8,50  
Celkem 8.5=8.500 [A]</t>
  </si>
  <si>
    <t>POPLATKY ZA LIKVIDACI ODPADŮ NEBEZPEČNÝCH - KABELY S PLASTOVOU IZOLACÍ VČ. DOPRAVY NA SKLÁDKU A MANIPULACE</t>
  </si>
  <si>
    <t>'PS 11-03-52'  0,100  
''PS 11-03-51'  0,100  
'Součet  
Celkem 0.2=0.200 [A]</t>
  </si>
  <si>
    <t>POPLATKY ZA LIKVIDACI ODPADŮ - 17 04 05 ŽELEZO A OCEL VČ. DOPRAVY NA SKLÁDKU A MANIPULACE</t>
  </si>
  <si>
    <t>'SO 11-66-01'  8,464  
''SO 11-76-02'  7,00  
''SO 11-10-01'  44,80  
'Součet  
Celkem 60.264=60.264 [A]</t>
  </si>
  <si>
    <t>POPLATKY ZA LIKVIDACI ODPADŮ - 17 09 03 JINÉ STAVEBNÍ A DEMOLIČNÍ ODPADY OBSAHUJÍCÍ NEBEZPEČNÉ LÁTKY VČ. DOPRAVY NA SKLÁDKU A MANIPULACE (10 01 14 ŠKVÁRA ATD.)</t>
  </si>
  <si>
    <t>'SO 11-11-01' 338,00  
Celkem 338=338.000 [A]</t>
  </si>
  <si>
    <t xml:space="preserve">  SO 98-98</t>
  </si>
  <si>
    <t>Všeobecný objekt</t>
  </si>
  <si>
    <t>SO 98-98</t>
  </si>
  <si>
    <t>VRN</t>
  </si>
  <si>
    <t>Vedlejší rozpočtové náklady</t>
  </si>
  <si>
    <t>VSEOB001</t>
  </si>
  <si>
    <t>Dokumentace skutečného provedení stavby, geodetická část</t>
  </si>
  <si>
    <t>vlastní</t>
  </si>
  <si>
    <t>'Geodetická dokumentace skutečného provedení stavby'  
''v předepsaném rozsahu a počtu dle VTP a ZTP 1=1,000 [A]'  
'1  
Celkem 1=1.000 [A]</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</si>
  <si>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</si>
  <si>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</si>
  <si>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</si>
  <si>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    
''v předepsaném rozsahu a počtu dle VTP a ZTP 
'1=1,000 [A]'  
'1  
Celkem 1=1.000 [A]</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</si>
  <si>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</si>
  <si>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</si>
  <si>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</si>
  <si>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'Vypracování vybrané části dokumentace skutečného provedení (DSPS)'        
''v předepsaném rozsahu a počtu dle VTP a ZTP  
1=1.000 [A]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</si>
  <si>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</si>
  <si>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</si>
  <si>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</si>
  <si>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'Projektová dokumentace v realizaci stavby'  
''v předepsaném rozsahu a počtu dle VTP a ZTP  
'1=1,000 [A]'  
'1  
Celkem 1=1.000 [A]</t>
  </si>
  <si>
    <t>Poznámka k položce:    
Vypracování dokumentace u vybraných SO a PS. Položka zahrnuje veškeré činnosti nezbytné k vypracování projektové dokumentace nutné pro provádění stavby (PDPS, dílenská dok., výrobní dok. a jiné dok.), které doplňuje upřesňuje projektovou dokumentaci pro stavební povolení nebo ohlášení stavby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</si>
  <si>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</si>
  <si>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</si>
  <si>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  
''v předepsaném rozsahu a počtu dle VTP a ZTP 1=1,000 [A]'  
'1  
Celkem 1=1.000 [A]</t>
  </si>
  <si>
    <t>Poznámka k položce:  
'Zajištění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</si>
  <si>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</si>
  <si>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</si>
  <si>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  
''v předepsaném rozsahu a počtu dle VTP a ZTP 1=1,000 [A]'  
'1  
Celkem 1=1.000 [A]</t>
  </si>
  <si>
    <t>Poznámka k položce:  
'Zajištění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</si>
  <si>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</si>
  <si>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Prezentace stavby</t>
  </si>
  <si>
    <t>'v předepsaném rozsahu a počtu dle ZTP 1=1,000 [A]'  
'1  
Celkem 1=1.000 [A]</t>
  </si>
  <si>
    <t>Poznámka k položce:  
'Zajištění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</si>
  <si>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</si>
  <si>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</si>
  <si>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'v předepsaném rozsahu a počtu dle VTP a ZTP 1=1,000 [A]'  
'1  
Celkem 1=1.000 [A]</t>
  </si>
  <si>
    <t>Poznámka k položce: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</si>
  <si>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</si>
  <si>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Měření úniku důlních plynů</t>
  </si>
  <si>
    <t>'v předepsaném rozsahu a počtu dle VTP a ZTP  1,0=1,000 [A]'  
'1  
Celkem 1=1.000 [A]</t>
  </si>
  <si>
    <t>Poznámka k položce:  
Položka zahrnuje náklady na  měření úniku dulních plynů a jejich vyhodnocení především při provádění zemních prací. Položka zahrnuje  všechny nezbytné práce, náklady a zařízení  včetně  všech doprav a pomocného materiálu nutných  pro uskutečnění měření. Položka zahrnuje náklady měření úniku dulních plynů a jejich vyhodnocení po realizaci stavby. Položka zahrnuje  všechny nezbytné práce, náklady a zařízení  včetně  všech doprav a pomocného materiálu nutných  pro uskutečnění měření včetně nárhu/plánu měření.</t>
  </si>
  <si>
    <t>VSEOB010</t>
  </si>
  <si>
    <t>Geoelektrické a korozní průzkumy před a po realizaci stavby</t>
  </si>
  <si>
    <t>Poznámka k položce:  
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</si>
  <si>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</si>
  <si>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</si>
  <si>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Poznámka k položce:  
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</si>
  <si>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</si>
  <si>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Exkurze pro studenty</t>
  </si>
  <si>
    <t>'v předepsaném rozsahu a počtu dle VTP a ZTP  2,0=2,000 [A]'  
'2  
Celkem 2=2.000 [A]</t>
  </si>
  <si>
    <t>Poznámka k položce:  
'1.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</si>
  <si>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VSEOB013</t>
  </si>
  <si>
    <t>Nájmy, zábory a věcná břemena placená zhotovitelem</t>
  </si>
  <si>
    <t>Poznámka k položce:  
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</si>
  <si>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VSEOB014</t>
  </si>
  <si>
    <t>Geodetické práce v rámci geodetické vytyčovací sítě stavby</t>
  </si>
  <si>
    <t>'Souhrn geodetických činností při zřizování a vedení bodů geodetické vytyčovací sítě stavby'  
''v předepsaném rozsahu a počtu dle VTP a ZTP  
'1=1,000 [A]'  
'1  
Celkem 1=1.000 [A]</t>
  </si>
  <si>
    <t>Poznámka k položce:   
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</si>
  <si>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VSEOB015</t>
  </si>
  <si>
    <t>Stabilizace bodů geodetické vytyčovací sítě</t>
  </si>
  <si>
    <t>'Specifikace stabilizací bodů geodetické vytyčovací sítě stavby' 
' 'v předepsaném rozsahu a počtu dle VTP a ZTP  
'1=1,000 [A]'  
'1  
Celkem 1=1.000 [A]</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</si>
  <si>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</si>
  <si>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VSEOB016</t>
  </si>
  <si>
    <t>Odborné dozory, dohledy a průzkumy zajišťované zhotovitelem</t>
  </si>
  <si>
    <t>'Odborné dozory, dohledy a průzkumy zajišťované zhotovitelem' 
' 'v předepsaném rozsahu a počtu dle VTP a ZTP  
'1=1,000 [A]'  
'1  
Celkem 1=1.000 [A]</t>
  </si>
  <si>
    <t>Poznámka k položce:    
Položka zahrnuje veškeré činnosti nezbytné k zajištění dozorů, dohledů a průzkumů ze strany zhotovitele nutných k bezvadnému provedení díla a její kolaudace. Položka zahrnuje  všechny náklady na nezbytné práce všech doprav a pomocného materiálu nutných pro dané činnosti.</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</si>
</sst>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0+C10+C12+C14+C17+C20+C23+C26+C32+C34+C37+C41+C43+C47</f>
      </c>
    </row>
    <row r="7" spans="2:3" ht="12.75" customHeight="1">
      <c r="B7" s="8" t="s">
        <v>7</v>
      </c>
      <c s="10">
        <f>0+E10+E12+E14+E17+E20+E23+E26+E32+E34+E37+E41+E43+E47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11-02-11'!K8+'PS 11-02-11'!M8</f>
      </c>
      <c s="14">
        <f>C11*0.21</f>
      </c>
      <c s="14">
        <f>C11+D11</f>
      </c>
      <c s="13">
        <f>'PS 11-02-11'!T7</f>
      </c>
    </row>
    <row r="12" spans="1:6" ht="12.75">
      <c r="A12" s="11" t="s">
        <v>382</v>
      </c>
      <c s="12" t="s">
        <v>383</v>
      </c>
      <c s="14">
        <f>0+C13</f>
      </c>
      <c s="14">
        <f>C12*0.21</f>
      </c>
      <c s="14">
        <f>0+E13</f>
      </c>
      <c s="13">
        <f>0+F13</f>
      </c>
    </row>
    <row r="13" spans="1:6" ht="12.75">
      <c r="A13" s="11" t="s">
        <v>384</v>
      </c>
      <c s="12" t="s">
        <v>385</v>
      </c>
      <c s="14">
        <f>'PS 11-02-91'!K8+'PS 11-02-91'!M8</f>
      </c>
      <c s="14">
        <f>C13*0.21</f>
      </c>
      <c s="14">
        <f>C13+D13</f>
      </c>
      <c s="13">
        <f>'PS 11-02-91'!T7</f>
      </c>
    </row>
    <row r="14" spans="1:6" ht="12.75">
      <c r="A14" s="11" t="s">
        <v>924</v>
      </c>
      <c s="12" t="s">
        <v>925</v>
      </c>
      <c s="14">
        <f>0+C15+C16</f>
      </c>
      <c s="14">
        <f>C14*0.21</f>
      </c>
      <c s="14">
        <f>0+E15+E16</f>
      </c>
      <c s="13">
        <f>0+F15+F16</f>
      </c>
    </row>
    <row r="15" spans="1:6" ht="12.75">
      <c r="A15" s="11" t="s">
        <v>926</v>
      </c>
      <c s="12" t="s">
        <v>927</v>
      </c>
      <c s="14">
        <f>'PS 11-03-51'!K8+'PS 11-03-51'!M8</f>
      </c>
      <c s="14">
        <f>C15*0.21</f>
      </c>
      <c s="14">
        <f>C15+D15</f>
      </c>
      <c s="13">
        <f>'PS 11-03-51'!T7</f>
      </c>
    </row>
    <row r="16" spans="1:6" ht="12.75">
      <c r="A16" s="11" t="s">
        <v>1126</v>
      </c>
      <c s="12" t="s">
        <v>1127</v>
      </c>
      <c s="14">
        <f>'PS 11-03-52'!K8+'PS 11-03-52'!M8</f>
      </c>
      <c s="14">
        <f>C16*0.21</f>
      </c>
      <c s="14">
        <f>C16+D16</f>
      </c>
      <c s="13">
        <f>'PS 11-03-52'!T7</f>
      </c>
    </row>
    <row r="17" spans="1:6" ht="12.75">
      <c r="A17" s="11" t="s">
        <v>1352</v>
      </c>
      <c s="12" t="s">
        <v>1353</v>
      </c>
      <c s="14">
        <f>0+C18+C19</f>
      </c>
      <c s="14">
        <f>C17*0.21</f>
      </c>
      <c s="14">
        <f>0+E18+E19</f>
      </c>
      <c s="13">
        <f>0+F18+F19</f>
      </c>
    </row>
    <row r="18" spans="1:6" ht="12.75">
      <c r="A18" s="11" t="s">
        <v>1354</v>
      </c>
      <c s="12" t="s">
        <v>1355</v>
      </c>
      <c s="14">
        <f>'PS 11-04-31'!K8+'PS 11-04-31'!M8</f>
      </c>
      <c s="14">
        <f>C18*0.21</f>
      </c>
      <c s="14">
        <f>C18+D18</f>
      </c>
      <c s="13">
        <f>'PS 11-04-31'!T7</f>
      </c>
    </row>
    <row r="19" spans="1:6" ht="12.75">
      <c r="A19" s="11" t="s">
        <v>1380</v>
      </c>
      <c s="12" t="s">
        <v>1381</v>
      </c>
      <c s="14">
        <f>'PS 11-04-32'!K8+'PS 11-04-32'!M8</f>
      </c>
      <c s="14">
        <f>C19*0.21</f>
      </c>
      <c s="14">
        <f>C19+D19</f>
      </c>
      <c s="13">
        <f>'PS 11-04-32'!T7</f>
      </c>
    </row>
    <row r="20" spans="1:6" ht="12.75">
      <c r="A20" s="11" t="s">
        <v>1412</v>
      </c>
      <c s="12" t="s">
        <v>1413</v>
      </c>
      <c s="14">
        <f>0+C21+C22</f>
      </c>
      <c s="14">
        <f>C20*0.21</f>
      </c>
      <c s="14">
        <f>0+E21+E22</f>
      </c>
      <c s="13">
        <f>0+F21+F22</f>
      </c>
    </row>
    <row r="21" spans="1:6" ht="12.75">
      <c r="A21" s="11" t="s">
        <v>1414</v>
      </c>
      <c s="12" t="s">
        <v>1415</v>
      </c>
      <c s="14">
        <f>'SO 11-10-01'!K8+'SO 11-10-01'!M8</f>
      </c>
      <c s="14">
        <f>C21*0.21</f>
      </c>
      <c s="14">
        <f>C21+D21</f>
      </c>
      <c s="13">
        <f>'SO 11-10-01'!T7</f>
      </c>
    </row>
    <row r="22" spans="1:6" ht="12.75">
      <c r="A22" s="11" t="s">
        <v>1551</v>
      </c>
      <c s="12" t="s">
        <v>1552</v>
      </c>
      <c s="14">
        <f>'SO 11-11-01'!K8+'SO 11-11-01'!M8</f>
      </c>
      <c s="14">
        <f>C22*0.21</f>
      </c>
      <c s="14">
        <f>C22+D22</f>
      </c>
      <c s="13">
        <f>'SO 11-11-01'!T7</f>
      </c>
    </row>
    <row r="23" spans="1:6" ht="12.75">
      <c r="A23" s="11" t="s">
        <v>1656</v>
      </c>
      <c s="12" t="s">
        <v>1657</v>
      </c>
      <c s="14">
        <f>0+C24+C25</f>
      </c>
      <c s="14">
        <f>C23*0.21</f>
      </c>
      <c s="14">
        <f>0+E24+E25</f>
      </c>
      <c s="13">
        <f>0+F24+F25</f>
      </c>
    </row>
    <row r="24" spans="1:6" ht="12.75">
      <c r="A24" s="11" t="s">
        <v>1658</v>
      </c>
      <c s="12" t="s">
        <v>1659</v>
      </c>
      <c s="14">
        <f>'SO 11-23-01.1'!K8+'SO 11-23-01.1'!M8</f>
      </c>
      <c s="14">
        <f>C24*0.21</f>
      </c>
      <c s="14">
        <f>C24+D24</f>
      </c>
      <c s="13">
        <f>'SO 11-23-01.1'!T7</f>
      </c>
    </row>
    <row r="25" spans="1:6" ht="12.75">
      <c r="A25" s="11" t="s">
        <v>1747</v>
      </c>
      <c s="12" t="s">
        <v>1748</v>
      </c>
      <c s="14">
        <f>'SO 11-23-01.2'!K8+'SO 11-23-01.2'!M8</f>
      </c>
      <c s="14">
        <f>C25*0.21</f>
      </c>
      <c s="14">
        <f>C25+D25</f>
      </c>
      <c s="13">
        <f>'SO 11-23-01.2'!T7</f>
      </c>
    </row>
    <row r="26" spans="1:6" ht="12.75">
      <c r="A26" s="11" t="s">
        <v>1781</v>
      </c>
      <c s="12" t="s">
        <v>1782</v>
      </c>
      <c s="14">
        <f>0+C27+C28+C29+C30+C31</f>
      </c>
      <c s="14">
        <f>C26*0.21</f>
      </c>
      <c s="14">
        <f>0+E27+E28+E29+E30+E31</f>
      </c>
      <c s="13">
        <f>0+F27+F28+F29+F30+F31</f>
      </c>
    </row>
    <row r="27" spans="1:6" ht="12.75">
      <c r="A27" s="11" t="s">
        <v>1783</v>
      </c>
      <c s="12" t="s">
        <v>1784</v>
      </c>
      <c s="14">
        <f>'SO 11-50-01'!K8+'SO 11-50-01'!M8</f>
      </c>
      <c s="14">
        <f>C27*0.21</f>
      </c>
      <c s="14">
        <f>C27+D27</f>
      </c>
      <c s="13">
        <f>'SO 11-50-01'!T7</f>
      </c>
    </row>
    <row r="28" spans="1:6" ht="12.75">
      <c r="A28" s="11" t="s">
        <v>1911</v>
      </c>
      <c s="12" t="s">
        <v>1912</v>
      </c>
      <c s="14">
        <f>'SO 11-51-01'!K8+'SO 11-51-01'!M8</f>
      </c>
      <c s="14">
        <f>C28*0.21</f>
      </c>
      <c s="14">
        <f>C28+D28</f>
      </c>
      <c s="13">
        <f>'SO 11-51-01'!T7</f>
      </c>
    </row>
    <row r="29" spans="1:6" ht="12.75">
      <c r="A29" s="11" t="s">
        <v>1969</v>
      </c>
      <c s="12" t="s">
        <v>1970</v>
      </c>
      <c s="14">
        <f>'SO 11-52-01'!K8+'SO 11-52-01'!M8</f>
      </c>
      <c s="14">
        <f>C29*0.21</f>
      </c>
      <c s="14">
        <f>C29+D29</f>
      </c>
      <c s="13">
        <f>'SO 11-52-01'!T7</f>
      </c>
    </row>
    <row r="30" spans="1:6" ht="12.75">
      <c r="A30" s="11" t="s">
        <v>2070</v>
      </c>
      <c s="12" t="s">
        <v>2071</v>
      </c>
      <c s="14">
        <f>'SO 11-52-02'!K8+'SO 11-52-02'!M8</f>
      </c>
      <c s="14">
        <f>C30*0.21</f>
      </c>
      <c s="14">
        <f>C30+D30</f>
      </c>
      <c s="13">
        <f>'SO 11-52-02'!T7</f>
      </c>
    </row>
    <row r="31" spans="1:6" ht="12.75">
      <c r="A31" s="11" t="s">
        <v>2124</v>
      </c>
      <c s="12" t="s">
        <v>2125</v>
      </c>
      <c s="14">
        <f>'SO 11-55-01'!K8+'SO 11-55-01'!M8</f>
      </c>
      <c s="14">
        <f>C31*0.21</f>
      </c>
      <c s="14">
        <f>C31+D31</f>
      </c>
      <c s="13">
        <f>'SO 11-55-01'!T7</f>
      </c>
    </row>
    <row r="32" spans="1:6" ht="12.75">
      <c r="A32" s="11" t="s">
        <v>2173</v>
      </c>
      <c s="12" t="s">
        <v>2174</v>
      </c>
      <c s="14">
        <f>0+C33</f>
      </c>
      <c s="14">
        <f>C32*0.21</f>
      </c>
      <c s="14">
        <f>0+E33</f>
      </c>
      <c s="13">
        <f>0+F33</f>
      </c>
    </row>
    <row r="33" spans="1:6" ht="12.75">
      <c r="A33" s="11" t="s">
        <v>2175</v>
      </c>
      <c s="12" t="s">
        <v>2176</v>
      </c>
      <c s="14">
        <f>'SO 11-31-01'!K8+'SO 11-31-01'!M8</f>
      </c>
      <c s="14">
        <f>C33*0.21</f>
      </c>
      <c s="14">
        <f>C33+D33</f>
      </c>
      <c s="13">
        <f>'SO 11-31-01'!T7</f>
      </c>
    </row>
    <row r="34" spans="1:6" ht="12.75">
      <c r="A34" s="11" t="s">
        <v>2381</v>
      </c>
      <c s="12" t="s">
        <v>2382</v>
      </c>
      <c s="14">
        <f>0+C35+C36</f>
      </c>
      <c s="14">
        <f>C34*0.21</f>
      </c>
      <c s="14">
        <f>0+E35+E36</f>
      </c>
      <c s="13">
        <f>0+F35+F36</f>
      </c>
    </row>
    <row r="35" spans="1:6" ht="12.75">
      <c r="A35" s="11" t="s">
        <v>2383</v>
      </c>
      <c s="12" t="s">
        <v>2384</v>
      </c>
      <c s="14">
        <f>'SO 11-61-01'!K8+'SO 11-61-01'!M8</f>
      </c>
      <c s="14">
        <f>C35*0.21</f>
      </c>
      <c s="14">
        <f>C35+D35</f>
      </c>
      <c s="13">
        <f>'SO 11-61-01'!T7</f>
      </c>
    </row>
    <row r="36" spans="1:6" ht="12.75">
      <c r="A36" s="11" t="s">
        <v>4094</v>
      </c>
      <c s="12" t="s">
        <v>4095</v>
      </c>
      <c s="14">
        <f>'SO 11-72-01'!K8+'SO 11-72-01'!M8</f>
      </c>
      <c s="14">
        <f>C36*0.21</f>
      </c>
      <c s="14">
        <f>C36+D36</f>
      </c>
      <c s="13">
        <f>'SO 11-72-01'!T7</f>
      </c>
    </row>
    <row r="37" spans="1:6" ht="12.75">
      <c r="A37" s="11" t="s">
        <v>4366</v>
      </c>
      <c s="12" t="s">
        <v>4367</v>
      </c>
      <c s="14">
        <f>0+C38+C39+C40</f>
      </c>
      <c s="14">
        <f>C37*0.21</f>
      </c>
      <c s="14">
        <f>0+E38+E39+E40</f>
      </c>
      <c s="13">
        <f>0+F38+F39+F40</f>
      </c>
    </row>
    <row r="38" spans="1:6" ht="12.75">
      <c r="A38" s="11" t="s">
        <v>4368</v>
      </c>
      <c s="12" t="s">
        <v>4369</v>
      </c>
      <c s="14">
        <f>'SO 11-66-01'!K8+'SO 11-66-01'!M8</f>
      </c>
      <c s="14">
        <f>C38*0.21</f>
      </c>
      <c s="14">
        <f>C38+D38</f>
      </c>
      <c s="13">
        <f>'SO 11-66-01'!T7</f>
      </c>
    </row>
    <row r="39" spans="1:6" ht="12.75">
      <c r="A39" s="11" t="s">
        <v>4421</v>
      </c>
      <c s="12" t="s">
        <v>4422</v>
      </c>
      <c s="14">
        <f>'SO 11-66-02'!K8+'SO 11-66-02'!M8</f>
      </c>
      <c s="14">
        <f>C39*0.21</f>
      </c>
      <c s="14">
        <f>C39+D39</f>
      </c>
      <c s="13">
        <f>'SO 11-66-02'!T7</f>
      </c>
    </row>
    <row r="40" spans="1:6" ht="12.75">
      <c r="A40" s="11" t="s">
        <v>4472</v>
      </c>
      <c s="12" t="s">
        <v>4473</v>
      </c>
      <c s="14">
        <f>'SO 11-83-01'!K8+'SO 11-83-01'!M8</f>
      </c>
      <c s="14">
        <f>C40*0.21</f>
      </c>
      <c s="14">
        <f>C40+D40</f>
      </c>
      <c s="13">
        <f>'SO 11-83-01'!T7</f>
      </c>
    </row>
    <row r="41" spans="1:6" ht="12.75">
      <c r="A41" s="11" t="s">
        <v>4504</v>
      </c>
      <c s="12" t="s">
        <v>4505</v>
      </c>
      <c s="14">
        <f>0+C42</f>
      </c>
      <c s="14">
        <f>C41*0.21</f>
      </c>
      <c s="14">
        <f>0+E42</f>
      </c>
      <c s="13">
        <f>0+F42</f>
      </c>
    </row>
    <row r="42" spans="1:6" ht="12.75">
      <c r="A42" s="11" t="s">
        <v>4506</v>
      </c>
      <c s="12" t="s">
        <v>4507</v>
      </c>
      <c s="14">
        <f>'SO 11-75-01'!K8+'SO 11-75-01'!M8</f>
      </c>
      <c s="14">
        <f>C42*0.21</f>
      </c>
      <c s="14">
        <f>C42+D42</f>
      </c>
      <c s="13">
        <f>'SO 11-75-01'!T7</f>
      </c>
    </row>
    <row r="43" spans="1:6" ht="12.75">
      <c r="A43" s="11" t="s">
        <v>4571</v>
      </c>
      <c s="12" t="s">
        <v>4572</v>
      </c>
      <c s="14">
        <f>0+C44+C45+C46</f>
      </c>
      <c s="14">
        <f>C43*0.21</f>
      </c>
      <c s="14">
        <f>0+E44+E45+E46</f>
      </c>
      <c s="13">
        <f>0+F44+F45+F46</f>
      </c>
    </row>
    <row r="44" spans="1:6" ht="12.75">
      <c r="A44" s="11" t="s">
        <v>4573</v>
      </c>
      <c s="12" t="s">
        <v>4574</v>
      </c>
      <c s="14">
        <f>'SO 11-76-01'!K8+'SO 11-76-01'!M8</f>
      </c>
      <c s="14">
        <f>C44*0.21</f>
      </c>
      <c s="14">
        <f>C44+D44</f>
      </c>
      <c s="13">
        <f>'SO 11-76-01'!T7</f>
      </c>
    </row>
    <row r="45" spans="1:6" ht="12.75">
      <c r="A45" s="11" t="s">
        <v>4590</v>
      </c>
      <c s="12" t="s">
        <v>4591</v>
      </c>
      <c s="14">
        <f>'SO 11-76-02'!K8+'SO 11-76-02'!M8</f>
      </c>
      <c s="14">
        <f>C45*0.21</f>
      </c>
      <c s="14">
        <f>C45+D45</f>
      </c>
      <c s="13">
        <f>'SO 11-76-02'!T7</f>
      </c>
    </row>
    <row r="46" spans="1:6" ht="12.75">
      <c r="A46" s="11" t="s">
        <v>4676</v>
      </c>
      <c s="12" t="s">
        <v>4677</v>
      </c>
      <c s="14">
        <f>'SO 11-76-03'!K8+'SO 11-76-03'!M8</f>
      </c>
      <c s="14">
        <f>C46*0.21</f>
      </c>
      <c s="14">
        <f>C46+D46</f>
      </c>
      <c s="13">
        <f>'SO 11-76-03'!T7</f>
      </c>
    </row>
    <row r="47" spans="1:6" ht="12.75">
      <c r="A47" s="11" t="s">
        <v>4699</v>
      </c>
      <c s="12" t="s">
        <v>4700</v>
      </c>
      <c s="14">
        <f>0+C48+C49</f>
      </c>
      <c s="14">
        <f>C47*0.21</f>
      </c>
      <c s="14">
        <f>0+E48+E49</f>
      </c>
      <c s="13">
        <f>0+F48+F49</f>
      </c>
    </row>
    <row r="48" spans="1:6" ht="12.75">
      <c r="A48" s="11" t="s">
        <v>4701</v>
      </c>
      <c s="12" t="s">
        <v>4702</v>
      </c>
      <c s="14">
        <f>'SO 90-90'!K8+'SO 90-90'!M8</f>
      </c>
      <c s="14">
        <f>C48*0.21</f>
      </c>
      <c s="14">
        <f>C48+D48</f>
      </c>
      <c s="13">
        <f>'SO 90-90'!T7</f>
      </c>
    </row>
    <row r="49" spans="1:6" ht="12.75">
      <c r="A49" s="11" t="s">
        <v>4737</v>
      </c>
      <c s="12" t="s">
        <v>4738</v>
      </c>
      <c s="14">
        <f>'SO 98-98'!K8+'SO 98-98'!M8</f>
      </c>
      <c s="14">
        <f>C49*0.21</f>
      </c>
      <c s="14">
        <f>C49+D49</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1656</v>
      </c>
      <c s="41">
        <f>Rekapitulace!C23</f>
      </c>
      <c s="20" t="s">
        <v>0</v>
      </c>
      <c t="s">
        <v>23</v>
      </c>
      <c t="s">
        <v>28</v>
      </c>
    </row>
    <row r="4" spans="1:16" ht="32" customHeight="1">
      <c r="A4" s="24" t="s">
        <v>20</v>
      </c>
      <c s="25" t="s">
        <v>29</v>
      </c>
      <c s="27" t="s">
        <v>1656</v>
      </c>
      <c r="E4" s="26" t="s">
        <v>1657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1660</v>
      </c>
      <c r="E8" s="30" t="s">
        <v>1659</v>
      </c>
      <c r="J8" s="29">
        <f>0+J9+J46+J79+J104+J117+J126</f>
      </c>
      <c s="29">
        <f>0+K9+K46+K79+K104+K117+K126</f>
      </c>
      <c s="29">
        <f>0+L9+L46+L79+L104+L117+L126</f>
      </c>
      <c s="29">
        <f>0+M9+M46+M79+M104+M117+M126</f>
      </c>
    </row>
    <row r="9" spans="1:13" ht="12.75">
      <c r="A9" t="s">
        <v>47</v>
      </c>
      <c r="C9" s="31" t="s">
        <v>51</v>
      </c>
      <c r="E9" s="33" t="s">
        <v>49</v>
      </c>
      <c r="J9" s="32">
        <f>0</f>
      </c>
      <c s="32">
        <f>0</f>
      </c>
      <c s="32">
        <f>0+L10+L14+L18+L22+L26+L30+L34+L38+L42</f>
      </c>
      <c s="32">
        <f>0+M10+M14+M18+M22+M26+M30+M34+M38+M42</f>
      </c>
    </row>
    <row r="10" spans="1:16" ht="25.5">
      <c r="A10" t="s">
        <v>50</v>
      </c>
      <c s="34" t="s">
        <v>51</v>
      </c>
      <c s="34" t="s">
        <v>1661</v>
      </c>
      <c s="35" t="s">
        <v>5</v>
      </c>
      <c s="6" t="s">
        <v>1662</v>
      </c>
      <c s="36" t="s">
        <v>86</v>
      </c>
      <c s="37">
        <v>30</v>
      </c>
      <c s="36">
        <v>0.00014</v>
      </c>
      <c s="36">
        <f>ROUND(G10*H10,6)</f>
      </c>
      <c r="L10" s="38">
        <v>0</v>
      </c>
      <c s="32">
        <f>ROUND(ROUND(L10,2)*ROUND(G10,3),2)</f>
      </c>
      <c s="36" t="s">
        <v>1663</v>
      </c>
      <c>
        <f>(M10*21)/100</f>
      </c>
      <c t="s">
        <v>28</v>
      </c>
    </row>
    <row r="11" spans="1:5" ht="25.5">
      <c r="A11" s="35" t="s">
        <v>56</v>
      </c>
      <c r="E11" s="39" t="s">
        <v>1662</v>
      </c>
    </row>
    <row r="12" spans="1:5" ht="12.75">
      <c r="A12" s="35" t="s">
        <v>57</v>
      </c>
      <c r="E12" s="40" t="s">
        <v>5</v>
      </c>
    </row>
    <row r="13" spans="1:5" ht="12.75">
      <c r="A13" t="s">
        <v>58</v>
      </c>
      <c r="E13" s="39" t="s">
        <v>5</v>
      </c>
    </row>
    <row r="14" spans="1:16" ht="25.5">
      <c r="A14" t="s">
        <v>50</v>
      </c>
      <c s="34" t="s">
        <v>28</v>
      </c>
      <c s="34" t="s">
        <v>1664</v>
      </c>
      <c s="35" t="s">
        <v>5</v>
      </c>
      <c s="6" t="s">
        <v>1665</v>
      </c>
      <c s="36" t="s">
        <v>86</v>
      </c>
      <c s="37">
        <v>30</v>
      </c>
      <c s="36">
        <v>0</v>
      </c>
      <c s="36">
        <f>ROUND(G14*H14,6)</f>
      </c>
      <c r="L14" s="38">
        <v>0</v>
      </c>
      <c s="32">
        <f>ROUND(ROUND(L14,2)*ROUND(G14,3),2)</f>
      </c>
      <c s="36" t="s">
        <v>1663</v>
      </c>
      <c>
        <f>(M14*21)/100</f>
      </c>
      <c t="s">
        <v>28</v>
      </c>
    </row>
    <row r="15" spans="1:5" ht="25.5">
      <c r="A15" s="35" t="s">
        <v>56</v>
      </c>
      <c r="E15" s="39" t="s">
        <v>1665</v>
      </c>
    </row>
    <row r="16" spans="1:5" ht="12.75">
      <c r="A16" s="35" t="s">
        <v>57</v>
      </c>
      <c r="E16" s="40" t="s">
        <v>5</v>
      </c>
    </row>
    <row r="17" spans="1:5" ht="12.75">
      <c r="A17" t="s">
        <v>58</v>
      </c>
      <c r="E17" s="39" t="s">
        <v>5</v>
      </c>
    </row>
    <row r="18" spans="1:16" ht="12.75">
      <c r="A18" t="s">
        <v>50</v>
      </c>
      <c s="34" t="s">
        <v>26</v>
      </c>
      <c s="34" t="s">
        <v>1666</v>
      </c>
      <c s="35" t="s">
        <v>5</v>
      </c>
      <c s="6" t="s">
        <v>1667</v>
      </c>
      <c s="36" t="s">
        <v>1472</v>
      </c>
      <c s="37">
        <v>98</v>
      </c>
      <c s="36">
        <v>0</v>
      </c>
      <c s="36">
        <f>ROUND(G18*H18,6)</f>
      </c>
      <c r="L18" s="38">
        <v>0</v>
      </c>
      <c s="32">
        <f>ROUND(ROUND(L18,2)*ROUND(G18,3),2)</f>
      </c>
      <c s="36" t="s">
        <v>1663</v>
      </c>
      <c>
        <f>(M18*21)/100</f>
      </c>
      <c t="s">
        <v>28</v>
      </c>
    </row>
    <row r="19" spans="1:5" ht="12.75">
      <c r="A19" s="35" t="s">
        <v>56</v>
      </c>
      <c r="E19" s="39" t="s">
        <v>1667</v>
      </c>
    </row>
    <row r="20" spans="1:5" ht="38.25">
      <c r="A20" s="35" t="s">
        <v>57</v>
      </c>
      <c r="E20" s="42" t="s">
        <v>1668</v>
      </c>
    </row>
    <row r="21" spans="1:5" ht="12.75">
      <c r="A21" t="s">
        <v>58</v>
      </c>
      <c r="E21" s="39" t="s">
        <v>5</v>
      </c>
    </row>
    <row r="22" spans="1:16" ht="25.5">
      <c r="A22" t="s">
        <v>50</v>
      </c>
      <c s="34" t="s">
        <v>67</v>
      </c>
      <c s="34" t="s">
        <v>1669</v>
      </c>
      <c s="35" t="s">
        <v>5</v>
      </c>
      <c s="6" t="s">
        <v>1670</v>
      </c>
      <c s="36" t="s">
        <v>54</v>
      </c>
      <c s="37">
        <v>180</v>
      </c>
      <c s="36">
        <v>0</v>
      </c>
      <c s="36">
        <f>ROUND(G22*H22,6)</f>
      </c>
      <c r="L22" s="38">
        <v>0</v>
      </c>
      <c s="32">
        <f>ROUND(ROUND(L22,2)*ROUND(G22,3),2)</f>
      </c>
      <c s="36" t="s">
        <v>1663</v>
      </c>
      <c>
        <f>(M22*21)/100</f>
      </c>
      <c t="s">
        <v>28</v>
      </c>
    </row>
    <row r="23" spans="1:5" ht="25.5">
      <c r="A23" s="35" t="s">
        <v>56</v>
      </c>
      <c r="E23" s="39" t="s">
        <v>1670</v>
      </c>
    </row>
    <row r="24" spans="1:5" ht="12.75">
      <c r="A24" s="35" t="s">
        <v>57</v>
      </c>
      <c r="E24" s="40" t="s">
        <v>5</v>
      </c>
    </row>
    <row r="25" spans="1:5" ht="12.75">
      <c r="A25" t="s">
        <v>58</v>
      </c>
      <c r="E25" s="39" t="s">
        <v>5</v>
      </c>
    </row>
    <row r="26" spans="1:16" ht="38.25">
      <c r="A26" t="s">
        <v>50</v>
      </c>
      <c s="34" t="s">
        <v>72</v>
      </c>
      <c s="34" t="s">
        <v>1671</v>
      </c>
      <c s="35" t="s">
        <v>5</v>
      </c>
      <c s="6" t="s">
        <v>1672</v>
      </c>
      <c s="36" t="s">
        <v>54</v>
      </c>
      <c s="37">
        <v>279.6</v>
      </c>
      <c s="36">
        <v>0</v>
      </c>
      <c s="36">
        <f>ROUND(G26*H26,6)</f>
      </c>
      <c r="L26" s="38">
        <v>0</v>
      </c>
      <c s="32">
        <f>ROUND(ROUND(L26,2)*ROUND(G26,3),2)</f>
      </c>
      <c s="36" t="s">
        <v>1663</v>
      </c>
      <c>
        <f>(M26*21)/100</f>
      </c>
      <c t="s">
        <v>28</v>
      </c>
    </row>
    <row r="27" spans="1:5" ht="38.25">
      <c r="A27" s="35" t="s">
        <v>56</v>
      </c>
      <c r="E27" s="39" t="s">
        <v>1673</v>
      </c>
    </row>
    <row r="28" spans="1:5" ht="51">
      <c r="A28" s="35" t="s">
        <v>57</v>
      </c>
      <c r="E28" s="42" t="s">
        <v>1674</v>
      </c>
    </row>
    <row r="29" spans="1:5" ht="12.75">
      <c r="A29" t="s">
        <v>58</v>
      </c>
      <c r="E29" s="39" t="s">
        <v>5</v>
      </c>
    </row>
    <row r="30" spans="1:16" ht="25.5">
      <c r="A30" t="s">
        <v>50</v>
      </c>
      <c s="34" t="s">
        <v>27</v>
      </c>
      <c s="34" t="s">
        <v>1675</v>
      </c>
      <c s="35" t="s">
        <v>5</v>
      </c>
      <c s="6" t="s">
        <v>1676</v>
      </c>
      <c s="36" t="s">
        <v>54</v>
      </c>
      <c s="37">
        <v>279.6</v>
      </c>
      <c s="36">
        <v>0</v>
      </c>
      <c s="36">
        <f>ROUND(G30*H30,6)</f>
      </c>
      <c r="L30" s="38">
        <v>0</v>
      </c>
      <c s="32">
        <f>ROUND(ROUND(L30,2)*ROUND(G30,3),2)</f>
      </c>
      <c s="36" t="s">
        <v>1663</v>
      </c>
      <c>
        <f>(M30*21)/100</f>
      </c>
      <c t="s">
        <v>28</v>
      </c>
    </row>
    <row r="31" spans="1:5" ht="25.5">
      <c r="A31" s="35" t="s">
        <v>56</v>
      </c>
      <c r="E31" s="39" t="s">
        <v>1676</v>
      </c>
    </row>
    <row r="32" spans="1:5" ht="51">
      <c r="A32" s="35" t="s">
        <v>57</v>
      </c>
      <c r="E32" s="42" t="s">
        <v>1677</v>
      </c>
    </row>
    <row r="33" spans="1:5" ht="12.75">
      <c r="A33" t="s">
        <v>58</v>
      </c>
      <c r="E33" s="39" t="s">
        <v>5</v>
      </c>
    </row>
    <row r="34" spans="1:16" ht="25.5">
      <c r="A34" t="s">
        <v>50</v>
      </c>
      <c s="34" t="s">
        <v>79</v>
      </c>
      <c s="34" t="s">
        <v>1678</v>
      </c>
      <c s="35" t="s">
        <v>5</v>
      </c>
      <c s="6" t="s">
        <v>1679</v>
      </c>
      <c s="36" t="s">
        <v>54</v>
      </c>
      <c s="37">
        <v>160</v>
      </c>
      <c s="36">
        <v>0</v>
      </c>
      <c s="36">
        <f>ROUND(G34*H34,6)</f>
      </c>
      <c r="L34" s="38">
        <v>0</v>
      </c>
      <c s="32">
        <f>ROUND(ROUND(L34,2)*ROUND(G34,3),2)</f>
      </c>
      <c s="36" t="s">
        <v>1663</v>
      </c>
      <c>
        <f>(M34*21)/100</f>
      </c>
      <c t="s">
        <v>28</v>
      </c>
    </row>
    <row r="35" spans="1:5" ht="25.5">
      <c r="A35" s="35" t="s">
        <v>56</v>
      </c>
      <c r="E35" s="39" t="s">
        <v>1679</v>
      </c>
    </row>
    <row r="36" spans="1:5" ht="12.75">
      <c r="A36" s="35" t="s">
        <v>57</v>
      </c>
      <c r="E36" s="40" t="s">
        <v>5</v>
      </c>
    </row>
    <row r="37" spans="1:5" ht="12.75">
      <c r="A37" t="s">
        <v>58</v>
      </c>
      <c r="E37" s="39" t="s">
        <v>5</v>
      </c>
    </row>
    <row r="38" spans="1:16" ht="25.5">
      <c r="A38" t="s">
        <v>50</v>
      </c>
      <c s="34" t="s">
        <v>83</v>
      </c>
      <c s="34" t="s">
        <v>1680</v>
      </c>
      <c s="35" t="s">
        <v>5</v>
      </c>
      <c s="6" t="s">
        <v>1681</v>
      </c>
      <c s="36" t="s">
        <v>54</v>
      </c>
      <c s="37">
        <v>160</v>
      </c>
      <c s="36">
        <v>0</v>
      </c>
      <c s="36">
        <f>ROUND(G38*H38,6)</f>
      </c>
      <c r="L38" s="38">
        <v>0</v>
      </c>
      <c s="32">
        <f>ROUND(ROUND(L38,2)*ROUND(G38,3),2)</f>
      </c>
      <c s="36" t="s">
        <v>1663</v>
      </c>
      <c>
        <f>(M38*21)/100</f>
      </c>
      <c t="s">
        <v>28</v>
      </c>
    </row>
    <row r="39" spans="1:5" ht="25.5">
      <c r="A39" s="35" t="s">
        <v>56</v>
      </c>
      <c r="E39" s="39" t="s">
        <v>1681</v>
      </c>
    </row>
    <row r="40" spans="1:5" ht="12.75">
      <c r="A40" s="35" t="s">
        <v>57</v>
      </c>
      <c r="E40" s="40" t="s">
        <v>5</v>
      </c>
    </row>
    <row r="41" spans="1:5" ht="12.75">
      <c r="A41" t="s">
        <v>58</v>
      </c>
      <c r="E41" s="39" t="s">
        <v>5</v>
      </c>
    </row>
    <row r="42" spans="1:16" ht="12.75">
      <c r="A42" t="s">
        <v>50</v>
      </c>
      <c s="34" t="s">
        <v>88</v>
      </c>
      <c s="34" t="s">
        <v>1682</v>
      </c>
      <c s="35" t="s">
        <v>5</v>
      </c>
      <c s="6" t="s">
        <v>1683</v>
      </c>
      <c s="36" t="s">
        <v>70</v>
      </c>
      <c s="37">
        <v>1</v>
      </c>
      <c s="36">
        <v>0</v>
      </c>
      <c s="36">
        <f>ROUND(G42*H42,6)</f>
      </c>
      <c r="L42" s="38">
        <v>0</v>
      </c>
      <c s="32">
        <f>ROUND(ROUND(L42,2)*ROUND(G42,3),2)</f>
      </c>
      <c s="36" t="s">
        <v>391</v>
      </c>
      <c>
        <f>(M42*0)/100</f>
      </c>
      <c t="s">
        <v>1684</v>
      </c>
    </row>
    <row r="43" spans="1:5" ht="12.75">
      <c r="A43" s="35" t="s">
        <v>56</v>
      </c>
      <c r="E43" s="39" t="s">
        <v>1683</v>
      </c>
    </row>
    <row r="44" spans="1:5" ht="25.5">
      <c r="A44" s="35" t="s">
        <v>57</v>
      </c>
      <c r="E44" s="42" t="s">
        <v>1685</v>
      </c>
    </row>
    <row r="45" spans="1:5" ht="51">
      <c r="A45" t="s">
        <v>58</v>
      </c>
      <c r="E45" s="39" t="s">
        <v>492</v>
      </c>
    </row>
    <row r="46" spans="1:13" ht="12.75">
      <c r="A46" t="s">
        <v>47</v>
      </c>
      <c r="C46" s="31" t="s">
        <v>28</v>
      </c>
      <c r="E46" s="33" t="s">
        <v>1686</v>
      </c>
      <c r="J46" s="32">
        <f>0</f>
      </c>
      <c s="32">
        <f>0</f>
      </c>
      <c s="32">
        <f>0+L47+L51+L55+L59+L63+L67+L71+L75</f>
      </c>
      <c s="32">
        <f>0+M47+M51+M55+M59+M63+M67+M71+M75</f>
      </c>
    </row>
    <row r="47" spans="1:16" ht="25.5">
      <c r="A47" t="s">
        <v>50</v>
      </c>
      <c s="34" t="s">
        <v>92</v>
      </c>
      <c s="34" t="s">
        <v>1687</v>
      </c>
      <c s="35" t="s">
        <v>5</v>
      </c>
      <c s="6" t="s">
        <v>1688</v>
      </c>
      <c s="36" t="s">
        <v>86</v>
      </c>
      <c s="37">
        <v>262</v>
      </c>
      <c s="36">
        <v>0.00011</v>
      </c>
      <c s="36">
        <f>ROUND(G47*H47,6)</f>
      </c>
      <c r="L47" s="38">
        <v>0</v>
      </c>
      <c s="32">
        <f>ROUND(ROUND(L47,2)*ROUND(G47,3),2)</f>
      </c>
      <c s="36" t="s">
        <v>1663</v>
      </c>
      <c>
        <f>(M47*21)/100</f>
      </c>
      <c t="s">
        <v>28</v>
      </c>
    </row>
    <row r="48" spans="1:5" ht="25.5">
      <c r="A48" s="35" t="s">
        <v>56</v>
      </c>
      <c r="E48" s="39" t="s">
        <v>1688</v>
      </c>
    </row>
    <row r="49" spans="1:5" ht="25.5">
      <c r="A49" s="35" t="s">
        <v>57</v>
      </c>
      <c r="E49" s="40" t="s">
        <v>1689</v>
      </c>
    </row>
    <row r="50" spans="1:5" ht="12.75">
      <c r="A50" t="s">
        <v>58</v>
      </c>
      <c r="E50" s="39" t="s">
        <v>5</v>
      </c>
    </row>
    <row r="51" spans="1:16" ht="25.5">
      <c r="A51" t="s">
        <v>50</v>
      </c>
      <c s="34" t="s">
        <v>96</v>
      </c>
      <c s="34" t="s">
        <v>1690</v>
      </c>
      <c s="35" t="s">
        <v>5</v>
      </c>
      <c s="6" t="s">
        <v>1691</v>
      </c>
      <c s="36" t="s">
        <v>86</v>
      </c>
      <c s="37">
        <v>262</v>
      </c>
      <c s="36">
        <v>0</v>
      </c>
      <c s="36">
        <f>ROUND(G51*H51,6)</f>
      </c>
      <c r="L51" s="38">
        <v>0</v>
      </c>
      <c s="32">
        <f>ROUND(ROUND(L51,2)*ROUND(G51,3),2)</f>
      </c>
      <c s="36" t="s">
        <v>1663</v>
      </c>
      <c>
        <f>(M51*21)/100</f>
      </c>
      <c t="s">
        <v>28</v>
      </c>
    </row>
    <row r="52" spans="1:5" ht="25.5">
      <c r="A52" s="35" t="s">
        <v>56</v>
      </c>
      <c r="E52" s="39" t="s">
        <v>1691</v>
      </c>
    </row>
    <row r="53" spans="1:5" ht="25.5">
      <c r="A53" s="35" t="s">
        <v>57</v>
      </c>
      <c r="E53" s="40" t="s">
        <v>1689</v>
      </c>
    </row>
    <row r="54" spans="1:5" ht="12.75">
      <c r="A54" t="s">
        <v>58</v>
      </c>
      <c r="E54" s="39" t="s">
        <v>5</v>
      </c>
    </row>
    <row r="55" spans="1:16" ht="12.75">
      <c r="A55" t="s">
        <v>50</v>
      </c>
      <c s="34" t="s">
        <v>100</v>
      </c>
      <c s="34" t="s">
        <v>1692</v>
      </c>
      <c s="35" t="s">
        <v>5</v>
      </c>
      <c s="6" t="s">
        <v>1693</v>
      </c>
      <c s="36" t="s">
        <v>54</v>
      </c>
      <c s="37">
        <v>30</v>
      </c>
      <c s="36">
        <v>1.9</v>
      </c>
      <c s="36">
        <f>ROUND(G55*H55,6)</f>
      </c>
      <c r="L55" s="38">
        <v>0</v>
      </c>
      <c s="32">
        <f>ROUND(ROUND(L55,2)*ROUND(G55,3),2)</f>
      </c>
      <c s="36" t="s">
        <v>1663</v>
      </c>
      <c>
        <f>(M55*21)/100</f>
      </c>
      <c t="s">
        <v>28</v>
      </c>
    </row>
    <row r="56" spans="1:5" ht="12.75">
      <c r="A56" s="35" t="s">
        <v>56</v>
      </c>
      <c r="E56" s="39" t="s">
        <v>1693</v>
      </c>
    </row>
    <row r="57" spans="1:5" ht="12.75">
      <c r="A57" s="35" t="s">
        <v>57</v>
      </c>
      <c r="E57" s="40" t="s">
        <v>5</v>
      </c>
    </row>
    <row r="58" spans="1:5" ht="12.75">
      <c r="A58" t="s">
        <v>58</v>
      </c>
      <c r="E58" s="39" t="s">
        <v>5</v>
      </c>
    </row>
    <row r="59" spans="1:16" ht="25.5">
      <c r="A59" t="s">
        <v>50</v>
      </c>
      <c s="34" t="s">
        <v>104</v>
      </c>
      <c s="34" t="s">
        <v>1694</v>
      </c>
      <c s="35" t="s">
        <v>5</v>
      </c>
      <c s="6" t="s">
        <v>1695</v>
      </c>
      <c s="36" t="s">
        <v>1472</v>
      </c>
      <c s="37">
        <v>8</v>
      </c>
      <c s="36">
        <v>0.23</v>
      </c>
      <c s="36">
        <f>ROUND(G59*H59,6)</f>
      </c>
      <c r="L59" s="38">
        <v>0</v>
      </c>
      <c s="32">
        <f>ROUND(ROUND(L59,2)*ROUND(G59,3),2)</f>
      </c>
      <c s="36" t="s">
        <v>1663</v>
      </c>
      <c>
        <f>(M59*21)/100</f>
      </c>
      <c t="s">
        <v>28</v>
      </c>
    </row>
    <row r="60" spans="1:5" ht="25.5">
      <c r="A60" s="35" t="s">
        <v>56</v>
      </c>
      <c r="E60" s="39" t="s">
        <v>1695</v>
      </c>
    </row>
    <row r="61" spans="1:5" ht="38.25">
      <c r="A61" s="35" t="s">
        <v>57</v>
      </c>
      <c r="E61" s="42" t="s">
        <v>1696</v>
      </c>
    </row>
    <row r="62" spans="1:5" ht="12.75">
      <c r="A62" t="s">
        <v>58</v>
      </c>
      <c r="E62" s="39" t="s">
        <v>5</v>
      </c>
    </row>
    <row r="63" spans="1:16" ht="12.75">
      <c r="A63" t="s">
        <v>50</v>
      </c>
      <c s="34" t="s">
        <v>110</v>
      </c>
      <c s="34" t="s">
        <v>1697</v>
      </c>
      <c s="35" t="s">
        <v>5</v>
      </c>
      <c s="6" t="s">
        <v>1698</v>
      </c>
      <c s="36" t="s">
        <v>65</v>
      </c>
      <c s="37">
        <v>39</v>
      </c>
      <c s="36">
        <v>0</v>
      </c>
      <c s="36">
        <f>ROUND(G63*H63,6)</f>
      </c>
      <c r="L63" s="38">
        <v>0</v>
      </c>
      <c s="32">
        <f>ROUND(ROUND(L63,2)*ROUND(G63,3),2)</f>
      </c>
      <c s="36" t="s">
        <v>391</v>
      </c>
      <c>
        <f>(M63*21)/100</f>
      </c>
      <c t="s">
        <v>28</v>
      </c>
    </row>
    <row r="64" spans="1:5" ht="12.75">
      <c r="A64" s="35" t="s">
        <v>56</v>
      </c>
      <c r="E64" s="39" t="s">
        <v>1698</v>
      </c>
    </row>
    <row r="65" spans="1:5" ht="12.75">
      <c r="A65" s="35" t="s">
        <v>57</v>
      </c>
      <c r="E65" s="40" t="s">
        <v>5</v>
      </c>
    </row>
    <row r="66" spans="1:5" ht="63.75">
      <c r="A66" t="s">
        <v>58</v>
      </c>
      <c r="E66" s="39" t="s">
        <v>1699</v>
      </c>
    </row>
    <row r="67" spans="1:16" ht="12.75">
      <c r="A67" t="s">
        <v>50</v>
      </c>
      <c s="34" t="s">
        <v>114</v>
      </c>
      <c s="34" t="s">
        <v>1700</v>
      </c>
      <c s="35" t="s">
        <v>5</v>
      </c>
      <c s="6" t="s">
        <v>1701</v>
      </c>
      <c s="36" t="s">
        <v>86</v>
      </c>
      <c s="37">
        <v>19.5</v>
      </c>
      <c s="36">
        <v>0.569</v>
      </c>
      <c s="36">
        <f>ROUND(G67*H67,6)</f>
      </c>
      <c r="L67" s="38">
        <v>0</v>
      </c>
      <c s="32">
        <f>ROUND(ROUND(L67,2)*ROUND(G67,3),2)</f>
      </c>
      <c s="36" t="s">
        <v>391</v>
      </c>
      <c>
        <f>(M67*21)/100</f>
      </c>
      <c t="s">
        <v>28</v>
      </c>
    </row>
    <row r="68" spans="1:5" ht="12.75">
      <c r="A68" s="35" t="s">
        <v>56</v>
      </c>
      <c r="E68" s="39" t="s">
        <v>1701</v>
      </c>
    </row>
    <row r="69" spans="1:5" ht="25.5">
      <c r="A69" s="35" t="s">
        <v>57</v>
      </c>
      <c r="E69" s="40" t="s">
        <v>1702</v>
      </c>
    </row>
    <row r="70" spans="1:5" ht="63.75">
      <c r="A70" t="s">
        <v>58</v>
      </c>
      <c r="E70" s="39" t="s">
        <v>1703</v>
      </c>
    </row>
    <row r="71" spans="1:16" ht="12.75">
      <c r="A71" t="s">
        <v>50</v>
      </c>
      <c s="34" t="s">
        <v>119</v>
      </c>
      <c s="34" t="s">
        <v>1704</v>
      </c>
      <c s="35" t="s">
        <v>5</v>
      </c>
      <c s="6" t="s">
        <v>1705</v>
      </c>
      <c s="36" t="s">
        <v>996</v>
      </c>
      <c s="37">
        <v>7.2</v>
      </c>
      <c s="36">
        <v>1.13509</v>
      </c>
      <c s="36">
        <f>ROUND(G71*H71,6)</f>
      </c>
      <c r="L71" s="38">
        <v>0</v>
      </c>
      <c s="32">
        <f>ROUND(ROUND(L71,2)*ROUND(G71,3),2)</f>
      </c>
      <c s="36" t="s">
        <v>391</v>
      </c>
      <c>
        <f>(M71*21)/100</f>
      </c>
      <c t="s">
        <v>28</v>
      </c>
    </row>
    <row r="72" spans="1:5" ht="12.75">
      <c r="A72" s="35" t="s">
        <v>56</v>
      </c>
      <c r="E72" s="39" t="s">
        <v>1705</v>
      </c>
    </row>
    <row r="73" spans="1:5" ht="38.25">
      <c r="A73" s="35" t="s">
        <v>57</v>
      </c>
      <c r="E73" s="42" t="s">
        <v>1706</v>
      </c>
    </row>
    <row r="74" spans="1:5" ht="63.75">
      <c r="A74" t="s">
        <v>58</v>
      </c>
      <c r="E74" s="39" t="s">
        <v>1707</v>
      </c>
    </row>
    <row r="75" spans="1:16" ht="12.75">
      <c r="A75" t="s">
        <v>50</v>
      </c>
      <c s="34" t="s">
        <v>123</v>
      </c>
      <c s="34" t="s">
        <v>1708</v>
      </c>
      <c s="35" t="s">
        <v>5</v>
      </c>
      <c s="6" t="s">
        <v>1709</v>
      </c>
      <c s="36" t="s">
        <v>54</v>
      </c>
      <c s="37">
        <v>80</v>
      </c>
      <c s="36">
        <v>2.429</v>
      </c>
      <c s="36">
        <f>ROUND(G75*H75,6)</f>
      </c>
      <c r="L75" s="38">
        <v>0</v>
      </c>
      <c s="32">
        <f>ROUND(ROUND(L75,2)*ROUND(G75,3),2)</f>
      </c>
      <c s="36" t="s">
        <v>391</v>
      </c>
      <c>
        <f>(M75*21)/100</f>
      </c>
      <c t="s">
        <v>28</v>
      </c>
    </row>
    <row r="76" spans="1:5" ht="12.75">
      <c r="A76" s="35" t="s">
        <v>56</v>
      </c>
      <c r="E76" s="39" t="s">
        <v>1709</v>
      </c>
    </row>
    <row r="77" spans="1:5" ht="12.75">
      <c r="A77" s="35" t="s">
        <v>57</v>
      </c>
      <c r="E77" s="40" t="s">
        <v>5</v>
      </c>
    </row>
    <row r="78" spans="1:5" ht="63.75">
      <c r="A78" t="s">
        <v>58</v>
      </c>
      <c r="E78" s="39" t="s">
        <v>1710</v>
      </c>
    </row>
    <row r="79" spans="1:13" ht="12.75">
      <c r="A79" t="s">
        <v>47</v>
      </c>
      <c r="C79" s="31" t="s">
        <v>26</v>
      </c>
      <c r="E79" s="33" t="s">
        <v>1711</v>
      </c>
      <c r="J79" s="32">
        <f>0</f>
      </c>
      <c s="32">
        <f>0</f>
      </c>
      <c s="32">
        <f>0+L80+L84+L88+L92+L96+L100</f>
      </c>
      <c s="32">
        <f>0+M80+M84+M88+M92+M96+M100</f>
      </c>
    </row>
    <row r="80" spans="1:16" ht="12.75">
      <c r="A80" t="s">
        <v>50</v>
      </c>
      <c s="34" t="s">
        <v>128</v>
      </c>
      <c s="34" t="s">
        <v>1712</v>
      </c>
      <c s="35" t="s">
        <v>5</v>
      </c>
      <c s="6" t="s">
        <v>1713</v>
      </c>
      <c s="36" t="s">
        <v>54</v>
      </c>
      <c s="37">
        <v>5.88</v>
      </c>
      <c s="36">
        <v>2.50188</v>
      </c>
      <c s="36">
        <f>ROUND(G80*H80,6)</f>
      </c>
      <c r="L80" s="38">
        <v>0</v>
      </c>
      <c s="32">
        <f>ROUND(ROUND(L80,2)*ROUND(G80,3),2)</f>
      </c>
      <c s="36" t="s">
        <v>1663</v>
      </c>
      <c>
        <f>(M80*21)/100</f>
      </c>
      <c t="s">
        <v>28</v>
      </c>
    </row>
    <row r="81" spans="1:5" ht="12.75">
      <c r="A81" s="35" t="s">
        <v>56</v>
      </c>
      <c r="E81" s="39" t="s">
        <v>1713</v>
      </c>
    </row>
    <row r="82" spans="1:5" ht="25.5">
      <c r="A82" s="35" t="s">
        <v>57</v>
      </c>
      <c r="E82" s="40" t="s">
        <v>1714</v>
      </c>
    </row>
    <row r="83" spans="1:5" ht="12.75">
      <c r="A83" t="s">
        <v>58</v>
      </c>
      <c r="E83" s="39" t="s">
        <v>5</v>
      </c>
    </row>
    <row r="84" spans="1:16" ht="25.5">
      <c r="A84" t="s">
        <v>50</v>
      </c>
      <c s="34" t="s">
        <v>132</v>
      </c>
      <c s="34" t="s">
        <v>1715</v>
      </c>
      <c s="35" t="s">
        <v>5</v>
      </c>
      <c s="6" t="s">
        <v>1716</v>
      </c>
      <c s="36" t="s">
        <v>1472</v>
      </c>
      <c s="37">
        <v>39.2</v>
      </c>
      <c s="36">
        <v>0.00984</v>
      </c>
      <c s="36">
        <f>ROUND(G84*H84,6)</f>
      </c>
      <c r="L84" s="38">
        <v>0</v>
      </c>
      <c s="32">
        <f>ROUND(ROUND(L84,2)*ROUND(G84,3),2)</f>
      </c>
      <c s="36" t="s">
        <v>1663</v>
      </c>
      <c>
        <f>(M84*21)/100</f>
      </c>
      <c t="s">
        <v>28</v>
      </c>
    </row>
    <row r="85" spans="1:5" ht="25.5">
      <c r="A85" s="35" t="s">
        <v>56</v>
      </c>
      <c r="E85" s="39" t="s">
        <v>1716</v>
      </c>
    </row>
    <row r="86" spans="1:5" ht="38.25">
      <c r="A86" s="35" t="s">
        <v>57</v>
      </c>
      <c r="E86" s="42" t="s">
        <v>1717</v>
      </c>
    </row>
    <row r="87" spans="1:5" ht="12.75">
      <c r="A87" t="s">
        <v>58</v>
      </c>
      <c r="E87" s="39" t="s">
        <v>5</v>
      </c>
    </row>
    <row r="88" spans="1:16" ht="25.5">
      <c r="A88" t="s">
        <v>50</v>
      </c>
      <c s="34" t="s">
        <v>136</v>
      </c>
      <c s="34" t="s">
        <v>1718</v>
      </c>
      <c s="35" t="s">
        <v>5</v>
      </c>
      <c s="6" t="s">
        <v>1719</v>
      </c>
      <c s="36" t="s">
        <v>1472</v>
      </c>
      <c s="37">
        <v>39.2</v>
      </c>
      <c s="36">
        <v>0</v>
      </c>
      <c s="36">
        <f>ROUND(G88*H88,6)</f>
      </c>
      <c r="L88" s="38">
        <v>0</v>
      </c>
      <c s="32">
        <f>ROUND(ROUND(L88,2)*ROUND(G88,3),2)</f>
      </c>
      <c s="36" t="s">
        <v>1663</v>
      </c>
      <c>
        <f>(M88*21)/100</f>
      </c>
      <c t="s">
        <v>28</v>
      </c>
    </row>
    <row r="89" spans="1:5" ht="25.5">
      <c r="A89" s="35" t="s">
        <v>56</v>
      </c>
      <c r="E89" s="39" t="s">
        <v>1719</v>
      </c>
    </row>
    <row r="90" spans="1:5" ht="25.5">
      <c r="A90" s="35" t="s">
        <v>57</v>
      </c>
      <c r="E90" s="40" t="s">
        <v>1720</v>
      </c>
    </row>
    <row r="91" spans="1:5" ht="12.75">
      <c r="A91" t="s">
        <v>58</v>
      </c>
      <c r="E91" s="39" t="s">
        <v>5</v>
      </c>
    </row>
    <row r="92" spans="1:16" ht="25.5">
      <c r="A92" t="s">
        <v>50</v>
      </c>
      <c s="34" t="s">
        <v>140</v>
      </c>
      <c s="34" t="s">
        <v>1721</v>
      </c>
      <c s="35" t="s">
        <v>5</v>
      </c>
      <c s="6" t="s">
        <v>1722</v>
      </c>
      <c s="36" t="s">
        <v>996</v>
      </c>
      <c s="37">
        <v>0.647</v>
      </c>
      <c s="36">
        <v>1.04575</v>
      </c>
      <c s="36">
        <f>ROUND(G92*H92,6)</f>
      </c>
      <c r="L92" s="38">
        <v>0</v>
      </c>
      <c s="32">
        <f>ROUND(ROUND(L92,2)*ROUND(G92,3),2)</f>
      </c>
      <c s="36" t="s">
        <v>1663</v>
      </c>
      <c>
        <f>(M92*21)/100</f>
      </c>
      <c t="s">
        <v>28</v>
      </c>
    </row>
    <row r="93" spans="1:5" ht="25.5">
      <c r="A93" s="35" t="s">
        <v>56</v>
      </c>
      <c r="E93" s="39" t="s">
        <v>1722</v>
      </c>
    </row>
    <row r="94" spans="1:5" ht="38.25">
      <c r="A94" s="35" t="s">
        <v>57</v>
      </c>
      <c r="E94" s="42" t="s">
        <v>1723</v>
      </c>
    </row>
    <row r="95" spans="1:5" ht="12.75">
      <c r="A95" t="s">
        <v>58</v>
      </c>
      <c r="E95" s="39" t="s">
        <v>5</v>
      </c>
    </row>
    <row r="96" spans="1:16" ht="12.75">
      <c r="A96" t="s">
        <v>50</v>
      </c>
      <c s="34" t="s">
        <v>144</v>
      </c>
      <c s="34" t="s">
        <v>1724</v>
      </c>
      <c s="35" t="s">
        <v>5</v>
      </c>
      <c s="6" t="s">
        <v>1725</v>
      </c>
      <c s="36" t="s">
        <v>65</v>
      </c>
      <c s="37">
        <v>9</v>
      </c>
      <c s="36">
        <v>0</v>
      </c>
      <c s="36">
        <f>ROUND(G96*H96,6)</f>
      </c>
      <c r="L96" s="38">
        <v>0</v>
      </c>
      <c s="32">
        <f>ROUND(ROUND(L96,2)*ROUND(G96,3),2)</f>
      </c>
      <c s="36" t="s">
        <v>391</v>
      </c>
      <c>
        <f>(M96*21)/100</f>
      </c>
      <c t="s">
        <v>28</v>
      </c>
    </row>
    <row r="97" spans="1:5" ht="12.75">
      <c r="A97" s="35" t="s">
        <v>56</v>
      </c>
      <c r="E97" s="39" t="s">
        <v>1725</v>
      </c>
    </row>
    <row r="98" spans="1:5" ht="12.75">
      <c r="A98" s="35" t="s">
        <v>57</v>
      </c>
      <c r="E98" s="40" t="s">
        <v>5</v>
      </c>
    </row>
    <row r="99" spans="1:5" ht="63.75">
      <c r="A99" t="s">
        <v>58</v>
      </c>
      <c r="E99" s="39" t="s">
        <v>1726</v>
      </c>
    </row>
    <row r="100" spans="1:16" ht="25.5">
      <c r="A100" t="s">
        <v>50</v>
      </c>
      <c s="34" t="s">
        <v>148</v>
      </c>
      <c s="34" t="s">
        <v>1727</v>
      </c>
      <c s="35" t="s">
        <v>5</v>
      </c>
      <c s="6" t="s">
        <v>1728</v>
      </c>
      <c s="36" t="s">
        <v>1472</v>
      </c>
      <c s="37">
        <v>71</v>
      </c>
      <c s="36">
        <v>0.72</v>
      </c>
      <c s="36">
        <f>ROUND(G100*H100,6)</f>
      </c>
      <c r="L100" s="38">
        <v>0</v>
      </c>
      <c s="32">
        <f>ROUND(ROUND(L100,2)*ROUND(G100,3),2)</f>
      </c>
      <c s="36" t="s">
        <v>391</v>
      </c>
      <c>
        <f>(M100*21)/100</f>
      </c>
      <c t="s">
        <v>28</v>
      </c>
    </row>
    <row r="101" spans="1:5" ht="25.5">
      <c r="A101" s="35" t="s">
        <v>56</v>
      </c>
      <c r="E101" s="39" t="s">
        <v>1728</v>
      </c>
    </row>
    <row r="102" spans="1:5" ht="12.75">
      <c r="A102" s="35" t="s">
        <v>57</v>
      </c>
      <c r="E102" s="40" t="s">
        <v>5</v>
      </c>
    </row>
    <row r="103" spans="1:5" ht="76.5">
      <c r="A103" t="s">
        <v>58</v>
      </c>
      <c r="E103" s="39" t="s">
        <v>1729</v>
      </c>
    </row>
    <row r="104" spans="1:13" ht="12.75">
      <c r="A104" t="s">
        <v>47</v>
      </c>
      <c r="C104" s="31" t="s">
        <v>613</v>
      </c>
      <c r="E104" s="33" t="s">
        <v>1641</v>
      </c>
      <c r="J104" s="32">
        <f>0</f>
      </c>
      <c s="32">
        <f>0</f>
      </c>
      <c s="32">
        <f>0+L105+L109+L113</f>
      </c>
      <c s="32">
        <f>0+M105+M109+M113</f>
      </c>
    </row>
    <row r="105" spans="1:16" ht="25.5">
      <c r="A105" t="s">
        <v>50</v>
      </c>
      <c s="34" t="s">
        <v>152</v>
      </c>
      <c s="34" t="s">
        <v>1730</v>
      </c>
      <c s="35" t="s">
        <v>5</v>
      </c>
      <c s="6" t="s">
        <v>1731</v>
      </c>
      <c s="36" t="s">
        <v>1472</v>
      </c>
      <c s="37">
        <v>23</v>
      </c>
      <c s="36">
        <v>0</v>
      </c>
      <c s="36">
        <f>ROUND(G105*H105,6)</f>
      </c>
      <c r="L105" s="38">
        <v>0</v>
      </c>
      <c s="32">
        <f>ROUND(ROUND(L105,2)*ROUND(G105,3),2)</f>
      </c>
      <c s="36" t="s">
        <v>1663</v>
      </c>
      <c>
        <f>(M105*21)/100</f>
      </c>
      <c t="s">
        <v>28</v>
      </c>
    </row>
    <row r="106" spans="1:5" ht="38.25">
      <c r="A106" s="35" t="s">
        <v>56</v>
      </c>
      <c r="E106" s="39" t="s">
        <v>1732</v>
      </c>
    </row>
    <row r="107" spans="1:5" ht="12.75">
      <c r="A107" s="35" t="s">
        <v>57</v>
      </c>
      <c r="E107" s="40" t="s">
        <v>5</v>
      </c>
    </row>
    <row r="108" spans="1:5" ht="12.75">
      <c r="A108" t="s">
        <v>58</v>
      </c>
      <c r="E108" s="39" t="s">
        <v>5</v>
      </c>
    </row>
    <row r="109" spans="1:16" ht="25.5">
      <c r="A109" t="s">
        <v>50</v>
      </c>
      <c s="34" t="s">
        <v>156</v>
      </c>
      <c s="34" t="s">
        <v>1733</v>
      </c>
      <c s="35" t="s">
        <v>5</v>
      </c>
      <c s="6" t="s">
        <v>1734</v>
      </c>
      <c s="36" t="s">
        <v>65</v>
      </c>
      <c s="37">
        <v>15</v>
      </c>
      <c s="36">
        <v>0</v>
      </c>
      <c s="36">
        <f>ROUND(G109*H109,6)</f>
      </c>
      <c r="L109" s="38">
        <v>0</v>
      </c>
      <c s="32">
        <f>ROUND(ROUND(L109,2)*ROUND(G109,3),2)</f>
      </c>
      <c s="36" t="s">
        <v>1663</v>
      </c>
      <c>
        <f>(M109*21)/100</f>
      </c>
      <c t="s">
        <v>28</v>
      </c>
    </row>
    <row r="110" spans="1:5" ht="25.5">
      <c r="A110" s="35" t="s">
        <v>56</v>
      </c>
      <c r="E110" s="39" t="s">
        <v>1734</v>
      </c>
    </row>
    <row r="111" spans="1:5" ht="12.75">
      <c r="A111" s="35" t="s">
        <v>57</v>
      </c>
      <c r="E111" s="40" t="s">
        <v>5</v>
      </c>
    </row>
    <row r="112" spans="1:5" ht="12.75">
      <c r="A112" t="s">
        <v>58</v>
      </c>
      <c r="E112" s="39" t="s">
        <v>5</v>
      </c>
    </row>
    <row r="113" spans="1:16" ht="12.75">
      <c r="A113" t="s">
        <v>50</v>
      </c>
      <c s="34" t="s">
        <v>161</v>
      </c>
      <c s="34" t="s">
        <v>1735</v>
      </c>
      <c s="35" t="s">
        <v>5</v>
      </c>
      <c s="6" t="s">
        <v>1736</v>
      </c>
      <c s="36" t="s">
        <v>86</v>
      </c>
      <c s="37">
        <v>30</v>
      </c>
      <c s="36">
        <v>0</v>
      </c>
      <c s="36">
        <f>ROUND(G113*H113,6)</f>
      </c>
      <c r="L113" s="38">
        <v>0</v>
      </c>
      <c s="32">
        <f>ROUND(ROUND(L113,2)*ROUND(G113,3),2)</f>
      </c>
      <c s="36" t="s">
        <v>1663</v>
      </c>
      <c>
        <f>(M113*21)/100</f>
      </c>
      <c t="s">
        <v>28</v>
      </c>
    </row>
    <row r="114" spans="1:5" ht="12.75">
      <c r="A114" s="35" t="s">
        <v>56</v>
      </c>
      <c r="E114" s="39" t="s">
        <v>1736</v>
      </c>
    </row>
    <row r="115" spans="1:5" ht="12.75">
      <c r="A115" s="35" t="s">
        <v>57</v>
      </c>
      <c r="E115" s="40" t="s">
        <v>5</v>
      </c>
    </row>
    <row r="116" spans="1:5" ht="12.75">
      <c r="A116" t="s">
        <v>58</v>
      </c>
      <c r="E116" s="39" t="s">
        <v>5</v>
      </c>
    </row>
    <row r="117" spans="1:13" ht="12.75">
      <c r="A117" t="s">
        <v>47</v>
      </c>
      <c r="C117" s="31" t="s">
        <v>1517</v>
      </c>
      <c r="E117" s="33" t="s">
        <v>1518</v>
      </c>
      <c r="J117" s="32">
        <f>0</f>
      </c>
      <c s="32">
        <f>0</f>
      </c>
      <c s="32">
        <f>0+L118+L122</f>
      </c>
      <c s="32">
        <f>0+M118+M122</f>
      </c>
    </row>
    <row r="118" spans="1:16" ht="38.25">
      <c r="A118" t="s">
        <v>50</v>
      </c>
      <c s="34" t="s">
        <v>165</v>
      </c>
      <c s="34" t="s">
        <v>1646</v>
      </c>
      <c s="35" t="s">
        <v>1647</v>
      </c>
      <c s="6" t="s">
        <v>1648</v>
      </c>
      <c s="36" t="s">
        <v>996</v>
      </c>
      <c s="37">
        <v>531.24</v>
      </c>
      <c s="36">
        <v>0</v>
      </c>
      <c s="36">
        <f>ROUND(G118*H118,6)</f>
      </c>
      <c r="L118" s="38">
        <v>0</v>
      </c>
      <c s="32">
        <f>ROUND(ROUND(L118,2)*ROUND(G118,3),2)</f>
      </c>
      <c s="36" t="s">
        <v>391</v>
      </c>
      <c>
        <f>(M118*21)/100</f>
      </c>
      <c t="s">
        <v>28</v>
      </c>
    </row>
    <row r="119" spans="1:5" ht="12.75">
      <c r="A119" s="35" t="s">
        <v>56</v>
      </c>
      <c r="E119" s="39" t="s">
        <v>997</v>
      </c>
    </row>
    <row r="120" spans="1:5" ht="12.75">
      <c r="A120" s="35" t="s">
        <v>57</v>
      </c>
      <c r="E120" s="40" t="s">
        <v>1737</v>
      </c>
    </row>
    <row r="121" spans="1:5" ht="89.25">
      <c r="A121" t="s">
        <v>58</v>
      </c>
      <c r="E121" s="39" t="s">
        <v>998</v>
      </c>
    </row>
    <row r="122" spans="1:16" ht="38.25">
      <c r="A122" t="s">
        <v>50</v>
      </c>
      <c s="34" t="s">
        <v>169</v>
      </c>
      <c s="34" t="s">
        <v>1738</v>
      </c>
      <c s="35" t="s">
        <v>1739</v>
      </c>
      <c s="6" t="s">
        <v>1740</v>
      </c>
      <c s="36" t="s">
        <v>996</v>
      </c>
      <c s="37">
        <v>2.53</v>
      </c>
      <c s="36">
        <v>0</v>
      </c>
      <c s="36">
        <f>ROUND(G122*H122,6)</f>
      </c>
      <c r="L122" s="38">
        <v>0</v>
      </c>
      <c s="32">
        <f>ROUND(ROUND(L122,2)*ROUND(G122,3),2)</f>
      </c>
      <c s="36" t="s">
        <v>391</v>
      </c>
      <c>
        <f>(M122*21)/100</f>
      </c>
      <c t="s">
        <v>28</v>
      </c>
    </row>
    <row r="123" spans="1:5" ht="12.75">
      <c r="A123" s="35" t="s">
        <v>56</v>
      </c>
      <c r="E123" s="39" t="s">
        <v>997</v>
      </c>
    </row>
    <row r="124" spans="1:5" ht="38.25">
      <c r="A124" s="35" t="s">
        <v>57</v>
      </c>
      <c r="E124" s="42" t="s">
        <v>1741</v>
      </c>
    </row>
    <row r="125" spans="1:5" ht="89.25">
      <c r="A125" t="s">
        <v>58</v>
      </c>
      <c r="E125" s="39" t="s">
        <v>998</v>
      </c>
    </row>
    <row r="126" spans="1:13" ht="12.75">
      <c r="A126" t="s">
        <v>47</v>
      </c>
      <c r="C126" s="31" t="s">
        <v>1742</v>
      </c>
      <c r="E126" s="33" t="s">
        <v>1743</v>
      </c>
      <c r="J126" s="32">
        <f>0</f>
      </c>
      <c s="32">
        <f>0</f>
      </c>
      <c s="32">
        <f>0+L127</f>
      </c>
      <c s="32">
        <f>0+M127</f>
      </c>
    </row>
    <row r="127" spans="1:16" ht="38.25">
      <c r="A127" t="s">
        <v>50</v>
      </c>
      <c s="34" t="s">
        <v>173</v>
      </c>
      <c s="34" t="s">
        <v>1744</v>
      </c>
      <c s="35" t="s">
        <v>5</v>
      </c>
      <c s="6" t="s">
        <v>1745</v>
      </c>
      <c s="36" t="s">
        <v>996</v>
      </c>
      <c s="37">
        <v>339.343</v>
      </c>
      <c s="36">
        <v>0</v>
      </c>
      <c s="36">
        <f>ROUND(G127*H127,6)</f>
      </c>
      <c r="L127" s="38">
        <v>0</v>
      </c>
      <c s="32">
        <f>ROUND(ROUND(L127,2)*ROUND(G127,3),2)</f>
      </c>
      <c s="36" t="s">
        <v>1663</v>
      </c>
      <c>
        <f>(M127*21)/100</f>
      </c>
      <c t="s">
        <v>28</v>
      </c>
    </row>
    <row r="128" spans="1:5" ht="38.25">
      <c r="A128" s="35" t="s">
        <v>56</v>
      </c>
      <c r="E128" s="39" t="s">
        <v>1746</v>
      </c>
    </row>
    <row r="129" spans="1:5" ht="12.75">
      <c r="A129" s="35" t="s">
        <v>57</v>
      </c>
      <c r="E129" s="40" t="s">
        <v>5</v>
      </c>
    </row>
    <row r="130" spans="1:5" ht="12.75">
      <c r="A130" t="s">
        <v>58</v>
      </c>
      <c r="E1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1656</v>
      </c>
      <c s="41">
        <f>Rekapitulace!C23</f>
      </c>
      <c s="20" t="s">
        <v>0</v>
      </c>
      <c t="s">
        <v>23</v>
      </c>
      <c t="s">
        <v>28</v>
      </c>
    </row>
    <row r="4" spans="1:16" ht="32" customHeight="1">
      <c r="A4" s="24" t="s">
        <v>20</v>
      </c>
      <c s="25" t="s">
        <v>29</v>
      </c>
      <c s="27" t="s">
        <v>1656</v>
      </c>
      <c r="E4" s="26" t="s">
        <v>1657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1749</v>
      </c>
      <c r="E8" s="30" t="s">
        <v>1748</v>
      </c>
      <c r="J8" s="29">
        <f>0+J9+J50+J55+J72+J77</f>
      </c>
      <c s="29">
        <f>0+K9+K50+K55+K72+K77</f>
      </c>
      <c s="29">
        <f>0+L9+L50+L55+L72+L77</f>
      </c>
      <c s="29">
        <f>0+M9+M50+M55+M72+M77</f>
      </c>
    </row>
    <row r="9" spans="1:13" ht="12.75">
      <c r="A9" t="s">
        <v>47</v>
      </c>
      <c r="C9" s="31" t="s">
        <v>51</v>
      </c>
      <c r="E9" s="33" t="s">
        <v>49</v>
      </c>
      <c r="J9" s="32">
        <f>0</f>
      </c>
      <c s="32">
        <f>0</f>
      </c>
      <c s="32">
        <f>0+L10+L14+L18+L22+L26+L30+L34+L38+L42+L46</f>
      </c>
      <c s="32">
        <f>0+M10+M14+M18+M22+M26+M30+M34+M38+M42+M46</f>
      </c>
    </row>
    <row r="10" spans="1:16" ht="25.5">
      <c r="A10" t="s">
        <v>50</v>
      </c>
      <c s="34" t="s">
        <v>51</v>
      </c>
      <c s="34" t="s">
        <v>1661</v>
      </c>
      <c s="35" t="s">
        <v>5</v>
      </c>
      <c s="6" t="s">
        <v>1662</v>
      </c>
      <c s="36" t="s">
        <v>86</v>
      </c>
      <c s="37">
        <v>30</v>
      </c>
      <c s="36">
        <v>0.00014</v>
      </c>
      <c s="36">
        <f>ROUND(G10*H10,6)</f>
      </c>
      <c r="L10" s="38">
        <v>0</v>
      </c>
      <c s="32">
        <f>ROUND(ROUND(L10,2)*ROUND(G10,3),2)</f>
      </c>
      <c s="36" t="s">
        <v>1663</v>
      </c>
      <c>
        <f>(M10*21)/100</f>
      </c>
      <c t="s">
        <v>28</v>
      </c>
    </row>
    <row r="11" spans="1:5" ht="25.5">
      <c r="A11" s="35" t="s">
        <v>56</v>
      </c>
      <c r="E11" s="39" t="s">
        <v>1662</v>
      </c>
    </row>
    <row r="12" spans="1:5" ht="12.75">
      <c r="A12" s="35" t="s">
        <v>57</v>
      </c>
      <c r="E12" s="40" t="s">
        <v>5</v>
      </c>
    </row>
    <row r="13" spans="1:5" ht="12.75">
      <c r="A13" t="s">
        <v>58</v>
      </c>
      <c r="E13" s="39" t="s">
        <v>5</v>
      </c>
    </row>
    <row r="14" spans="1:16" ht="25.5">
      <c r="A14" t="s">
        <v>50</v>
      </c>
      <c s="34" t="s">
        <v>28</v>
      </c>
      <c s="34" t="s">
        <v>1664</v>
      </c>
      <c s="35" t="s">
        <v>5</v>
      </c>
      <c s="6" t="s">
        <v>1665</v>
      </c>
      <c s="36" t="s">
        <v>86</v>
      </c>
      <c s="37">
        <v>30</v>
      </c>
      <c s="36">
        <v>0</v>
      </c>
      <c s="36">
        <f>ROUND(G14*H14,6)</f>
      </c>
      <c r="L14" s="38">
        <v>0</v>
      </c>
      <c s="32">
        <f>ROUND(ROUND(L14,2)*ROUND(G14,3),2)</f>
      </c>
      <c s="36" t="s">
        <v>1663</v>
      </c>
      <c>
        <f>(M14*21)/100</f>
      </c>
      <c t="s">
        <v>28</v>
      </c>
    </row>
    <row r="15" spans="1:5" ht="25.5">
      <c r="A15" s="35" t="s">
        <v>56</v>
      </c>
      <c r="E15" s="39" t="s">
        <v>1665</v>
      </c>
    </row>
    <row r="16" spans="1:5" ht="12.75">
      <c r="A16" s="35" t="s">
        <v>57</v>
      </c>
      <c r="E16" s="40" t="s">
        <v>5</v>
      </c>
    </row>
    <row r="17" spans="1:5" ht="12.75">
      <c r="A17" t="s">
        <v>58</v>
      </c>
      <c r="E17" s="39" t="s">
        <v>5</v>
      </c>
    </row>
    <row r="18" spans="1:16" ht="12.75">
      <c r="A18" t="s">
        <v>50</v>
      </c>
      <c s="34" t="s">
        <v>26</v>
      </c>
      <c s="34" t="s">
        <v>1750</v>
      </c>
      <c s="35" t="s">
        <v>5</v>
      </c>
      <c s="6" t="s">
        <v>1751</v>
      </c>
      <c s="36" t="s">
        <v>1472</v>
      </c>
      <c s="37">
        <v>225.5</v>
      </c>
      <c s="36">
        <v>0</v>
      </c>
      <c s="36">
        <f>ROUND(G18*H18,6)</f>
      </c>
      <c r="L18" s="38">
        <v>0</v>
      </c>
      <c s="32">
        <f>ROUND(ROUND(L18,2)*ROUND(G18,3),2)</f>
      </c>
      <c s="36" t="s">
        <v>1663</v>
      </c>
      <c>
        <f>(M18*21)/100</f>
      </c>
      <c t="s">
        <v>28</v>
      </c>
    </row>
    <row r="19" spans="1:5" ht="12.75">
      <c r="A19" s="35" t="s">
        <v>56</v>
      </c>
      <c r="E19" s="39" t="s">
        <v>1751</v>
      </c>
    </row>
    <row r="20" spans="1:5" ht="12.75">
      <c r="A20" s="35" t="s">
        <v>57</v>
      </c>
      <c r="E20" s="40" t="s">
        <v>5</v>
      </c>
    </row>
    <row r="21" spans="1:5" ht="12.75">
      <c r="A21" t="s">
        <v>58</v>
      </c>
      <c r="E21" s="39" t="s">
        <v>5</v>
      </c>
    </row>
    <row r="22" spans="1:16" ht="25.5">
      <c r="A22" t="s">
        <v>50</v>
      </c>
      <c s="34" t="s">
        <v>67</v>
      </c>
      <c s="34" t="s">
        <v>1752</v>
      </c>
      <c s="35" t="s">
        <v>5</v>
      </c>
      <c s="6" t="s">
        <v>1753</v>
      </c>
      <c s="36" t="s">
        <v>54</v>
      </c>
      <c s="37">
        <v>111</v>
      </c>
      <c s="36">
        <v>0</v>
      </c>
      <c s="36">
        <f>ROUND(G22*H22,6)</f>
      </c>
      <c r="L22" s="38">
        <v>0</v>
      </c>
      <c s="32">
        <f>ROUND(ROUND(L22,2)*ROUND(G22,3),2)</f>
      </c>
      <c s="36" t="s">
        <v>1663</v>
      </c>
      <c>
        <f>(M22*21)/100</f>
      </c>
      <c t="s">
        <v>28</v>
      </c>
    </row>
    <row r="23" spans="1:5" ht="38.25">
      <c r="A23" s="35" t="s">
        <v>56</v>
      </c>
      <c r="E23" s="39" t="s">
        <v>1754</v>
      </c>
    </row>
    <row r="24" spans="1:5" ht="38.25">
      <c r="A24" s="35" t="s">
        <v>57</v>
      </c>
      <c r="E24" s="42" t="s">
        <v>1755</v>
      </c>
    </row>
    <row r="25" spans="1:5" ht="12.75">
      <c r="A25" t="s">
        <v>58</v>
      </c>
      <c r="E25" s="39" t="s">
        <v>5</v>
      </c>
    </row>
    <row r="26" spans="1:16" ht="38.25">
      <c r="A26" t="s">
        <v>50</v>
      </c>
      <c s="34" t="s">
        <v>72</v>
      </c>
      <c s="34" t="s">
        <v>1671</v>
      </c>
      <c s="35" t="s">
        <v>5</v>
      </c>
      <c s="6" t="s">
        <v>1672</v>
      </c>
      <c s="36" t="s">
        <v>54</v>
      </c>
      <c s="37">
        <v>156.1</v>
      </c>
      <c s="36">
        <v>0</v>
      </c>
      <c s="36">
        <f>ROUND(G26*H26,6)</f>
      </c>
      <c r="L26" s="38">
        <v>0</v>
      </c>
      <c s="32">
        <f>ROUND(ROUND(L26,2)*ROUND(G26,3),2)</f>
      </c>
      <c s="36" t="s">
        <v>1663</v>
      </c>
      <c>
        <f>(M26*21)/100</f>
      </c>
      <c t="s">
        <v>28</v>
      </c>
    </row>
    <row r="27" spans="1:5" ht="38.25">
      <c r="A27" s="35" t="s">
        <v>56</v>
      </c>
      <c r="E27" s="39" t="s">
        <v>1673</v>
      </c>
    </row>
    <row r="28" spans="1:5" ht="63.75">
      <c r="A28" s="35" t="s">
        <v>57</v>
      </c>
      <c r="E28" s="42" t="s">
        <v>1756</v>
      </c>
    </row>
    <row r="29" spans="1:5" ht="12.75">
      <c r="A29" t="s">
        <v>58</v>
      </c>
      <c r="E29" s="39" t="s">
        <v>5</v>
      </c>
    </row>
    <row r="30" spans="1:16" ht="38.25">
      <c r="A30" t="s">
        <v>50</v>
      </c>
      <c s="34" t="s">
        <v>27</v>
      </c>
      <c s="34" t="s">
        <v>1757</v>
      </c>
      <c s="35" t="s">
        <v>5</v>
      </c>
      <c s="6" t="s">
        <v>1672</v>
      </c>
      <c s="36" t="s">
        <v>54</v>
      </c>
      <c s="37">
        <v>71</v>
      </c>
      <c s="36">
        <v>0</v>
      </c>
      <c s="36">
        <f>ROUND(G30*H30,6)</f>
      </c>
      <c r="L30" s="38">
        <v>0</v>
      </c>
      <c s="32">
        <f>ROUND(ROUND(L30,2)*ROUND(G30,3),2)</f>
      </c>
      <c s="36" t="s">
        <v>1663</v>
      </c>
      <c>
        <f>(M30*21)/100</f>
      </c>
      <c t="s">
        <v>28</v>
      </c>
    </row>
    <row r="31" spans="1:5" ht="38.25">
      <c r="A31" s="35" t="s">
        <v>56</v>
      </c>
      <c r="E31" s="39" t="s">
        <v>1758</v>
      </c>
    </row>
    <row r="32" spans="1:5" ht="38.25">
      <c r="A32" s="35" t="s">
        <v>57</v>
      </c>
      <c r="E32" s="42" t="s">
        <v>1759</v>
      </c>
    </row>
    <row r="33" spans="1:5" ht="12.75">
      <c r="A33" t="s">
        <v>58</v>
      </c>
      <c r="E33" s="39" t="s">
        <v>5</v>
      </c>
    </row>
    <row r="34" spans="1:16" ht="25.5">
      <c r="A34" t="s">
        <v>50</v>
      </c>
      <c s="34" t="s">
        <v>79</v>
      </c>
      <c s="34" t="s">
        <v>1760</v>
      </c>
      <c s="35" t="s">
        <v>5</v>
      </c>
      <c s="6" t="s">
        <v>1761</v>
      </c>
      <c s="36" t="s">
        <v>54</v>
      </c>
      <c s="37">
        <v>227.1</v>
      </c>
      <c s="36">
        <v>0</v>
      </c>
      <c s="36">
        <f>ROUND(G34*H34,6)</f>
      </c>
      <c r="L34" s="38">
        <v>0</v>
      </c>
      <c s="32">
        <f>ROUND(ROUND(L34,2)*ROUND(G34,3),2)</f>
      </c>
      <c s="36" t="s">
        <v>1663</v>
      </c>
      <c>
        <f>(M34*21)/100</f>
      </c>
      <c t="s">
        <v>28</v>
      </c>
    </row>
    <row r="35" spans="1:5" ht="25.5">
      <c r="A35" s="35" t="s">
        <v>56</v>
      </c>
      <c r="E35" s="39" t="s">
        <v>1761</v>
      </c>
    </row>
    <row r="36" spans="1:5" ht="51">
      <c r="A36" s="35" t="s">
        <v>57</v>
      </c>
      <c r="E36" s="42" t="s">
        <v>1762</v>
      </c>
    </row>
    <row r="37" spans="1:5" ht="12.75">
      <c r="A37" t="s">
        <v>58</v>
      </c>
      <c r="E37" s="39" t="s">
        <v>5</v>
      </c>
    </row>
    <row r="38" spans="1:16" ht="25.5">
      <c r="A38" t="s">
        <v>50</v>
      </c>
      <c s="34" t="s">
        <v>83</v>
      </c>
      <c s="34" t="s">
        <v>1763</v>
      </c>
      <c s="35" t="s">
        <v>5</v>
      </c>
      <c s="6" t="s">
        <v>1764</v>
      </c>
      <c s="36" t="s">
        <v>1472</v>
      </c>
      <c s="37">
        <v>51.5</v>
      </c>
      <c s="36">
        <v>0</v>
      </c>
      <c s="36">
        <f>ROUND(G38*H38,6)</f>
      </c>
      <c r="L38" s="38">
        <v>0</v>
      </c>
      <c s="32">
        <f>ROUND(ROUND(L38,2)*ROUND(G38,3),2)</f>
      </c>
      <c s="36" t="s">
        <v>1663</v>
      </c>
      <c>
        <f>(M38*21)/100</f>
      </c>
      <c t="s">
        <v>28</v>
      </c>
    </row>
    <row r="39" spans="1:5" ht="25.5">
      <c r="A39" s="35" t="s">
        <v>56</v>
      </c>
      <c r="E39" s="39" t="s">
        <v>1764</v>
      </c>
    </row>
    <row r="40" spans="1:5" ht="25.5">
      <c r="A40" s="35" t="s">
        <v>57</v>
      </c>
      <c r="E40" s="40" t="s">
        <v>1765</v>
      </c>
    </row>
    <row r="41" spans="1:5" ht="12.75">
      <c r="A41" t="s">
        <v>58</v>
      </c>
      <c r="E41" s="39" t="s">
        <v>5</v>
      </c>
    </row>
    <row r="42" spans="1:16" ht="25.5">
      <c r="A42" t="s">
        <v>50</v>
      </c>
      <c s="34" t="s">
        <v>88</v>
      </c>
      <c s="34" t="s">
        <v>1694</v>
      </c>
      <c s="35" t="s">
        <v>5</v>
      </c>
      <c s="6" t="s">
        <v>1695</v>
      </c>
      <c s="36" t="s">
        <v>1472</v>
      </c>
      <c s="37">
        <v>51.5</v>
      </c>
      <c s="36">
        <v>0.23</v>
      </c>
      <c s="36">
        <f>ROUND(G42*H42,6)</f>
      </c>
      <c r="L42" s="38">
        <v>0</v>
      </c>
      <c s="32">
        <f>ROUND(ROUND(L42,2)*ROUND(G42,3),2)</f>
      </c>
      <c s="36" t="s">
        <v>1663</v>
      </c>
      <c>
        <f>(M42*21)/100</f>
      </c>
      <c t="s">
        <v>28</v>
      </c>
    </row>
    <row r="43" spans="1:5" ht="25.5">
      <c r="A43" s="35" t="s">
        <v>56</v>
      </c>
      <c r="E43" s="39" t="s">
        <v>1695</v>
      </c>
    </row>
    <row r="44" spans="1:5" ht="38.25">
      <c r="A44" s="35" t="s">
        <v>57</v>
      </c>
      <c r="E44" s="42" t="s">
        <v>1766</v>
      </c>
    </row>
    <row r="45" spans="1:5" ht="12.75">
      <c r="A45" t="s">
        <v>58</v>
      </c>
      <c r="E45" s="39" t="s">
        <v>5</v>
      </c>
    </row>
    <row r="46" spans="1:16" ht="25.5">
      <c r="A46" t="s">
        <v>50</v>
      </c>
      <c s="34" t="s">
        <v>92</v>
      </c>
      <c s="34" t="s">
        <v>1767</v>
      </c>
      <c s="35" t="s">
        <v>5</v>
      </c>
      <c s="6" t="s">
        <v>1768</v>
      </c>
      <c s="36" t="s">
        <v>54</v>
      </c>
      <c s="37">
        <v>118</v>
      </c>
      <c s="36">
        <v>0</v>
      </c>
      <c s="36">
        <f>ROUND(G46*H46,6)</f>
      </c>
      <c r="L46" s="38">
        <v>0</v>
      </c>
      <c s="32">
        <f>ROUND(ROUND(L46,2)*ROUND(G46,3),2)</f>
      </c>
      <c s="36" t="s">
        <v>391</v>
      </c>
      <c>
        <f>(M46*21)/100</f>
      </c>
      <c t="s">
        <v>28</v>
      </c>
    </row>
    <row r="47" spans="1:5" ht="25.5">
      <c r="A47" s="35" t="s">
        <v>56</v>
      </c>
      <c r="E47" s="39" t="s">
        <v>1768</v>
      </c>
    </row>
    <row r="48" spans="1:5" ht="25.5">
      <c r="A48" s="35" t="s">
        <v>57</v>
      </c>
      <c r="E48" s="42" t="s">
        <v>1769</v>
      </c>
    </row>
    <row r="49" spans="1:5" ht="76.5">
      <c r="A49" t="s">
        <v>58</v>
      </c>
      <c r="E49" s="39" t="s">
        <v>1770</v>
      </c>
    </row>
    <row r="50" spans="1:13" ht="12.75">
      <c r="A50" t="s">
        <v>47</v>
      </c>
      <c r="C50" s="31" t="s">
        <v>28</v>
      </c>
      <c r="E50" s="33" t="s">
        <v>1686</v>
      </c>
      <c r="J50" s="32">
        <f>0</f>
      </c>
      <c s="32">
        <f>0</f>
      </c>
      <c s="32">
        <f>0+L51</f>
      </c>
      <c s="32">
        <f>0+M51</f>
      </c>
    </row>
    <row r="51" spans="1:16" ht="12.75">
      <c r="A51" t="s">
        <v>50</v>
      </c>
      <c s="34" t="s">
        <v>96</v>
      </c>
      <c s="34" t="s">
        <v>1692</v>
      </c>
      <c s="35" t="s">
        <v>5</v>
      </c>
      <c s="6" t="s">
        <v>1693</v>
      </c>
      <c s="36" t="s">
        <v>54</v>
      </c>
      <c s="37">
        <v>30</v>
      </c>
      <c s="36">
        <v>1.9</v>
      </c>
      <c s="36">
        <f>ROUND(G51*H51,6)</f>
      </c>
      <c r="L51" s="38">
        <v>0</v>
      </c>
      <c s="32">
        <f>ROUND(ROUND(L51,2)*ROUND(G51,3),2)</f>
      </c>
      <c s="36" t="s">
        <v>1663</v>
      </c>
      <c>
        <f>(M51*21)/100</f>
      </c>
      <c t="s">
        <v>28</v>
      </c>
    </row>
    <row r="52" spans="1:5" ht="12.75">
      <c r="A52" s="35" t="s">
        <v>56</v>
      </c>
      <c r="E52" s="39" t="s">
        <v>1693</v>
      </c>
    </row>
    <row r="53" spans="1:5" ht="12.75">
      <c r="A53" s="35" t="s">
        <v>57</v>
      </c>
      <c r="E53" s="40" t="s">
        <v>5</v>
      </c>
    </row>
    <row r="54" spans="1:5" ht="12.75">
      <c r="A54" t="s">
        <v>58</v>
      </c>
      <c r="E54" s="39" t="s">
        <v>5</v>
      </c>
    </row>
    <row r="55" spans="1:13" ht="12.75">
      <c r="A55" t="s">
        <v>47</v>
      </c>
      <c r="C55" s="31" t="s">
        <v>26</v>
      </c>
      <c r="E55" s="33" t="s">
        <v>1711</v>
      </c>
      <c r="J55" s="32">
        <f>0</f>
      </c>
      <c s="32">
        <f>0</f>
      </c>
      <c s="32">
        <f>0+L56+L60+L64+L68</f>
      </c>
      <c s="32">
        <f>0+M56+M60+M64+M68</f>
      </c>
    </row>
    <row r="56" spans="1:16" ht="25.5">
      <c r="A56" t="s">
        <v>50</v>
      </c>
      <c s="34" t="s">
        <v>100</v>
      </c>
      <c s="34" t="s">
        <v>1771</v>
      </c>
      <c s="35" t="s">
        <v>5</v>
      </c>
      <c s="6" t="s">
        <v>1772</v>
      </c>
      <c s="36" t="s">
        <v>54</v>
      </c>
      <c s="37">
        <v>70.5</v>
      </c>
      <c s="36">
        <v>2.29124</v>
      </c>
      <c s="36">
        <f>ROUND(G56*H56,6)</f>
      </c>
      <c r="L56" s="38">
        <v>0</v>
      </c>
      <c s="32">
        <f>ROUND(ROUND(L56,2)*ROUND(G56,3),2)</f>
      </c>
      <c s="36" t="s">
        <v>1663</v>
      </c>
      <c>
        <f>(M56*21)/100</f>
      </c>
      <c t="s">
        <v>28</v>
      </c>
    </row>
    <row r="57" spans="1:5" ht="38.25">
      <c r="A57" s="35" t="s">
        <v>56</v>
      </c>
      <c r="E57" s="39" t="s">
        <v>1773</v>
      </c>
    </row>
    <row r="58" spans="1:5" ht="25.5">
      <c r="A58" s="35" t="s">
        <v>57</v>
      </c>
      <c r="E58" s="40" t="s">
        <v>1774</v>
      </c>
    </row>
    <row r="59" spans="1:5" ht="12.75">
      <c r="A59" t="s">
        <v>58</v>
      </c>
      <c r="E59" s="39" t="s">
        <v>5</v>
      </c>
    </row>
    <row r="60" spans="1:16" ht="25.5">
      <c r="A60" t="s">
        <v>50</v>
      </c>
      <c s="34" t="s">
        <v>104</v>
      </c>
      <c s="34" t="s">
        <v>1775</v>
      </c>
      <c s="35" t="s">
        <v>5</v>
      </c>
      <c s="6" t="s">
        <v>1776</v>
      </c>
      <c s="36" t="s">
        <v>1472</v>
      </c>
      <c s="37">
        <v>180.4</v>
      </c>
      <c s="36">
        <v>0.00047</v>
      </c>
      <c s="36">
        <f>ROUND(G60*H60,6)</f>
      </c>
      <c r="L60" s="38">
        <v>0</v>
      </c>
      <c s="32">
        <f>ROUND(ROUND(L60,2)*ROUND(G60,3),2)</f>
      </c>
      <c s="36" t="s">
        <v>1663</v>
      </c>
      <c>
        <f>(M60*21)/100</f>
      </c>
      <c t="s">
        <v>28</v>
      </c>
    </row>
    <row r="61" spans="1:5" ht="25.5">
      <c r="A61" s="35" t="s">
        <v>56</v>
      </c>
      <c r="E61" s="39" t="s">
        <v>1776</v>
      </c>
    </row>
    <row r="62" spans="1:5" ht="12.75">
      <c r="A62" s="35" t="s">
        <v>57</v>
      </c>
      <c r="E62" s="40" t="s">
        <v>5</v>
      </c>
    </row>
    <row r="63" spans="1:5" ht="12.75">
      <c r="A63" t="s">
        <v>58</v>
      </c>
      <c r="E63" s="39" t="s">
        <v>5</v>
      </c>
    </row>
    <row r="64" spans="1:16" ht="25.5">
      <c r="A64" t="s">
        <v>50</v>
      </c>
      <c s="34" t="s">
        <v>110</v>
      </c>
      <c s="34" t="s">
        <v>1777</v>
      </c>
      <c s="35" t="s">
        <v>5</v>
      </c>
      <c s="6" t="s">
        <v>1778</v>
      </c>
      <c s="36" t="s">
        <v>1472</v>
      </c>
      <c s="37">
        <v>38</v>
      </c>
      <c s="36">
        <v>0</v>
      </c>
      <c s="36">
        <f>ROUND(G64*H64,6)</f>
      </c>
      <c r="L64" s="38">
        <v>0</v>
      </c>
      <c s="32">
        <f>ROUND(ROUND(L64,2)*ROUND(G64,3),2)</f>
      </c>
      <c s="36" t="s">
        <v>391</v>
      </c>
      <c>
        <f>(M64*21)/100</f>
      </c>
      <c t="s">
        <v>28</v>
      </c>
    </row>
    <row r="65" spans="1:5" ht="25.5">
      <c r="A65" s="35" t="s">
        <v>56</v>
      </c>
      <c r="E65" s="39" t="s">
        <v>1778</v>
      </c>
    </row>
    <row r="66" spans="1:5" ht="12.75">
      <c r="A66" s="35" t="s">
        <v>57</v>
      </c>
      <c r="E66" s="40" t="s">
        <v>5</v>
      </c>
    </row>
    <row r="67" spans="1:5" ht="76.5">
      <c r="A67" t="s">
        <v>58</v>
      </c>
      <c r="E67" s="39" t="s">
        <v>1779</v>
      </c>
    </row>
    <row r="68" spans="1:16" ht="12.75">
      <c r="A68" t="s">
        <v>50</v>
      </c>
      <c s="34" t="s">
        <v>114</v>
      </c>
      <c s="34" t="s">
        <v>1724</v>
      </c>
      <c s="35" t="s">
        <v>5</v>
      </c>
      <c s="6" t="s">
        <v>1725</v>
      </c>
      <c s="36" t="s">
        <v>65</v>
      </c>
      <c s="37">
        <v>8</v>
      </c>
      <c s="36">
        <v>0</v>
      </c>
      <c s="36">
        <f>ROUND(G68*H68,6)</f>
      </c>
      <c r="L68" s="38">
        <v>0</v>
      </c>
      <c s="32">
        <f>ROUND(ROUND(L68,2)*ROUND(G68,3),2)</f>
      </c>
      <c s="36" t="s">
        <v>391</v>
      </c>
      <c>
        <f>(M68*21)/100</f>
      </c>
      <c t="s">
        <v>28</v>
      </c>
    </row>
    <row r="69" spans="1:5" ht="12.75">
      <c r="A69" s="35" t="s">
        <v>56</v>
      </c>
      <c r="E69" s="39" t="s">
        <v>1725</v>
      </c>
    </row>
    <row r="70" spans="1:5" ht="12.75">
      <c r="A70" s="35" t="s">
        <v>57</v>
      </c>
      <c r="E70" s="40" t="s">
        <v>5</v>
      </c>
    </row>
    <row r="71" spans="1:5" ht="63.75">
      <c r="A71" t="s">
        <v>58</v>
      </c>
      <c r="E71" s="39" t="s">
        <v>1726</v>
      </c>
    </row>
    <row r="72" spans="1:13" ht="12.75">
      <c r="A72" t="s">
        <v>47</v>
      </c>
      <c r="C72" s="31" t="s">
        <v>1517</v>
      </c>
      <c r="E72" s="33" t="s">
        <v>1518</v>
      </c>
      <c r="J72" s="32">
        <f>0</f>
      </c>
      <c s="32">
        <f>0</f>
      </c>
      <c s="32">
        <f>0+L73</f>
      </c>
      <c s="32">
        <f>0+M73</f>
      </c>
    </row>
    <row r="73" spans="1:16" ht="38.25">
      <c r="A73" t="s">
        <v>50</v>
      </c>
      <c s="34" t="s">
        <v>119</v>
      </c>
      <c s="34" t="s">
        <v>1646</v>
      </c>
      <c s="35" t="s">
        <v>1647</v>
      </c>
      <c s="6" t="s">
        <v>1648</v>
      </c>
      <c s="36" t="s">
        <v>996</v>
      </c>
      <c s="37">
        <v>210.9</v>
      </c>
      <c s="36">
        <v>0</v>
      </c>
      <c s="36">
        <f>ROUND(G73*H73,6)</f>
      </c>
      <c r="L73" s="38">
        <v>0</v>
      </c>
      <c s="32">
        <f>ROUND(ROUND(L73,2)*ROUND(G73,3),2)</f>
      </c>
      <c s="36" t="s">
        <v>391</v>
      </c>
      <c>
        <f>(M73*21)/100</f>
      </c>
      <c t="s">
        <v>28</v>
      </c>
    </row>
    <row r="74" spans="1:5" ht="12.75">
      <c r="A74" s="35" t="s">
        <v>56</v>
      </c>
      <c r="E74" s="39" t="s">
        <v>997</v>
      </c>
    </row>
    <row r="75" spans="1:5" ht="12.75">
      <c r="A75" s="35" t="s">
        <v>57</v>
      </c>
      <c r="E75" s="40" t="s">
        <v>1780</v>
      </c>
    </row>
    <row r="76" spans="1:5" ht="89.25">
      <c r="A76" t="s">
        <v>58</v>
      </c>
      <c r="E76" s="39" t="s">
        <v>998</v>
      </c>
    </row>
    <row r="77" spans="1:13" ht="12.75">
      <c r="A77" t="s">
        <v>47</v>
      </c>
      <c r="C77" s="31" t="s">
        <v>1742</v>
      </c>
      <c r="E77" s="33" t="s">
        <v>1743</v>
      </c>
      <c r="J77" s="32">
        <f>0</f>
      </c>
      <c s="32">
        <f>0</f>
      </c>
      <c s="32">
        <f>0+L78</f>
      </c>
      <c s="32">
        <f>0+M78</f>
      </c>
    </row>
    <row r="78" spans="1:16" ht="38.25">
      <c r="A78" t="s">
        <v>50</v>
      </c>
      <c s="34" t="s">
        <v>123</v>
      </c>
      <c s="34" t="s">
        <v>1744</v>
      </c>
      <c s="35" t="s">
        <v>5</v>
      </c>
      <c s="6" t="s">
        <v>1745</v>
      </c>
      <c s="36" t="s">
        <v>996</v>
      </c>
      <c s="37">
        <v>163.646</v>
      </c>
      <c s="36">
        <v>0</v>
      </c>
      <c s="36">
        <f>ROUND(G78*H78,6)</f>
      </c>
      <c r="L78" s="38">
        <v>0</v>
      </c>
      <c s="32">
        <f>ROUND(ROUND(L78,2)*ROUND(G78,3),2)</f>
      </c>
      <c s="36" t="s">
        <v>1663</v>
      </c>
      <c>
        <f>(M78*21)/100</f>
      </c>
      <c t="s">
        <v>28</v>
      </c>
    </row>
    <row r="79" spans="1:5" ht="38.25">
      <c r="A79" s="35" t="s">
        <v>56</v>
      </c>
      <c r="E79" s="39" t="s">
        <v>1746</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COUNTIFS(L8:L169,"=0",A8:A169,"P")+COUNTIFS(L8:L169,"",A8:A169,"P")+SUM(Q8:Q169)</f>
      </c>
    </row>
    <row r="8" spans="1:13" ht="12.75">
      <c r="A8" t="s">
        <v>45</v>
      </c>
      <c r="C8" s="28" t="s">
        <v>1785</v>
      </c>
      <c r="E8" s="30" t="s">
        <v>1784</v>
      </c>
      <c r="J8" s="29">
        <f>0+J9+J38+J47+J52+J73+J82+J159+J164</f>
      </c>
      <c s="29">
        <f>0+K9+K38+K47+K52+K73+K82+K159+K164</f>
      </c>
      <c s="29">
        <f>0+L9+L38+L47+L52+L73+L82+L159+L164</f>
      </c>
      <c s="29">
        <f>0+M9+M38+M47+M52+M73+M82+M159+M164</f>
      </c>
    </row>
    <row r="9" spans="1:13" ht="12.75">
      <c r="A9" t="s">
        <v>47</v>
      </c>
      <c r="C9" s="31" t="s">
        <v>92</v>
      </c>
      <c r="E9" s="33" t="s">
        <v>49</v>
      </c>
      <c r="J9" s="32">
        <f>0</f>
      </c>
      <c s="32">
        <f>0</f>
      </c>
      <c s="32">
        <f>0+L10+L14+L18+L22+L26+L30+L34</f>
      </c>
      <c s="32">
        <f>0+M10+M14+M18+M22+M26+M30+M34</f>
      </c>
    </row>
    <row r="10" spans="1:16" ht="12.75">
      <c r="A10" t="s">
        <v>50</v>
      </c>
      <c s="34" t="s">
        <v>51</v>
      </c>
      <c s="34" t="s">
        <v>1786</v>
      </c>
      <c s="35" t="s">
        <v>5</v>
      </c>
      <c s="6" t="s">
        <v>1787</v>
      </c>
      <c s="36" t="s">
        <v>380</v>
      </c>
      <c s="37">
        <v>480</v>
      </c>
      <c s="36">
        <v>0</v>
      </c>
      <c s="36">
        <f>ROUND(G10*H10,6)</f>
      </c>
      <c r="L10" s="38">
        <v>0</v>
      </c>
      <c s="32">
        <f>ROUND(ROUND(L10,2)*ROUND(G10,3),2)</f>
      </c>
      <c s="36" t="s">
        <v>395</v>
      </c>
      <c>
        <f>(M10*21)/100</f>
      </c>
      <c t="s">
        <v>28</v>
      </c>
    </row>
    <row r="11" spans="1:5" ht="12.75">
      <c r="A11" s="35" t="s">
        <v>56</v>
      </c>
      <c r="E11" s="39" t="s">
        <v>1787</v>
      </c>
    </row>
    <row r="12" spans="1:5" ht="38.25">
      <c r="A12" s="35" t="s">
        <v>57</v>
      </c>
      <c r="E12" s="42" t="s">
        <v>1788</v>
      </c>
    </row>
    <row r="13" spans="1:5" ht="51">
      <c r="A13" t="s">
        <v>58</v>
      </c>
      <c r="E13" s="39" t="s">
        <v>1789</v>
      </c>
    </row>
    <row r="14" spans="1:16" ht="12.75">
      <c r="A14" t="s">
        <v>50</v>
      </c>
      <c s="34" t="s">
        <v>28</v>
      </c>
      <c s="34" t="s">
        <v>1790</v>
      </c>
      <c s="35" t="s">
        <v>5</v>
      </c>
      <c s="6" t="s">
        <v>1791</v>
      </c>
      <c s="36" t="s">
        <v>86</v>
      </c>
      <c s="37">
        <v>10</v>
      </c>
      <c s="36">
        <v>0</v>
      </c>
      <c s="36">
        <f>ROUND(G14*H14,6)</f>
      </c>
      <c r="L14" s="38">
        <v>0</v>
      </c>
      <c s="32">
        <f>ROUND(ROUND(L14,2)*ROUND(G14,3),2)</f>
      </c>
      <c s="36" t="s">
        <v>395</v>
      </c>
      <c>
        <f>(M14*21)/100</f>
      </c>
      <c t="s">
        <v>28</v>
      </c>
    </row>
    <row r="15" spans="1:5" ht="12.75">
      <c r="A15" s="35" t="s">
        <v>56</v>
      </c>
      <c r="E15" s="39" t="s">
        <v>1791</v>
      </c>
    </row>
    <row r="16" spans="1:5" ht="12.75">
      <c r="A16" s="35" t="s">
        <v>57</v>
      </c>
      <c r="E16" s="40" t="s">
        <v>5</v>
      </c>
    </row>
    <row r="17" spans="1:5" ht="51">
      <c r="A17" t="s">
        <v>58</v>
      </c>
      <c r="E17" s="39" t="s">
        <v>1792</v>
      </c>
    </row>
    <row r="18" spans="1:16" ht="12.75">
      <c r="A18" t="s">
        <v>50</v>
      </c>
      <c s="34" t="s">
        <v>26</v>
      </c>
      <c s="34" t="s">
        <v>1793</v>
      </c>
      <c s="35" t="s">
        <v>5</v>
      </c>
      <c s="6" t="s">
        <v>1794</v>
      </c>
      <c s="36" t="s">
        <v>54</v>
      </c>
      <c s="37">
        <v>328.33</v>
      </c>
      <c s="36">
        <v>0</v>
      </c>
      <c s="36">
        <f>ROUND(G18*H18,6)</f>
      </c>
      <c r="L18" s="38">
        <v>0</v>
      </c>
      <c s="32">
        <f>ROUND(ROUND(L18,2)*ROUND(G18,3),2)</f>
      </c>
      <c s="36" t="s">
        <v>395</v>
      </c>
      <c>
        <f>(M18*21)/100</f>
      </c>
      <c t="s">
        <v>28</v>
      </c>
    </row>
    <row r="19" spans="1:5" ht="12.75">
      <c r="A19" s="35" t="s">
        <v>56</v>
      </c>
      <c r="E19" s="39" t="s">
        <v>1794</v>
      </c>
    </row>
    <row r="20" spans="1:5" ht="102">
      <c r="A20" s="35" t="s">
        <v>57</v>
      </c>
      <c r="E20" s="42" t="s">
        <v>1795</v>
      </c>
    </row>
    <row r="21" spans="1:5" ht="229.5">
      <c r="A21" t="s">
        <v>58</v>
      </c>
      <c r="E21" s="39" t="s">
        <v>1565</v>
      </c>
    </row>
    <row r="22" spans="1:16" ht="12.75">
      <c r="A22" t="s">
        <v>50</v>
      </c>
      <c s="34" t="s">
        <v>67</v>
      </c>
      <c s="34" t="s">
        <v>1562</v>
      </c>
      <c s="35" t="s">
        <v>5</v>
      </c>
      <c s="6" t="s">
        <v>1563</v>
      </c>
      <c s="36" t="s">
        <v>54</v>
      </c>
      <c s="37">
        <v>155.56</v>
      </c>
      <c s="36">
        <v>0</v>
      </c>
      <c s="36">
        <f>ROUND(G22*H22,6)</f>
      </c>
      <c r="L22" s="38">
        <v>0</v>
      </c>
      <c s="32">
        <f>ROUND(ROUND(L22,2)*ROUND(G22,3),2)</f>
      </c>
      <c s="36" t="s">
        <v>395</v>
      </c>
      <c>
        <f>(M22*21)/100</f>
      </c>
      <c t="s">
        <v>28</v>
      </c>
    </row>
    <row r="23" spans="1:5" ht="12.75">
      <c r="A23" s="35" t="s">
        <v>56</v>
      </c>
      <c r="E23" s="39" t="s">
        <v>1563</v>
      </c>
    </row>
    <row r="24" spans="1:5" ht="127.5">
      <c r="A24" s="35" t="s">
        <v>57</v>
      </c>
      <c r="E24" s="42" t="s">
        <v>1796</v>
      </c>
    </row>
    <row r="25" spans="1:5" ht="229.5">
      <c r="A25" t="s">
        <v>58</v>
      </c>
      <c r="E25" s="39" t="s">
        <v>1565</v>
      </c>
    </row>
    <row r="26" spans="1:16" ht="12.75">
      <c r="A26" t="s">
        <v>50</v>
      </c>
      <c s="34" t="s">
        <v>72</v>
      </c>
      <c s="34" t="s">
        <v>1566</v>
      </c>
      <c s="35" t="s">
        <v>5</v>
      </c>
      <c s="6" t="s">
        <v>1567</v>
      </c>
      <c s="36" t="s">
        <v>54</v>
      </c>
      <c s="37">
        <v>483.89</v>
      </c>
      <c s="36">
        <v>0</v>
      </c>
      <c s="36">
        <f>ROUND(G26*H26,6)</f>
      </c>
      <c r="L26" s="38">
        <v>0</v>
      </c>
      <c s="32">
        <f>ROUND(ROUND(L26,2)*ROUND(G26,3),2)</f>
      </c>
      <c s="36" t="s">
        <v>395</v>
      </c>
      <c>
        <f>(M26*21)/100</f>
      </c>
      <c t="s">
        <v>28</v>
      </c>
    </row>
    <row r="27" spans="1:5" ht="12.75">
      <c r="A27" s="35" t="s">
        <v>56</v>
      </c>
      <c r="E27" s="39" t="s">
        <v>1567</v>
      </c>
    </row>
    <row r="28" spans="1:5" ht="76.5">
      <c r="A28" s="35" t="s">
        <v>57</v>
      </c>
      <c r="E28" s="42" t="s">
        <v>1797</v>
      </c>
    </row>
    <row r="29" spans="1:5" ht="140.25">
      <c r="A29" t="s">
        <v>58</v>
      </c>
      <c r="E29" s="39" t="s">
        <v>1568</v>
      </c>
    </row>
    <row r="30" spans="1:16" ht="12.75">
      <c r="A30" t="s">
        <v>50</v>
      </c>
      <c s="34" t="s">
        <v>27</v>
      </c>
      <c s="34" t="s">
        <v>1569</v>
      </c>
      <c s="35" t="s">
        <v>5</v>
      </c>
      <c s="6" t="s">
        <v>1570</v>
      </c>
      <c s="36" t="s">
        <v>54</v>
      </c>
      <c s="37">
        <v>355.95</v>
      </c>
      <c s="36">
        <v>0</v>
      </c>
      <c s="36">
        <f>ROUND(G30*H30,6)</f>
      </c>
      <c r="L30" s="38">
        <v>0</v>
      </c>
      <c s="32">
        <f>ROUND(ROUND(L30,2)*ROUND(G30,3),2)</f>
      </c>
      <c s="36" t="s">
        <v>395</v>
      </c>
      <c>
        <f>(M30*21)/100</f>
      </c>
      <c t="s">
        <v>28</v>
      </c>
    </row>
    <row r="31" spans="1:5" ht="12.75">
      <c r="A31" s="35" t="s">
        <v>56</v>
      </c>
      <c r="E31" s="39" t="s">
        <v>1570</v>
      </c>
    </row>
    <row r="32" spans="1:5" ht="153">
      <c r="A32" s="35" t="s">
        <v>57</v>
      </c>
      <c r="E32" s="42" t="s">
        <v>1798</v>
      </c>
    </row>
    <row r="33" spans="1:5" ht="178.5">
      <c r="A33" t="s">
        <v>58</v>
      </c>
      <c r="E33" s="39" t="s">
        <v>1572</v>
      </c>
    </row>
    <row r="34" spans="1:16" ht="12.75">
      <c r="A34" t="s">
        <v>50</v>
      </c>
      <c s="34" t="s">
        <v>79</v>
      </c>
      <c s="34" t="s">
        <v>1573</v>
      </c>
      <c s="35" t="s">
        <v>5</v>
      </c>
      <c s="6" t="s">
        <v>1574</v>
      </c>
      <c s="36" t="s">
        <v>54</v>
      </c>
      <c s="37">
        <v>19.37</v>
      </c>
      <c s="36">
        <v>0</v>
      </c>
      <c s="36">
        <f>ROUND(G34*H34,6)</f>
      </c>
      <c r="L34" s="38">
        <v>0</v>
      </c>
      <c s="32">
        <f>ROUND(ROUND(L34,2)*ROUND(G34,3),2)</f>
      </c>
      <c s="36" t="s">
        <v>395</v>
      </c>
      <c>
        <f>(M34*21)/100</f>
      </c>
      <c t="s">
        <v>28</v>
      </c>
    </row>
    <row r="35" spans="1:5" ht="12.75">
      <c r="A35" s="35" t="s">
        <v>56</v>
      </c>
      <c r="E35" s="39" t="s">
        <v>1574</v>
      </c>
    </row>
    <row r="36" spans="1:5" ht="38.25">
      <c r="A36" s="35" t="s">
        <v>57</v>
      </c>
      <c r="E36" s="42" t="s">
        <v>1799</v>
      </c>
    </row>
    <row r="37" spans="1:5" ht="216.75">
      <c r="A37" t="s">
        <v>58</v>
      </c>
      <c r="E37" s="39" t="s">
        <v>1576</v>
      </c>
    </row>
    <row r="38" spans="1:13" ht="12.75">
      <c r="A38" t="s">
        <v>47</v>
      </c>
      <c r="C38" s="31" t="s">
        <v>136</v>
      </c>
      <c r="E38" s="33" t="s">
        <v>1603</v>
      </c>
      <c r="J38" s="32">
        <f>0</f>
      </c>
      <c s="32">
        <f>0</f>
      </c>
      <c s="32">
        <f>0+L39+L43</f>
      </c>
      <c s="32">
        <f>0+M39+M43</f>
      </c>
    </row>
    <row r="39" spans="1:16" ht="12.75">
      <c r="A39" t="s">
        <v>50</v>
      </c>
      <c s="34" t="s">
        <v>83</v>
      </c>
      <c s="34" t="s">
        <v>1800</v>
      </c>
      <c s="35" t="s">
        <v>5</v>
      </c>
      <c s="6" t="s">
        <v>1801</v>
      </c>
      <c s="36" t="s">
        <v>1472</v>
      </c>
      <c s="37">
        <v>177.612</v>
      </c>
      <c s="36">
        <v>0</v>
      </c>
      <c s="36">
        <f>ROUND(G39*H39,6)</f>
      </c>
      <c r="L39" s="38">
        <v>0</v>
      </c>
      <c s="32">
        <f>ROUND(ROUND(L39,2)*ROUND(G39,3),2)</f>
      </c>
      <c s="36" t="s">
        <v>395</v>
      </c>
      <c>
        <f>(M39*21)/100</f>
      </c>
      <c t="s">
        <v>28</v>
      </c>
    </row>
    <row r="40" spans="1:5" ht="12.75">
      <c r="A40" s="35" t="s">
        <v>56</v>
      </c>
      <c r="E40" s="39" t="s">
        <v>1801</v>
      </c>
    </row>
    <row r="41" spans="1:5" ht="63.75">
      <c r="A41" s="35" t="s">
        <v>57</v>
      </c>
      <c r="E41" s="42" t="s">
        <v>1802</v>
      </c>
    </row>
    <row r="42" spans="1:5" ht="229.5">
      <c r="A42" t="s">
        <v>58</v>
      </c>
      <c r="E42" s="39" t="s">
        <v>1803</v>
      </c>
    </row>
    <row r="43" spans="1:16" ht="12.75">
      <c r="A43" t="s">
        <v>50</v>
      </c>
      <c s="34" t="s">
        <v>88</v>
      </c>
      <c s="34" t="s">
        <v>1804</v>
      </c>
      <c s="35" t="s">
        <v>5</v>
      </c>
      <c s="6" t="s">
        <v>1805</v>
      </c>
      <c s="36" t="s">
        <v>1472</v>
      </c>
      <c s="37">
        <v>177.612</v>
      </c>
      <c s="36">
        <v>0</v>
      </c>
      <c s="36">
        <f>ROUND(G43*H43,6)</f>
      </c>
      <c r="L43" s="38">
        <v>0</v>
      </c>
      <c s="32">
        <f>ROUND(ROUND(L43,2)*ROUND(G43,3),2)</f>
      </c>
      <c s="36" t="s">
        <v>395</v>
      </c>
      <c>
        <f>(M43*21)/100</f>
      </c>
      <c t="s">
        <v>28</v>
      </c>
    </row>
    <row r="44" spans="1:5" ht="12.75">
      <c r="A44" s="35" t="s">
        <v>56</v>
      </c>
      <c r="E44" s="39" t="s">
        <v>1805</v>
      </c>
    </row>
    <row r="45" spans="1:5" ht="63.75">
      <c r="A45" s="35" t="s">
        <v>57</v>
      </c>
      <c r="E45" s="42" t="s">
        <v>1802</v>
      </c>
    </row>
    <row r="46" spans="1:5" ht="25.5">
      <c r="A46" t="s">
        <v>58</v>
      </c>
      <c r="E46" s="39" t="s">
        <v>1806</v>
      </c>
    </row>
    <row r="47" spans="1:13" ht="12.75">
      <c r="A47" t="s">
        <v>47</v>
      </c>
      <c r="C47" s="31" t="s">
        <v>177</v>
      </c>
      <c r="E47" s="33" t="s">
        <v>1807</v>
      </c>
      <c r="J47" s="32">
        <f>0</f>
      </c>
      <c s="32">
        <f>0</f>
      </c>
      <c s="32">
        <f>0+L48</f>
      </c>
      <c s="32">
        <f>0+M48</f>
      </c>
    </row>
    <row r="48" spans="1:16" ht="12.75">
      <c r="A48" t="s">
        <v>50</v>
      </c>
      <c s="34" t="s">
        <v>92</v>
      </c>
      <c s="34" t="s">
        <v>1808</v>
      </c>
      <c s="35" t="s">
        <v>5</v>
      </c>
      <c s="6" t="s">
        <v>1809</v>
      </c>
      <c s="36" t="s">
        <v>54</v>
      </c>
      <c s="37">
        <v>49.54</v>
      </c>
      <c s="36">
        <v>0</v>
      </c>
      <c s="36">
        <f>ROUND(G48*H48,6)</f>
      </c>
      <c r="L48" s="38">
        <v>0</v>
      </c>
      <c s="32">
        <f>ROUND(ROUND(L48,2)*ROUND(G48,3),2)</f>
      </c>
      <c s="36" t="s">
        <v>395</v>
      </c>
      <c>
        <f>(M48*21)/100</f>
      </c>
      <c t="s">
        <v>28</v>
      </c>
    </row>
    <row r="49" spans="1:5" ht="12.75">
      <c r="A49" s="35" t="s">
        <v>56</v>
      </c>
      <c r="E49" s="39" t="s">
        <v>1809</v>
      </c>
    </row>
    <row r="50" spans="1:5" ht="76.5">
      <c r="A50" s="35" t="s">
        <v>57</v>
      </c>
      <c r="E50" s="42" t="s">
        <v>1810</v>
      </c>
    </row>
    <row r="51" spans="1:5" ht="178.5">
      <c r="A51" t="s">
        <v>58</v>
      </c>
      <c r="E51" s="39" t="s">
        <v>1811</v>
      </c>
    </row>
    <row r="52" spans="1:13" ht="12.75">
      <c r="A52" t="s">
        <v>47</v>
      </c>
      <c r="C52" s="31" t="s">
        <v>217</v>
      </c>
      <c r="E52" s="33" t="s">
        <v>949</v>
      </c>
      <c r="J52" s="32">
        <f>0</f>
      </c>
      <c s="32">
        <f>0</f>
      </c>
      <c s="32">
        <f>0+L53+L57+L61+L65+L69</f>
      </c>
      <c s="32">
        <f>0+M53+M57+M61+M65+M69</f>
      </c>
    </row>
    <row r="53" spans="1:16" ht="12.75">
      <c r="A53" t="s">
        <v>50</v>
      </c>
      <c s="34" t="s">
        <v>96</v>
      </c>
      <c s="34" t="s">
        <v>1812</v>
      </c>
      <c s="35" t="s">
        <v>5</v>
      </c>
      <c s="6" t="s">
        <v>1813</v>
      </c>
      <c s="36" t="s">
        <v>54</v>
      </c>
      <c s="37">
        <v>3.75</v>
      </c>
      <c s="36">
        <v>0</v>
      </c>
      <c s="36">
        <f>ROUND(G53*H53,6)</f>
      </c>
      <c r="L53" s="38">
        <v>0</v>
      </c>
      <c s="32">
        <f>ROUND(ROUND(L53,2)*ROUND(G53,3),2)</f>
      </c>
      <c s="36" t="s">
        <v>395</v>
      </c>
      <c>
        <f>(M53*21)/100</f>
      </c>
      <c t="s">
        <v>28</v>
      </c>
    </row>
    <row r="54" spans="1:5" ht="12.75">
      <c r="A54" s="35" t="s">
        <v>56</v>
      </c>
      <c r="E54" s="39" t="s">
        <v>1813</v>
      </c>
    </row>
    <row r="55" spans="1:5" ht="89.25">
      <c r="A55" s="35" t="s">
        <v>57</v>
      </c>
      <c r="E55" s="42" t="s">
        <v>1814</v>
      </c>
    </row>
    <row r="56" spans="1:5" ht="280.5">
      <c r="A56" t="s">
        <v>58</v>
      </c>
      <c r="E56" s="39" t="s">
        <v>1629</v>
      </c>
    </row>
    <row r="57" spans="1:16" ht="12.75">
      <c r="A57" t="s">
        <v>50</v>
      </c>
      <c s="34" t="s">
        <v>100</v>
      </c>
      <c s="34" t="s">
        <v>1815</v>
      </c>
      <c s="35" t="s">
        <v>5</v>
      </c>
      <c s="6" t="s">
        <v>1816</v>
      </c>
      <c s="36" t="s">
        <v>54</v>
      </c>
      <c s="37">
        <v>7.51</v>
      </c>
      <c s="36">
        <v>0</v>
      </c>
      <c s="36">
        <f>ROUND(G57*H57,6)</f>
      </c>
      <c r="L57" s="38">
        <v>0</v>
      </c>
      <c s="32">
        <f>ROUND(ROUND(L57,2)*ROUND(G57,3),2)</f>
      </c>
      <c s="36" t="s">
        <v>395</v>
      </c>
      <c>
        <f>(M57*21)/100</f>
      </c>
      <c t="s">
        <v>28</v>
      </c>
    </row>
    <row r="58" spans="1:5" ht="12.75">
      <c r="A58" s="35" t="s">
        <v>56</v>
      </c>
      <c r="E58" s="39" t="s">
        <v>1816</v>
      </c>
    </row>
    <row r="59" spans="1:5" ht="102">
      <c r="A59" s="35" t="s">
        <v>57</v>
      </c>
      <c r="E59" s="42" t="s">
        <v>1817</v>
      </c>
    </row>
    <row r="60" spans="1:5" ht="280.5">
      <c r="A60" t="s">
        <v>58</v>
      </c>
      <c r="E60" s="39" t="s">
        <v>1629</v>
      </c>
    </row>
    <row r="61" spans="1:16" ht="12.75">
      <c r="A61" t="s">
        <v>50</v>
      </c>
      <c s="34" t="s">
        <v>104</v>
      </c>
      <c s="34" t="s">
        <v>1818</v>
      </c>
      <c s="35" t="s">
        <v>5</v>
      </c>
      <c s="6" t="s">
        <v>1819</v>
      </c>
      <c s="36" t="s">
        <v>996</v>
      </c>
      <c s="37">
        <v>0.751</v>
      </c>
      <c s="36">
        <v>0</v>
      </c>
      <c s="36">
        <f>ROUND(G61*H61,6)</f>
      </c>
      <c r="L61" s="38">
        <v>0</v>
      </c>
      <c s="32">
        <f>ROUND(ROUND(L61,2)*ROUND(G61,3),2)</f>
      </c>
      <c s="36" t="s">
        <v>395</v>
      </c>
      <c>
        <f>(M61*21)/100</f>
      </c>
      <c t="s">
        <v>28</v>
      </c>
    </row>
    <row r="62" spans="1:5" ht="12.75">
      <c r="A62" s="35" t="s">
        <v>56</v>
      </c>
      <c r="E62" s="39" t="s">
        <v>1819</v>
      </c>
    </row>
    <row r="63" spans="1:5" ht="89.25">
      <c r="A63" s="35" t="s">
        <v>57</v>
      </c>
      <c r="E63" s="42" t="s">
        <v>1820</v>
      </c>
    </row>
    <row r="64" spans="1:5" ht="140.25">
      <c r="A64" t="s">
        <v>58</v>
      </c>
      <c r="E64" s="39" t="s">
        <v>1821</v>
      </c>
    </row>
    <row r="65" spans="1:16" ht="12.75">
      <c r="A65" t="s">
        <v>50</v>
      </c>
      <c s="34" t="s">
        <v>110</v>
      </c>
      <c s="34" t="s">
        <v>1822</v>
      </c>
      <c s="35" t="s">
        <v>5</v>
      </c>
      <c s="6" t="s">
        <v>1823</v>
      </c>
      <c s="36" t="s">
        <v>54</v>
      </c>
      <c s="37">
        <v>8.11</v>
      </c>
      <c s="36">
        <v>0</v>
      </c>
      <c s="36">
        <f>ROUND(G65*H65,6)</f>
      </c>
      <c r="L65" s="38">
        <v>0</v>
      </c>
      <c s="32">
        <f>ROUND(ROUND(L65,2)*ROUND(G65,3),2)</f>
      </c>
      <c s="36" t="s">
        <v>395</v>
      </c>
      <c>
        <f>(M65*21)/100</f>
      </c>
      <c t="s">
        <v>28</v>
      </c>
    </row>
    <row r="66" spans="1:5" ht="12.75">
      <c r="A66" s="35" t="s">
        <v>56</v>
      </c>
      <c r="E66" s="39" t="s">
        <v>1823</v>
      </c>
    </row>
    <row r="67" spans="1:5" ht="89.25">
      <c r="A67" s="35" t="s">
        <v>57</v>
      </c>
      <c r="E67" s="42" t="s">
        <v>1824</v>
      </c>
    </row>
    <row r="68" spans="1:5" ht="51">
      <c r="A68" t="s">
        <v>58</v>
      </c>
      <c r="E68" s="39" t="s">
        <v>1607</v>
      </c>
    </row>
    <row r="69" spans="1:16" ht="12.75">
      <c r="A69" t="s">
        <v>50</v>
      </c>
      <c s="34" t="s">
        <v>114</v>
      </c>
      <c s="34" t="s">
        <v>1825</v>
      </c>
      <c s="35" t="s">
        <v>5</v>
      </c>
      <c s="6" t="s">
        <v>1826</v>
      </c>
      <c s="36" t="s">
        <v>54</v>
      </c>
      <c s="37">
        <v>9.36</v>
      </c>
      <c s="36">
        <v>0</v>
      </c>
      <c s="36">
        <f>ROUND(G69*H69,6)</f>
      </c>
      <c r="L69" s="38">
        <v>0</v>
      </c>
      <c s="32">
        <f>ROUND(ROUND(L69,2)*ROUND(G69,3),2)</f>
      </c>
      <c s="36" t="s">
        <v>395</v>
      </c>
      <c>
        <f>(M69*21)/100</f>
      </c>
      <c t="s">
        <v>28</v>
      </c>
    </row>
    <row r="70" spans="1:5" ht="12.75">
      <c r="A70" s="35" t="s">
        <v>56</v>
      </c>
      <c r="E70" s="39" t="s">
        <v>1826</v>
      </c>
    </row>
    <row r="71" spans="1:5" ht="63.75">
      <c r="A71" s="35" t="s">
        <v>57</v>
      </c>
      <c r="E71" s="42" t="s">
        <v>1827</v>
      </c>
    </row>
    <row r="72" spans="1:5" ht="51">
      <c r="A72" t="s">
        <v>58</v>
      </c>
      <c r="E72" s="39" t="s">
        <v>1607</v>
      </c>
    </row>
    <row r="73" spans="1:13" ht="12.75">
      <c r="A73" t="s">
        <v>47</v>
      </c>
      <c r="C73" s="31" t="s">
        <v>1828</v>
      </c>
      <c r="E73" s="33" t="s">
        <v>1829</v>
      </c>
      <c r="J73" s="32">
        <f>0</f>
      </c>
      <c s="32">
        <f>0</f>
      </c>
      <c s="32">
        <f>0+L74+L78</f>
      </c>
      <c s="32">
        <f>0+M74+M78</f>
      </c>
    </row>
    <row r="74" spans="1:16" ht="12.75">
      <c r="A74" t="s">
        <v>50</v>
      </c>
      <c s="34" t="s">
        <v>119</v>
      </c>
      <c s="34" t="s">
        <v>1830</v>
      </c>
      <c s="35" t="s">
        <v>5</v>
      </c>
      <c s="6" t="s">
        <v>1831</v>
      </c>
      <c s="36" t="s">
        <v>1472</v>
      </c>
      <c s="37">
        <v>299</v>
      </c>
      <c s="36">
        <v>0</v>
      </c>
      <c s="36">
        <f>ROUND(G74*H74,6)</f>
      </c>
      <c r="L74" s="38">
        <v>0</v>
      </c>
      <c s="32">
        <f>ROUND(ROUND(L74,2)*ROUND(G74,3),2)</f>
      </c>
      <c s="36" t="s">
        <v>395</v>
      </c>
      <c>
        <f>(M74*21)/100</f>
      </c>
      <c t="s">
        <v>28</v>
      </c>
    </row>
    <row r="75" spans="1:5" ht="12.75">
      <c r="A75" s="35" t="s">
        <v>56</v>
      </c>
      <c r="E75" s="39" t="s">
        <v>1831</v>
      </c>
    </row>
    <row r="76" spans="1:5" ht="89.25">
      <c r="A76" s="35" t="s">
        <v>57</v>
      </c>
      <c r="E76" s="42" t="s">
        <v>1832</v>
      </c>
    </row>
    <row r="77" spans="1:5" ht="153">
      <c r="A77" t="s">
        <v>58</v>
      </c>
      <c r="E77" s="39" t="s">
        <v>1833</v>
      </c>
    </row>
    <row r="78" spans="1:16" ht="12.75">
      <c r="A78" t="s">
        <v>50</v>
      </c>
      <c s="34" t="s">
        <v>123</v>
      </c>
      <c s="34" t="s">
        <v>1834</v>
      </c>
      <c s="35" t="s">
        <v>5</v>
      </c>
      <c s="6" t="s">
        <v>1835</v>
      </c>
      <c s="36" t="s">
        <v>1472</v>
      </c>
      <c s="37">
        <v>149.5</v>
      </c>
      <c s="36">
        <v>0</v>
      </c>
      <c s="36">
        <f>ROUND(G78*H78,6)</f>
      </c>
      <c r="L78" s="38">
        <v>0</v>
      </c>
      <c s="32">
        <f>ROUND(ROUND(L78,2)*ROUND(G78,3),2)</f>
      </c>
      <c s="36" t="s">
        <v>395</v>
      </c>
      <c>
        <f>(M78*21)/100</f>
      </c>
      <c t="s">
        <v>28</v>
      </c>
    </row>
    <row r="79" spans="1:5" ht="12.75">
      <c r="A79" s="35" t="s">
        <v>56</v>
      </c>
      <c r="E79" s="39" t="s">
        <v>1835</v>
      </c>
    </row>
    <row r="80" spans="1:5" ht="89.25">
      <c r="A80" s="35" t="s">
        <v>57</v>
      </c>
      <c r="E80" s="42" t="s">
        <v>1836</v>
      </c>
    </row>
    <row r="81" spans="1:5" ht="153">
      <c r="A81" t="s">
        <v>58</v>
      </c>
      <c r="E81" s="39" t="s">
        <v>1833</v>
      </c>
    </row>
    <row r="82" spans="1:13" ht="12.75">
      <c r="A82" t="s">
        <v>47</v>
      </c>
      <c r="C82" s="31" t="s">
        <v>377</v>
      </c>
      <c r="E82" s="33" t="s">
        <v>1621</v>
      </c>
      <c r="J82" s="32">
        <f>0</f>
      </c>
      <c s="32">
        <f>0</f>
      </c>
      <c s="32">
        <f>0+L83+L87+L91+L95+L99+L103+L107+L111+L115+L119+L123+L127+L131+L135+L139+L143+L147+L151+L155</f>
      </c>
      <c s="32">
        <f>0+M83+M87+M91+M95+M99+M103+M107+M111+M115+M119+M123+M127+M131+M135+M139+M143+M147+M151+M155</f>
      </c>
    </row>
    <row r="83" spans="1:16" ht="12.75">
      <c r="A83" t="s">
        <v>50</v>
      </c>
      <c s="34" t="s">
        <v>128</v>
      </c>
      <c s="34" t="s">
        <v>1837</v>
      </c>
      <c s="35" t="s">
        <v>5</v>
      </c>
      <c s="6" t="s">
        <v>1838</v>
      </c>
      <c s="36" t="s">
        <v>86</v>
      </c>
      <c s="37">
        <v>8.5</v>
      </c>
      <c s="36">
        <v>0</v>
      </c>
      <c s="36">
        <f>ROUND(G83*H83,6)</f>
      </c>
      <c r="L83" s="38">
        <v>0</v>
      </c>
      <c s="32">
        <f>ROUND(ROUND(L83,2)*ROUND(G83,3),2)</f>
      </c>
      <c s="36" t="s">
        <v>395</v>
      </c>
      <c>
        <f>(M83*21)/100</f>
      </c>
      <c t="s">
        <v>28</v>
      </c>
    </row>
    <row r="84" spans="1:5" ht="12.75">
      <c r="A84" s="35" t="s">
        <v>56</v>
      </c>
      <c r="E84" s="39" t="s">
        <v>1838</v>
      </c>
    </row>
    <row r="85" spans="1:5" ht="51">
      <c r="A85" s="35" t="s">
        <v>57</v>
      </c>
      <c r="E85" s="42" t="s">
        <v>1839</v>
      </c>
    </row>
    <row r="86" spans="1:5" ht="191.25">
      <c r="A86" t="s">
        <v>58</v>
      </c>
      <c r="E86" s="39" t="s">
        <v>1840</v>
      </c>
    </row>
    <row r="87" spans="1:16" ht="12.75">
      <c r="A87" t="s">
        <v>50</v>
      </c>
      <c s="34" t="s">
        <v>132</v>
      </c>
      <c s="34" t="s">
        <v>1841</v>
      </c>
      <c s="35" t="s">
        <v>5</v>
      </c>
      <c s="6" t="s">
        <v>1842</v>
      </c>
      <c s="36" t="s">
        <v>86</v>
      </c>
      <c s="37">
        <v>33.6</v>
      </c>
      <c s="36">
        <v>0</v>
      </c>
      <c s="36">
        <f>ROUND(G87*H87,6)</f>
      </c>
      <c r="L87" s="38">
        <v>0</v>
      </c>
      <c s="32">
        <f>ROUND(ROUND(L87,2)*ROUND(G87,3),2)</f>
      </c>
      <c s="36" t="s">
        <v>395</v>
      </c>
      <c>
        <f>(M87*21)/100</f>
      </c>
      <c t="s">
        <v>28</v>
      </c>
    </row>
    <row r="88" spans="1:5" ht="12.75">
      <c r="A88" s="35" t="s">
        <v>56</v>
      </c>
      <c r="E88" s="39" t="s">
        <v>1842</v>
      </c>
    </row>
    <row r="89" spans="1:5" ht="102">
      <c r="A89" s="35" t="s">
        <v>57</v>
      </c>
      <c r="E89" s="42" t="s">
        <v>1843</v>
      </c>
    </row>
    <row r="90" spans="1:5" ht="191.25">
      <c r="A90" t="s">
        <v>58</v>
      </c>
      <c r="E90" s="39" t="s">
        <v>1844</v>
      </c>
    </row>
    <row r="91" spans="1:16" ht="12.75">
      <c r="A91" t="s">
        <v>50</v>
      </c>
      <c s="34" t="s">
        <v>136</v>
      </c>
      <c s="34" t="s">
        <v>1845</v>
      </c>
      <c s="35" t="s">
        <v>5</v>
      </c>
      <c s="6" t="s">
        <v>1846</v>
      </c>
      <c s="36" t="s">
        <v>86</v>
      </c>
      <c s="37">
        <v>33.6</v>
      </c>
      <c s="36">
        <v>0</v>
      </c>
      <c s="36">
        <f>ROUND(G91*H91,6)</f>
      </c>
      <c r="L91" s="38">
        <v>0</v>
      </c>
      <c s="32">
        <f>ROUND(ROUND(L91,2)*ROUND(G91,3),2)</f>
      </c>
      <c s="36" t="s">
        <v>395</v>
      </c>
      <c>
        <f>(M91*21)/100</f>
      </c>
      <c t="s">
        <v>28</v>
      </c>
    </row>
    <row r="92" spans="1:5" ht="12.75">
      <c r="A92" s="35" t="s">
        <v>56</v>
      </c>
      <c r="E92" s="39" t="s">
        <v>1846</v>
      </c>
    </row>
    <row r="93" spans="1:5" ht="51">
      <c r="A93" s="35" t="s">
        <v>57</v>
      </c>
      <c r="E93" s="42" t="s">
        <v>1847</v>
      </c>
    </row>
    <row r="94" spans="1:5" ht="191.25">
      <c r="A94" t="s">
        <v>58</v>
      </c>
      <c r="E94" s="39" t="s">
        <v>1848</v>
      </c>
    </row>
    <row r="95" spans="1:16" ht="12.75">
      <c r="A95" t="s">
        <v>50</v>
      </c>
      <c s="34" t="s">
        <v>140</v>
      </c>
      <c s="34" t="s">
        <v>1849</v>
      </c>
      <c s="35" t="s">
        <v>5</v>
      </c>
      <c s="6" t="s">
        <v>1850</v>
      </c>
      <c s="36" t="s">
        <v>65</v>
      </c>
      <c s="37">
        <v>1</v>
      </c>
      <c s="36">
        <v>0</v>
      </c>
      <c s="36">
        <f>ROUND(G95*H95,6)</f>
      </c>
      <c r="L95" s="38">
        <v>0</v>
      </c>
      <c s="32">
        <f>ROUND(ROUND(L95,2)*ROUND(G95,3),2)</f>
      </c>
      <c s="36" t="s">
        <v>395</v>
      </c>
      <c>
        <f>(M95*21)/100</f>
      </c>
      <c t="s">
        <v>28</v>
      </c>
    </row>
    <row r="96" spans="1:5" ht="12.75">
      <c r="A96" s="35" t="s">
        <v>56</v>
      </c>
      <c r="E96" s="39" t="s">
        <v>1850</v>
      </c>
    </row>
    <row r="97" spans="1:5" ht="89.25">
      <c r="A97" s="35" t="s">
        <v>57</v>
      </c>
      <c r="E97" s="42" t="s">
        <v>1851</v>
      </c>
    </row>
    <row r="98" spans="1:5" ht="191.25">
      <c r="A98" t="s">
        <v>58</v>
      </c>
      <c r="E98" s="39" t="s">
        <v>1852</v>
      </c>
    </row>
    <row r="99" spans="1:16" ht="12.75">
      <c r="A99" t="s">
        <v>50</v>
      </c>
      <c s="34" t="s">
        <v>144</v>
      </c>
      <c s="34" t="s">
        <v>1853</v>
      </c>
      <c s="35" t="s">
        <v>5</v>
      </c>
      <c s="6" t="s">
        <v>1854</v>
      </c>
      <c s="36" t="s">
        <v>65</v>
      </c>
      <c s="37">
        <v>1</v>
      </c>
      <c s="36">
        <v>0</v>
      </c>
      <c s="36">
        <f>ROUND(G99*H99,6)</f>
      </c>
      <c r="L99" s="38">
        <v>0</v>
      </c>
      <c s="32">
        <f>ROUND(ROUND(L99,2)*ROUND(G99,3),2)</f>
      </c>
      <c s="36" t="s">
        <v>395</v>
      </c>
      <c>
        <f>(M99*21)/100</f>
      </c>
      <c t="s">
        <v>28</v>
      </c>
    </row>
    <row r="100" spans="1:5" ht="12.75">
      <c r="A100" s="35" t="s">
        <v>56</v>
      </c>
      <c r="E100" s="39" t="s">
        <v>1854</v>
      </c>
    </row>
    <row r="101" spans="1:5" ht="89.25">
      <c r="A101" s="35" t="s">
        <v>57</v>
      </c>
      <c r="E101" s="42" t="s">
        <v>1855</v>
      </c>
    </row>
    <row r="102" spans="1:5" ht="178.5">
      <c r="A102" t="s">
        <v>58</v>
      </c>
      <c r="E102" s="39" t="s">
        <v>1856</v>
      </c>
    </row>
    <row r="103" spans="1:16" ht="12.75">
      <c r="A103" t="s">
        <v>50</v>
      </c>
      <c s="34" t="s">
        <v>148</v>
      </c>
      <c s="34" t="s">
        <v>1857</v>
      </c>
      <c s="35" t="s">
        <v>5</v>
      </c>
      <c s="6" t="s">
        <v>1858</v>
      </c>
      <c s="36" t="s">
        <v>65</v>
      </c>
      <c s="37">
        <v>5</v>
      </c>
      <c s="36">
        <v>0</v>
      </c>
      <c s="36">
        <f>ROUND(G103*H103,6)</f>
      </c>
      <c r="L103" s="38">
        <v>0</v>
      </c>
      <c s="32">
        <f>ROUND(ROUND(L103,2)*ROUND(G103,3),2)</f>
      </c>
      <c s="36" t="s">
        <v>395</v>
      </c>
      <c>
        <f>(M103*21)/100</f>
      </c>
      <c t="s">
        <v>28</v>
      </c>
    </row>
    <row r="104" spans="1:5" ht="12.75">
      <c r="A104" s="35" t="s">
        <v>56</v>
      </c>
      <c r="E104" s="39" t="s">
        <v>1858</v>
      </c>
    </row>
    <row r="105" spans="1:5" ht="76.5">
      <c r="A105" s="35" t="s">
        <v>57</v>
      </c>
      <c r="E105" s="42" t="s">
        <v>1859</v>
      </c>
    </row>
    <row r="106" spans="1:5" ht="63.75">
      <c r="A106" t="s">
        <v>58</v>
      </c>
      <c r="E106" s="39" t="s">
        <v>1860</v>
      </c>
    </row>
    <row r="107" spans="1:16" ht="12.75">
      <c r="A107" t="s">
        <v>50</v>
      </c>
      <c s="34" t="s">
        <v>152</v>
      </c>
      <c s="34" t="s">
        <v>1861</v>
      </c>
      <c s="35" t="s">
        <v>5</v>
      </c>
      <c s="6" t="s">
        <v>1862</v>
      </c>
      <c s="36" t="s">
        <v>65</v>
      </c>
      <c s="37">
        <v>2</v>
      </c>
      <c s="36">
        <v>0</v>
      </c>
      <c s="36">
        <f>ROUND(G107*H107,6)</f>
      </c>
      <c r="L107" s="38">
        <v>0</v>
      </c>
      <c s="32">
        <f>ROUND(ROUND(L107,2)*ROUND(G107,3),2)</f>
      </c>
      <c s="36" t="s">
        <v>395</v>
      </c>
      <c>
        <f>(M107*21)/100</f>
      </c>
      <c t="s">
        <v>28</v>
      </c>
    </row>
    <row r="108" spans="1:5" ht="12.75">
      <c r="A108" s="35" t="s">
        <v>56</v>
      </c>
      <c r="E108" s="39" t="s">
        <v>1862</v>
      </c>
    </row>
    <row r="109" spans="1:5" ht="63.75">
      <c r="A109" s="35" t="s">
        <v>57</v>
      </c>
      <c r="E109" s="42" t="s">
        <v>1863</v>
      </c>
    </row>
    <row r="110" spans="1:5" ht="63.75">
      <c r="A110" t="s">
        <v>58</v>
      </c>
      <c r="E110" s="39" t="s">
        <v>1864</v>
      </c>
    </row>
    <row r="111" spans="1:16" ht="12.75">
      <c r="A111" t="s">
        <v>50</v>
      </c>
      <c s="34" t="s">
        <v>156</v>
      </c>
      <c s="34" t="s">
        <v>1865</v>
      </c>
      <c s="35" t="s">
        <v>5</v>
      </c>
      <c s="6" t="s">
        <v>1866</v>
      </c>
      <c s="36" t="s">
        <v>65</v>
      </c>
      <c s="37">
        <v>1</v>
      </c>
      <c s="36">
        <v>0</v>
      </c>
      <c s="36">
        <f>ROUND(G111*H111,6)</f>
      </c>
      <c r="L111" s="38">
        <v>0</v>
      </c>
      <c s="32">
        <f>ROUND(ROUND(L111,2)*ROUND(G111,3),2)</f>
      </c>
      <c s="36" t="s">
        <v>395</v>
      </c>
      <c>
        <f>(M111*21)/100</f>
      </c>
      <c t="s">
        <v>28</v>
      </c>
    </row>
    <row r="112" spans="1:5" ht="12.75">
      <c r="A112" s="35" t="s">
        <v>56</v>
      </c>
      <c r="E112" s="39" t="s">
        <v>1866</v>
      </c>
    </row>
    <row r="113" spans="1:5" ht="76.5">
      <c r="A113" s="35" t="s">
        <v>57</v>
      </c>
      <c r="E113" s="42" t="s">
        <v>1867</v>
      </c>
    </row>
    <row r="114" spans="1:5" ht="204">
      <c r="A114" t="s">
        <v>58</v>
      </c>
      <c r="E114" s="39" t="s">
        <v>1868</v>
      </c>
    </row>
    <row r="115" spans="1:16" ht="12.75">
      <c r="A115" t="s">
        <v>50</v>
      </c>
      <c s="34" t="s">
        <v>161</v>
      </c>
      <c s="34" t="s">
        <v>1869</v>
      </c>
      <c s="35" t="s">
        <v>5</v>
      </c>
      <c s="6" t="s">
        <v>1870</v>
      </c>
      <c s="36" t="s">
        <v>65</v>
      </c>
      <c s="37">
        <v>3</v>
      </c>
      <c s="36">
        <v>0</v>
      </c>
      <c s="36">
        <f>ROUND(G115*H115,6)</f>
      </c>
      <c r="L115" s="38">
        <v>0</v>
      </c>
      <c s="32">
        <f>ROUND(ROUND(L115,2)*ROUND(G115,3),2)</f>
      </c>
      <c s="36" t="s">
        <v>395</v>
      </c>
      <c>
        <f>(M115*21)/100</f>
      </c>
      <c t="s">
        <v>28</v>
      </c>
    </row>
    <row r="116" spans="1:5" ht="12.75">
      <c r="A116" s="35" t="s">
        <v>56</v>
      </c>
      <c r="E116" s="39" t="s">
        <v>1870</v>
      </c>
    </row>
    <row r="117" spans="1:5" ht="76.5">
      <c r="A117" s="35" t="s">
        <v>57</v>
      </c>
      <c r="E117" s="42" t="s">
        <v>1871</v>
      </c>
    </row>
    <row r="118" spans="1:5" ht="25.5">
      <c r="A118" t="s">
        <v>58</v>
      </c>
      <c r="E118" s="39" t="s">
        <v>1872</v>
      </c>
    </row>
    <row r="119" spans="1:16" ht="12.75">
      <c r="A119" t="s">
        <v>50</v>
      </c>
      <c s="34" t="s">
        <v>165</v>
      </c>
      <c s="34" t="s">
        <v>1873</v>
      </c>
      <c s="35" t="s">
        <v>5</v>
      </c>
      <c s="6" t="s">
        <v>1874</v>
      </c>
      <c s="36" t="s">
        <v>65</v>
      </c>
      <c s="37">
        <v>2</v>
      </c>
      <c s="36">
        <v>0</v>
      </c>
      <c s="36">
        <f>ROUND(G119*H119,6)</f>
      </c>
      <c r="L119" s="38">
        <v>0</v>
      </c>
      <c s="32">
        <f>ROUND(ROUND(L119,2)*ROUND(G119,3),2)</f>
      </c>
      <c s="36" t="s">
        <v>395</v>
      </c>
      <c>
        <f>(M119*21)/100</f>
      </c>
      <c t="s">
        <v>28</v>
      </c>
    </row>
    <row r="120" spans="1:5" ht="12.75">
      <c r="A120" s="35" t="s">
        <v>56</v>
      </c>
      <c r="E120" s="39" t="s">
        <v>1874</v>
      </c>
    </row>
    <row r="121" spans="1:5" ht="89.25">
      <c r="A121" s="35" t="s">
        <v>57</v>
      </c>
      <c r="E121" s="42" t="s">
        <v>1875</v>
      </c>
    </row>
    <row r="122" spans="1:5" ht="51">
      <c r="A122" t="s">
        <v>58</v>
      </c>
      <c r="E122" s="39" t="s">
        <v>1876</v>
      </c>
    </row>
    <row r="123" spans="1:16" ht="12.75">
      <c r="A123" t="s">
        <v>50</v>
      </c>
      <c s="34" t="s">
        <v>169</v>
      </c>
      <c s="34" t="s">
        <v>1877</v>
      </c>
      <c s="35" t="s">
        <v>5</v>
      </c>
      <c s="6" t="s">
        <v>1878</v>
      </c>
      <c s="36" t="s">
        <v>86</v>
      </c>
      <c s="37">
        <v>8.5</v>
      </c>
      <c s="36">
        <v>0</v>
      </c>
      <c s="36">
        <f>ROUND(G123*H123,6)</f>
      </c>
      <c r="L123" s="38">
        <v>0</v>
      </c>
      <c s="32">
        <f>ROUND(ROUND(L123,2)*ROUND(G123,3),2)</f>
      </c>
      <c s="36" t="s">
        <v>395</v>
      </c>
      <c>
        <f>(M123*21)/100</f>
      </c>
      <c t="s">
        <v>28</v>
      </c>
    </row>
    <row r="124" spans="1:5" ht="12.75">
      <c r="A124" s="35" t="s">
        <v>56</v>
      </c>
      <c r="E124" s="39" t="s">
        <v>1878</v>
      </c>
    </row>
    <row r="125" spans="1:5" ht="63.75">
      <c r="A125" s="35" t="s">
        <v>57</v>
      </c>
      <c r="E125" s="42" t="s">
        <v>1879</v>
      </c>
    </row>
    <row r="126" spans="1:5" ht="51">
      <c r="A126" t="s">
        <v>58</v>
      </c>
      <c r="E126" s="39" t="s">
        <v>1880</v>
      </c>
    </row>
    <row r="127" spans="1:16" ht="12.75">
      <c r="A127" t="s">
        <v>50</v>
      </c>
      <c s="34" t="s">
        <v>173</v>
      </c>
      <c s="34" t="s">
        <v>1881</v>
      </c>
      <c s="35" t="s">
        <v>5</v>
      </c>
      <c s="6" t="s">
        <v>1882</v>
      </c>
      <c s="36" t="s">
        <v>86</v>
      </c>
      <c s="37">
        <v>42.1</v>
      </c>
      <c s="36">
        <v>0</v>
      </c>
      <c s="36">
        <f>ROUND(G127*H127,6)</f>
      </c>
      <c r="L127" s="38">
        <v>0</v>
      </c>
      <c s="32">
        <f>ROUND(ROUND(L127,2)*ROUND(G127,3),2)</f>
      </c>
      <c s="36" t="s">
        <v>395</v>
      </c>
      <c>
        <f>(M127*21)/100</f>
      </c>
      <c t="s">
        <v>28</v>
      </c>
    </row>
    <row r="128" spans="1:5" ht="12.75">
      <c r="A128" s="35" t="s">
        <v>56</v>
      </c>
      <c r="E128" s="39" t="s">
        <v>1882</v>
      </c>
    </row>
    <row r="129" spans="1:5" ht="127.5">
      <c r="A129" s="35" t="s">
        <v>57</v>
      </c>
      <c r="E129" s="42" t="s">
        <v>1883</v>
      </c>
    </row>
    <row r="130" spans="1:5" ht="51">
      <c r="A130" t="s">
        <v>58</v>
      </c>
      <c r="E130" s="39" t="s">
        <v>1876</v>
      </c>
    </row>
    <row r="131" spans="1:16" ht="12.75">
      <c r="A131" t="s">
        <v>50</v>
      </c>
      <c s="34" t="s">
        <v>177</v>
      </c>
      <c s="34" t="s">
        <v>1884</v>
      </c>
      <c s="35" t="s">
        <v>5</v>
      </c>
      <c s="6" t="s">
        <v>1885</v>
      </c>
      <c s="36" t="s">
        <v>65</v>
      </c>
      <c s="37">
        <v>1</v>
      </c>
      <c s="36">
        <v>0</v>
      </c>
      <c s="36">
        <f>ROUND(G131*H131,6)</f>
      </c>
      <c r="L131" s="38">
        <v>0</v>
      </c>
      <c s="32">
        <f>ROUND(ROUND(L131,2)*ROUND(G131,3),2)</f>
      </c>
      <c s="36" t="s">
        <v>395</v>
      </c>
      <c>
        <f>(M131*21)/100</f>
      </c>
      <c t="s">
        <v>28</v>
      </c>
    </row>
    <row r="132" spans="1:5" ht="12.75">
      <c r="A132" s="35" t="s">
        <v>56</v>
      </c>
      <c r="E132" s="39" t="s">
        <v>1885</v>
      </c>
    </row>
    <row r="133" spans="1:5" ht="38.25">
      <c r="A133" s="35" t="s">
        <v>57</v>
      </c>
      <c r="E133" s="42" t="s">
        <v>1886</v>
      </c>
    </row>
    <row r="134" spans="1:5" ht="63.75">
      <c r="A134" t="s">
        <v>58</v>
      </c>
      <c r="E134" s="39" t="s">
        <v>1887</v>
      </c>
    </row>
    <row r="135" spans="1:16" ht="12.75">
      <c r="A135" t="s">
        <v>50</v>
      </c>
      <c s="34" t="s">
        <v>181</v>
      </c>
      <c s="34" t="s">
        <v>1888</v>
      </c>
      <c s="35" t="s">
        <v>5</v>
      </c>
      <c s="6" t="s">
        <v>1889</v>
      </c>
      <c s="36" t="s">
        <v>54</v>
      </c>
      <c s="37">
        <v>16.99</v>
      </c>
      <c s="36">
        <v>0</v>
      </c>
      <c s="36">
        <f>ROUND(G135*H135,6)</f>
      </c>
      <c r="L135" s="38">
        <v>0</v>
      </c>
      <c s="32">
        <f>ROUND(ROUND(L135,2)*ROUND(G135,3),2)</f>
      </c>
      <c s="36" t="s">
        <v>395</v>
      </c>
      <c>
        <f>(M135*21)/100</f>
      </c>
      <c t="s">
        <v>28</v>
      </c>
    </row>
    <row r="136" spans="1:5" ht="12.75">
      <c r="A136" s="35" t="s">
        <v>56</v>
      </c>
      <c r="E136" s="39" t="s">
        <v>1889</v>
      </c>
    </row>
    <row r="137" spans="1:5" ht="89.25">
      <c r="A137" s="35" t="s">
        <v>57</v>
      </c>
      <c r="E137" s="42" t="s">
        <v>1890</v>
      </c>
    </row>
    <row r="138" spans="1:5" ht="280.5">
      <c r="A138" t="s">
        <v>58</v>
      </c>
      <c r="E138" s="39" t="s">
        <v>1629</v>
      </c>
    </row>
    <row r="139" spans="1:16" ht="12.75">
      <c r="A139" t="s">
        <v>50</v>
      </c>
      <c s="34" t="s">
        <v>185</v>
      </c>
      <c s="34" t="s">
        <v>1891</v>
      </c>
      <c s="35" t="s">
        <v>5</v>
      </c>
      <c s="6" t="s">
        <v>1892</v>
      </c>
      <c s="36" t="s">
        <v>54</v>
      </c>
      <c s="37">
        <v>10.13</v>
      </c>
      <c s="36">
        <v>0</v>
      </c>
      <c s="36">
        <f>ROUND(G139*H139,6)</f>
      </c>
      <c r="L139" s="38">
        <v>0</v>
      </c>
      <c s="32">
        <f>ROUND(ROUND(L139,2)*ROUND(G139,3),2)</f>
      </c>
      <c s="36" t="s">
        <v>395</v>
      </c>
      <c>
        <f>(M139*21)/100</f>
      </c>
      <c t="s">
        <v>28</v>
      </c>
    </row>
    <row r="140" spans="1:5" ht="12.75">
      <c r="A140" s="35" t="s">
        <v>56</v>
      </c>
      <c r="E140" s="39" t="s">
        <v>1892</v>
      </c>
    </row>
    <row r="141" spans="1:5" ht="89.25">
      <c r="A141" s="35" t="s">
        <v>57</v>
      </c>
      <c r="E141" s="42" t="s">
        <v>1893</v>
      </c>
    </row>
    <row r="142" spans="1:5" ht="280.5">
      <c r="A142" t="s">
        <v>58</v>
      </c>
      <c r="E142" s="39" t="s">
        <v>1629</v>
      </c>
    </row>
    <row r="143" spans="1:16" ht="12.75">
      <c r="A143" t="s">
        <v>50</v>
      </c>
      <c s="34" t="s">
        <v>189</v>
      </c>
      <c s="34" t="s">
        <v>1894</v>
      </c>
      <c s="35" t="s">
        <v>5</v>
      </c>
      <c s="6" t="s">
        <v>1895</v>
      </c>
      <c s="36" t="s">
        <v>86</v>
      </c>
      <c s="37">
        <v>8.5</v>
      </c>
      <c s="36">
        <v>0</v>
      </c>
      <c s="36">
        <f>ROUND(G143*H143,6)</f>
      </c>
      <c r="L143" s="38">
        <v>0</v>
      </c>
      <c s="32">
        <f>ROUND(ROUND(L143,2)*ROUND(G143,3),2)</f>
      </c>
      <c s="36" t="s">
        <v>395</v>
      </c>
      <c>
        <f>(M143*21)/100</f>
      </c>
      <c t="s">
        <v>28</v>
      </c>
    </row>
    <row r="144" spans="1:5" ht="12.75">
      <c r="A144" s="35" t="s">
        <v>56</v>
      </c>
      <c r="E144" s="39" t="s">
        <v>1895</v>
      </c>
    </row>
    <row r="145" spans="1:5" ht="63.75">
      <c r="A145" s="35" t="s">
        <v>57</v>
      </c>
      <c r="E145" s="42" t="s">
        <v>1879</v>
      </c>
    </row>
    <row r="146" spans="1:5" ht="63.75">
      <c r="A146" t="s">
        <v>58</v>
      </c>
      <c r="E146" s="39" t="s">
        <v>1896</v>
      </c>
    </row>
    <row r="147" spans="1:16" ht="12.75">
      <c r="A147" t="s">
        <v>50</v>
      </c>
      <c s="34" t="s">
        <v>193</v>
      </c>
      <c s="34" t="s">
        <v>1897</v>
      </c>
      <c s="35" t="s">
        <v>5</v>
      </c>
      <c s="6" t="s">
        <v>1898</v>
      </c>
      <c s="36" t="s">
        <v>86</v>
      </c>
      <c s="37">
        <v>33.6</v>
      </c>
      <c s="36">
        <v>0</v>
      </c>
      <c s="36">
        <f>ROUND(G147*H147,6)</f>
      </c>
      <c r="L147" s="38">
        <v>0</v>
      </c>
      <c s="32">
        <f>ROUND(ROUND(L147,2)*ROUND(G147,3),2)</f>
      </c>
      <c s="36" t="s">
        <v>395</v>
      </c>
      <c>
        <f>(M147*21)/100</f>
      </c>
      <c t="s">
        <v>28</v>
      </c>
    </row>
    <row r="148" spans="1:5" ht="12.75">
      <c r="A148" s="35" t="s">
        <v>56</v>
      </c>
      <c r="E148" s="39" t="s">
        <v>1898</v>
      </c>
    </row>
    <row r="149" spans="1:5" ht="51">
      <c r="A149" s="35" t="s">
        <v>57</v>
      </c>
      <c r="E149" s="42" t="s">
        <v>1899</v>
      </c>
    </row>
    <row r="150" spans="1:5" ht="63.75">
      <c r="A150" t="s">
        <v>58</v>
      </c>
      <c r="E150" s="39" t="s">
        <v>1896</v>
      </c>
    </row>
    <row r="151" spans="1:16" ht="12.75">
      <c r="A151" t="s">
        <v>50</v>
      </c>
      <c s="34" t="s">
        <v>197</v>
      </c>
      <c s="34" t="s">
        <v>1900</v>
      </c>
      <c s="35" t="s">
        <v>5</v>
      </c>
      <c s="6" t="s">
        <v>1901</v>
      </c>
      <c s="36" t="s">
        <v>65</v>
      </c>
      <c s="37">
        <v>2</v>
      </c>
      <c s="36">
        <v>0</v>
      </c>
      <c s="36">
        <f>ROUND(G151*H151,6)</f>
      </c>
      <c r="L151" s="38">
        <v>0</v>
      </c>
      <c s="32">
        <f>ROUND(ROUND(L151,2)*ROUND(G151,3),2)</f>
      </c>
      <c s="36" t="s">
        <v>391</v>
      </c>
      <c>
        <f>(M151*21)/100</f>
      </c>
      <c t="s">
        <v>28</v>
      </c>
    </row>
    <row r="152" spans="1:5" ht="12.75">
      <c r="A152" s="35" t="s">
        <v>56</v>
      </c>
      <c r="E152" s="39" t="s">
        <v>1901</v>
      </c>
    </row>
    <row r="153" spans="1:5" ht="51">
      <c r="A153" s="35" t="s">
        <v>57</v>
      </c>
      <c r="E153" s="42" t="s">
        <v>1902</v>
      </c>
    </row>
    <row r="154" spans="1:5" ht="51">
      <c r="A154" t="s">
        <v>58</v>
      </c>
      <c r="E154" s="39" t="s">
        <v>492</v>
      </c>
    </row>
    <row r="155" spans="1:16" ht="12.75">
      <c r="A155" t="s">
        <v>50</v>
      </c>
      <c s="34" t="s">
        <v>201</v>
      </c>
      <c s="34" t="s">
        <v>1903</v>
      </c>
      <c s="35" t="s">
        <v>5</v>
      </c>
      <c s="6" t="s">
        <v>1904</v>
      </c>
      <c s="36" t="s">
        <v>65</v>
      </c>
      <c s="37">
        <v>1</v>
      </c>
      <c s="36">
        <v>0</v>
      </c>
      <c s="36">
        <f>ROUND(G155*H155,6)</f>
      </c>
      <c r="L155" s="38">
        <v>0</v>
      </c>
      <c s="32">
        <f>ROUND(ROUND(L155,2)*ROUND(G155,3),2)</f>
      </c>
      <c s="36" t="s">
        <v>391</v>
      </c>
      <c>
        <f>(M155*21)/100</f>
      </c>
      <c t="s">
        <v>28</v>
      </c>
    </row>
    <row r="156" spans="1:5" ht="12.75">
      <c r="A156" s="35" t="s">
        <v>56</v>
      </c>
      <c r="E156" s="39" t="s">
        <v>1904</v>
      </c>
    </row>
    <row r="157" spans="1:5" ht="25.5">
      <c r="A157" s="35" t="s">
        <v>57</v>
      </c>
      <c r="E157" s="42" t="s">
        <v>1905</v>
      </c>
    </row>
    <row r="158" spans="1:5" ht="51">
      <c r="A158" t="s">
        <v>58</v>
      </c>
      <c r="E158" s="39" t="s">
        <v>492</v>
      </c>
    </row>
    <row r="159" spans="1:13" ht="12.75">
      <c r="A159" t="s">
        <v>47</v>
      </c>
      <c r="C159" s="31" t="s">
        <v>595</v>
      </c>
      <c r="E159" s="33" t="s">
        <v>1469</v>
      </c>
      <c r="J159" s="32">
        <f>0</f>
      </c>
      <c s="32">
        <f>0</f>
      </c>
      <c s="32">
        <f>0+L160</f>
      </c>
      <c s="32">
        <f>0+M160</f>
      </c>
    </row>
    <row r="160" spans="1:16" ht="12.75">
      <c r="A160" t="s">
        <v>50</v>
      </c>
      <c s="34" t="s">
        <v>205</v>
      </c>
      <c s="34" t="s">
        <v>1906</v>
      </c>
      <c s="35" t="s">
        <v>5</v>
      </c>
      <c s="6" t="s">
        <v>1907</v>
      </c>
      <c s="36" t="s">
        <v>54</v>
      </c>
      <c s="37">
        <v>20</v>
      </c>
      <c s="36">
        <v>0</v>
      </c>
      <c s="36">
        <f>ROUND(G160*H160,6)</f>
      </c>
      <c r="L160" s="38">
        <v>0</v>
      </c>
      <c s="32">
        <f>ROUND(ROUND(L160,2)*ROUND(G160,3),2)</f>
      </c>
      <c s="36" t="s">
        <v>395</v>
      </c>
      <c>
        <f>(M160*21)/100</f>
      </c>
      <c t="s">
        <v>28</v>
      </c>
    </row>
    <row r="161" spans="1:5" ht="12.75">
      <c r="A161" s="35" t="s">
        <v>56</v>
      </c>
      <c r="E161" s="39" t="s">
        <v>1907</v>
      </c>
    </row>
    <row r="162" spans="1:5" ht="51">
      <c r="A162" s="35" t="s">
        <v>57</v>
      </c>
      <c r="E162" s="42" t="s">
        <v>1908</v>
      </c>
    </row>
    <row r="163" spans="1:5" ht="102">
      <c r="A163" t="s">
        <v>58</v>
      </c>
      <c r="E163" s="39" t="s">
        <v>1645</v>
      </c>
    </row>
    <row r="164" spans="1:13" ht="12.75">
      <c r="A164" t="s">
        <v>47</v>
      </c>
      <c r="C164" s="31" t="s">
        <v>1517</v>
      </c>
      <c r="E164" s="33" t="s">
        <v>1518</v>
      </c>
      <c r="J164" s="32">
        <f>0</f>
      </c>
      <c s="32">
        <f>0</f>
      </c>
      <c s="32">
        <f>0+L165+L169</f>
      </c>
      <c s="32">
        <f>0+M165+M169</f>
      </c>
    </row>
    <row r="165" spans="1:16" ht="38.25">
      <c r="A165" t="s">
        <v>50</v>
      </c>
      <c s="34" t="s">
        <v>209</v>
      </c>
      <c s="34" t="s">
        <v>1646</v>
      </c>
      <c s="35" t="s">
        <v>1647</v>
      </c>
      <c s="6" t="s">
        <v>1648</v>
      </c>
      <c s="36" t="s">
        <v>996</v>
      </c>
      <c s="37">
        <v>919.391</v>
      </c>
      <c s="36">
        <v>0</v>
      </c>
      <c s="36">
        <f>ROUND(G165*H165,6)</f>
      </c>
      <c r="L165" s="38">
        <v>0</v>
      </c>
      <c s="32">
        <f>ROUND(ROUND(L165,2)*ROUND(G165,3),2)</f>
      </c>
      <c s="36" t="s">
        <v>391</v>
      </c>
      <c>
        <f>(M165*21)/100</f>
      </c>
      <c t="s">
        <v>28</v>
      </c>
    </row>
    <row r="166" spans="1:5" ht="12.75">
      <c r="A166" s="35" t="s">
        <v>56</v>
      </c>
      <c r="E166" s="39" t="s">
        <v>997</v>
      </c>
    </row>
    <row r="167" spans="1:5" ht="38.25">
      <c r="A167" s="35" t="s">
        <v>57</v>
      </c>
      <c r="E167" s="42" t="s">
        <v>1909</v>
      </c>
    </row>
    <row r="168" spans="1:5" ht="89.25">
      <c r="A168" t="s">
        <v>58</v>
      </c>
      <c r="E168" s="39" t="s">
        <v>998</v>
      </c>
    </row>
    <row r="169" spans="1:16" ht="38.25">
      <c r="A169" t="s">
        <v>50</v>
      </c>
      <c s="34" t="s">
        <v>213</v>
      </c>
      <c s="34" t="s">
        <v>1519</v>
      </c>
      <c s="35" t="s">
        <v>1520</v>
      </c>
      <c s="6" t="s">
        <v>1521</v>
      </c>
      <c s="36" t="s">
        <v>996</v>
      </c>
      <c s="37">
        <v>48</v>
      </c>
      <c s="36">
        <v>0</v>
      </c>
      <c s="36">
        <f>ROUND(G169*H169,6)</f>
      </c>
      <c r="L169" s="38">
        <v>0</v>
      </c>
      <c s="32">
        <f>ROUND(ROUND(L169,2)*ROUND(G169,3),2)</f>
      </c>
      <c s="36" t="s">
        <v>391</v>
      </c>
      <c>
        <f>(M169*21)/100</f>
      </c>
      <c t="s">
        <v>28</v>
      </c>
    </row>
    <row r="170" spans="1:5" ht="12.75">
      <c r="A170" s="35" t="s">
        <v>56</v>
      </c>
      <c r="E170" s="39" t="s">
        <v>997</v>
      </c>
    </row>
    <row r="171" spans="1:5" ht="38.25">
      <c r="A171" s="35" t="s">
        <v>57</v>
      </c>
      <c r="E171" s="42" t="s">
        <v>1910</v>
      </c>
    </row>
    <row r="172" spans="1:5" ht="89.25">
      <c r="A172" t="s">
        <v>58</v>
      </c>
      <c r="E172"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1913</v>
      </c>
      <c r="E8" s="30" t="s">
        <v>1912</v>
      </c>
      <c r="J8" s="29">
        <f>0+J9+J38+J43+J56+J65+J106</f>
      </c>
      <c s="29">
        <f>0+K9+K38+K43+K56+K65+K106</f>
      </c>
      <c s="29">
        <f>0+L9+L38+L43+L56+L65+L106</f>
      </c>
      <c s="29">
        <f>0+M9+M38+M43+M56+M65+M106</f>
      </c>
    </row>
    <row r="9" spans="1:13" ht="12.75">
      <c r="A9" t="s">
        <v>47</v>
      </c>
      <c r="C9" s="31" t="s">
        <v>92</v>
      </c>
      <c r="E9" s="33" t="s">
        <v>49</v>
      </c>
      <c r="J9" s="32">
        <f>0</f>
      </c>
      <c s="32">
        <f>0</f>
      </c>
      <c s="32">
        <f>0+L10+L14+L18+L22+L26+L30+L34</f>
      </c>
      <c s="32">
        <f>0+M10+M14+M18+M22+M26+M30+M34</f>
      </c>
    </row>
    <row r="10" spans="1:16" ht="12.75">
      <c r="A10" t="s">
        <v>50</v>
      </c>
      <c s="34" t="s">
        <v>51</v>
      </c>
      <c s="34" t="s">
        <v>1914</v>
      </c>
      <c s="35" t="s">
        <v>5</v>
      </c>
      <c s="6" t="s">
        <v>1915</v>
      </c>
      <c s="36" t="s">
        <v>54</v>
      </c>
      <c s="37">
        <v>0.236</v>
      </c>
      <c s="36">
        <v>0</v>
      </c>
      <c s="36">
        <f>ROUND(G10*H10,6)</f>
      </c>
      <c r="L10" s="38">
        <v>0</v>
      </c>
      <c s="32">
        <f>ROUND(ROUND(L10,2)*ROUND(G10,3),2)</f>
      </c>
      <c s="36" t="s">
        <v>395</v>
      </c>
      <c>
        <f>(M10*21)/100</f>
      </c>
      <c t="s">
        <v>28</v>
      </c>
    </row>
    <row r="11" spans="1:5" ht="12.75">
      <c r="A11" s="35" t="s">
        <v>56</v>
      </c>
      <c r="E11" s="39" t="s">
        <v>1915</v>
      </c>
    </row>
    <row r="12" spans="1:5" ht="63.75">
      <c r="A12" s="35" t="s">
        <v>57</v>
      </c>
      <c r="E12" s="42" t="s">
        <v>1916</v>
      </c>
    </row>
    <row r="13" spans="1:5" ht="76.5">
      <c r="A13" t="s">
        <v>58</v>
      </c>
      <c r="E13" s="39" t="s">
        <v>1917</v>
      </c>
    </row>
    <row r="14" spans="1:16" ht="25.5">
      <c r="A14" t="s">
        <v>50</v>
      </c>
      <c s="34" t="s">
        <v>28</v>
      </c>
      <c s="34" t="s">
        <v>1918</v>
      </c>
      <c s="35" t="s">
        <v>5</v>
      </c>
      <c s="6" t="s">
        <v>1919</v>
      </c>
      <c s="36" t="s">
        <v>54</v>
      </c>
      <c s="37">
        <v>0.738</v>
      </c>
      <c s="36">
        <v>0</v>
      </c>
      <c s="36">
        <f>ROUND(G14*H14,6)</f>
      </c>
      <c r="L14" s="38">
        <v>0</v>
      </c>
      <c s="32">
        <f>ROUND(ROUND(L14,2)*ROUND(G14,3),2)</f>
      </c>
      <c s="36" t="s">
        <v>395</v>
      </c>
      <c>
        <f>(M14*21)/100</f>
      </c>
      <c t="s">
        <v>28</v>
      </c>
    </row>
    <row r="15" spans="1:5" ht="25.5">
      <c r="A15" s="35" t="s">
        <v>56</v>
      </c>
      <c r="E15" s="39" t="s">
        <v>1919</v>
      </c>
    </row>
    <row r="16" spans="1:5" ht="63.75">
      <c r="A16" s="35" t="s">
        <v>57</v>
      </c>
      <c r="E16" s="42" t="s">
        <v>1920</v>
      </c>
    </row>
    <row r="17" spans="1:5" ht="76.5">
      <c r="A17" t="s">
        <v>58</v>
      </c>
      <c r="E17" s="39" t="s">
        <v>1917</v>
      </c>
    </row>
    <row r="18" spans="1:16" ht="12.75">
      <c r="A18" t="s">
        <v>50</v>
      </c>
      <c s="34" t="s">
        <v>26</v>
      </c>
      <c s="34" t="s">
        <v>1793</v>
      </c>
      <c s="35" t="s">
        <v>5</v>
      </c>
      <c s="6" t="s">
        <v>1794</v>
      </c>
      <c s="36" t="s">
        <v>54</v>
      </c>
      <c s="37">
        <v>42.328</v>
      </c>
      <c s="36">
        <v>0</v>
      </c>
      <c s="36">
        <f>ROUND(G18*H18,6)</f>
      </c>
      <c r="L18" s="38">
        <v>0</v>
      </c>
      <c s="32">
        <f>ROUND(ROUND(L18,2)*ROUND(G18,3),2)</f>
      </c>
      <c s="36" t="s">
        <v>395</v>
      </c>
      <c>
        <f>(M18*21)/100</f>
      </c>
      <c t="s">
        <v>28</v>
      </c>
    </row>
    <row r="19" spans="1:5" ht="12.75">
      <c r="A19" s="35" t="s">
        <v>56</v>
      </c>
      <c r="E19" s="39" t="s">
        <v>1794</v>
      </c>
    </row>
    <row r="20" spans="1:5" ht="63.75">
      <c r="A20" s="35" t="s">
        <v>57</v>
      </c>
      <c r="E20" s="42" t="s">
        <v>1921</v>
      </c>
    </row>
    <row r="21" spans="1:5" ht="229.5">
      <c r="A21" t="s">
        <v>58</v>
      </c>
      <c r="E21" s="39" t="s">
        <v>1565</v>
      </c>
    </row>
    <row r="22" spans="1:16" ht="12.75">
      <c r="A22" t="s">
        <v>50</v>
      </c>
      <c s="34" t="s">
        <v>67</v>
      </c>
      <c s="34" t="s">
        <v>1562</v>
      </c>
      <c s="35" t="s">
        <v>5</v>
      </c>
      <c s="6" t="s">
        <v>1563</v>
      </c>
      <c s="36" t="s">
        <v>54</v>
      </c>
      <c s="37">
        <v>22.385</v>
      </c>
      <c s="36">
        <v>0</v>
      </c>
      <c s="36">
        <f>ROUND(G22*H22,6)</f>
      </c>
      <c r="L22" s="38">
        <v>0</v>
      </c>
      <c s="32">
        <f>ROUND(ROUND(L22,2)*ROUND(G22,3),2)</f>
      </c>
      <c s="36" t="s">
        <v>395</v>
      </c>
      <c>
        <f>(M22*21)/100</f>
      </c>
      <c t="s">
        <v>28</v>
      </c>
    </row>
    <row r="23" spans="1:5" ht="12.75">
      <c r="A23" s="35" t="s">
        <v>56</v>
      </c>
      <c r="E23" s="39" t="s">
        <v>1563</v>
      </c>
    </row>
    <row r="24" spans="1:5" ht="127.5">
      <c r="A24" s="35" t="s">
        <v>57</v>
      </c>
      <c r="E24" s="42" t="s">
        <v>1922</v>
      </c>
    </row>
    <row r="25" spans="1:5" ht="229.5">
      <c r="A25" t="s">
        <v>58</v>
      </c>
      <c r="E25" s="39" t="s">
        <v>1565</v>
      </c>
    </row>
    <row r="26" spans="1:16" ht="12.75">
      <c r="A26" t="s">
        <v>50</v>
      </c>
      <c s="34" t="s">
        <v>72</v>
      </c>
      <c s="34" t="s">
        <v>1566</v>
      </c>
      <c s="35" t="s">
        <v>5</v>
      </c>
      <c s="6" t="s">
        <v>1567</v>
      </c>
      <c s="36" t="s">
        <v>54</v>
      </c>
      <c s="37">
        <v>64.623</v>
      </c>
      <c s="36">
        <v>0</v>
      </c>
      <c s="36">
        <f>ROUND(G26*H26,6)</f>
      </c>
      <c r="L26" s="38">
        <v>0</v>
      </c>
      <c s="32">
        <f>ROUND(ROUND(L26,2)*ROUND(G26,3),2)</f>
      </c>
      <c s="36" t="s">
        <v>395</v>
      </c>
      <c>
        <f>(M26*21)/100</f>
      </c>
      <c t="s">
        <v>28</v>
      </c>
    </row>
    <row r="27" spans="1:5" ht="12.75">
      <c r="A27" s="35" t="s">
        <v>56</v>
      </c>
      <c r="E27" s="39" t="s">
        <v>1567</v>
      </c>
    </row>
    <row r="28" spans="1:5" ht="114.75">
      <c r="A28" s="35" t="s">
        <v>57</v>
      </c>
      <c r="E28" s="42" t="s">
        <v>1923</v>
      </c>
    </row>
    <row r="29" spans="1:5" ht="140.25">
      <c r="A29" t="s">
        <v>58</v>
      </c>
      <c r="E29" s="39" t="s">
        <v>1568</v>
      </c>
    </row>
    <row r="30" spans="1:16" ht="12.75">
      <c r="A30" t="s">
        <v>50</v>
      </c>
      <c s="34" t="s">
        <v>27</v>
      </c>
      <c s="34" t="s">
        <v>1569</v>
      </c>
      <c s="35" t="s">
        <v>5</v>
      </c>
      <c s="6" t="s">
        <v>1570</v>
      </c>
      <c s="36" t="s">
        <v>54</v>
      </c>
      <c s="37">
        <v>54.759</v>
      </c>
      <c s="36">
        <v>0</v>
      </c>
      <c s="36">
        <f>ROUND(G30*H30,6)</f>
      </c>
      <c r="L30" s="38">
        <v>0</v>
      </c>
      <c s="32">
        <f>ROUND(ROUND(L30,2)*ROUND(G30,3),2)</f>
      </c>
      <c s="36" t="s">
        <v>395</v>
      </c>
      <c>
        <f>(M30*21)/100</f>
      </c>
      <c t="s">
        <v>28</v>
      </c>
    </row>
    <row r="31" spans="1:5" ht="12.75">
      <c r="A31" s="35" t="s">
        <v>56</v>
      </c>
      <c r="E31" s="39" t="s">
        <v>1570</v>
      </c>
    </row>
    <row r="32" spans="1:5" ht="12.75">
      <c r="A32" s="35" t="s">
        <v>57</v>
      </c>
      <c r="E32" s="40" t="s">
        <v>5</v>
      </c>
    </row>
    <row r="33" spans="1:5" ht="178.5">
      <c r="A33" t="s">
        <v>58</v>
      </c>
      <c r="E33" s="39" t="s">
        <v>1572</v>
      </c>
    </row>
    <row r="34" spans="1:16" ht="12.75">
      <c r="A34" t="s">
        <v>50</v>
      </c>
      <c s="34" t="s">
        <v>79</v>
      </c>
      <c s="34" t="s">
        <v>1573</v>
      </c>
      <c s="35" t="s">
        <v>5</v>
      </c>
      <c s="6" t="s">
        <v>1574</v>
      </c>
      <c s="36" t="s">
        <v>54</v>
      </c>
      <c s="37">
        <v>1.058</v>
      </c>
      <c s="36">
        <v>0</v>
      </c>
      <c s="36">
        <f>ROUND(G34*H34,6)</f>
      </c>
      <c r="L34" s="38">
        <v>0</v>
      </c>
      <c s="32">
        <f>ROUND(ROUND(L34,2)*ROUND(G34,3),2)</f>
      </c>
      <c s="36" t="s">
        <v>395</v>
      </c>
      <c>
        <f>(M34*21)/100</f>
      </c>
      <c t="s">
        <v>28</v>
      </c>
    </row>
    <row r="35" spans="1:5" ht="12.75">
      <c r="A35" s="35" t="s">
        <v>56</v>
      </c>
      <c r="E35" s="39" t="s">
        <v>1574</v>
      </c>
    </row>
    <row r="36" spans="1:5" ht="12.75">
      <c r="A36" s="35" t="s">
        <v>57</v>
      </c>
      <c r="E36" s="40" t="s">
        <v>5</v>
      </c>
    </row>
    <row r="37" spans="1:5" ht="216.75">
      <c r="A37" t="s">
        <v>58</v>
      </c>
      <c r="E37" s="39" t="s">
        <v>1576</v>
      </c>
    </row>
    <row r="38" spans="1:13" ht="12.75">
      <c r="A38" t="s">
        <v>47</v>
      </c>
      <c r="C38" s="31" t="s">
        <v>136</v>
      </c>
      <c r="E38" s="33" t="s">
        <v>1603</v>
      </c>
      <c r="J38" s="32">
        <f>0</f>
      </c>
      <c s="32">
        <f>0</f>
      </c>
      <c s="32">
        <f>0+L39</f>
      </c>
      <c s="32">
        <f>0+M39</f>
      </c>
    </row>
    <row r="39" spans="1:16" ht="12.75">
      <c r="A39" t="s">
        <v>50</v>
      </c>
      <c s="34" t="s">
        <v>83</v>
      </c>
      <c s="34" t="s">
        <v>1924</v>
      </c>
      <c s="35" t="s">
        <v>5</v>
      </c>
      <c s="6" t="s">
        <v>1925</v>
      </c>
      <c s="36" t="s">
        <v>996</v>
      </c>
      <c s="37">
        <v>2.069</v>
      </c>
      <c s="36">
        <v>0</v>
      </c>
      <c s="36">
        <f>ROUND(G39*H39,6)</f>
      </c>
      <c r="L39" s="38">
        <v>0</v>
      </c>
      <c s="32">
        <f>ROUND(ROUND(L39,2)*ROUND(G39,3),2)</f>
      </c>
      <c s="36" t="s">
        <v>395</v>
      </c>
      <c>
        <f>(M39*21)/100</f>
      </c>
      <c t="s">
        <v>28</v>
      </c>
    </row>
    <row r="40" spans="1:5" ht="12.75">
      <c r="A40" s="35" t="s">
        <v>56</v>
      </c>
      <c r="E40" s="39" t="s">
        <v>1925</v>
      </c>
    </row>
    <row r="41" spans="1:5" ht="76.5">
      <c r="A41" s="35" t="s">
        <v>57</v>
      </c>
      <c r="E41" s="42" t="s">
        <v>1926</v>
      </c>
    </row>
    <row r="42" spans="1:5" ht="51">
      <c r="A42" t="s">
        <v>58</v>
      </c>
      <c r="E42" s="39" t="s">
        <v>1927</v>
      </c>
    </row>
    <row r="43" spans="1:13" ht="12.75">
      <c r="A43" t="s">
        <v>47</v>
      </c>
      <c r="C43" s="31" t="s">
        <v>217</v>
      </c>
      <c r="E43" s="33" t="s">
        <v>949</v>
      </c>
      <c r="J43" s="32">
        <f>0</f>
      </c>
      <c s="32">
        <f>0</f>
      </c>
      <c s="32">
        <f>0+L44+L48+L52</f>
      </c>
      <c s="32">
        <f>0+M44+M48+M52</f>
      </c>
    </row>
    <row r="44" spans="1:16" ht="12.75">
      <c r="A44" t="s">
        <v>50</v>
      </c>
      <c s="34" t="s">
        <v>88</v>
      </c>
      <c s="34" t="s">
        <v>1812</v>
      </c>
      <c s="35" t="s">
        <v>5</v>
      </c>
      <c s="6" t="s">
        <v>1813</v>
      </c>
      <c s="36" t="s">
        <v>54</v>
      </c>
      <c s="37">
        <v>0.861</v>
      </c>
      <c s="36">
        <v>0</v>
      </c>
      <c s="36">
        <f>ROUND(G44*H44,6)</f>
      </c>
      <c r="L44" s="38">
        <v>0</v>
      </c>
      <c s="32">
        <f>ROUND(ROUND(L44,2)*ROUND(G44,3),2)</f>
      </c>
      <c s="36" t="s">
        <v>395</v>
      </c>
      <c>
        <f>(M44*21)/100</f>
      </c>
      <c t="s">
        <v>28</v>
      </c>
    </row>
    <row r="45" spans="1:5" ht="12.75">
      <c r="A45" s="35" t="s">
        <v>56</v>
      </c>
      <c r="E45" s="39" t="s">
        <v>1813</v>
      </c>
    </row>
    <row r="46" spans="1:5" ht="51">
      <c r="A46" s="35" t="s">
        <v>57</v>
      </c>
      <c r="E46" s="42" t="s">
        <v>1928</v>
      </c>
    </row>
    <row r="47" spans="1:5" ht="280.5">
      <c r="A47" t="s">
        <v>58</v>
      </c>
      <c r="E47" s="39" t="s">
        <v>1629</v>
      </c>
    </row>
    <row r="48" spans="1:16" ht="12.75">
      <c r="A48" t="s">
        <v>50</v>
      </c>
      <c s="34" t="s">
        <v>92</v>
      </c>
      <c s="34" t="s">
        <v>1822</v>
      </c>
      <c s="35" t="s">
        <v>5</v>
      </c>
      <c s="6" t="s">
        <v>1823</v>
      </c>
      <c s="36" t="s">
        <v>54</v>
      </c>
      <c s="37">
        <v>0.689</v>
      </c>
      <c s="36">
        <v>0</v>
      </c>
      <c s="36">
        <f>ROUND(G48*H48,6)</f>
      </c>
      <c r="L48" s="38">
        <v>0</v>
      </c>
      <c s="32">
        <f>ROUND(ROUND(L48,2)*ROUND(G48,3),2)</f>
      </c>
      <c s="36" t="s">
        <v>395</v>
      </c>
      <c>
        <f>(M48*21)/100</f>
      </c>
      <c t="s">
        <v>28</v>
      </c>
    </row>
    <row r="49" spans="1:5" ht="12.75">
      <c r="A49" s="35" t="s">
        <v>56</v>
      </c>
      <c r="E49" s="39" t="s">
        <v>1823</v>
      </c>
    </row>
    <row r="50" spans="1:5" ht="51">
      <c r="A50" s="35" t="s">
        <v>57</v>
      </c>
      <c r="E50" s="42" t="s">
        <v>1929</v>
      </c>
    </row>
    <row r="51" spans="1:5" ht="51">
      <c r="A51" t="s">
        <v>58</v>
      </c>
      <c r="E51" s="39" t="s">
        <v>1607</v>
      </c>
    </row>
    <row r="52" spans="1:16" ht="12.75">
      <c r="A52" t="s">
        <v>50</v>
      </c>
      <c s="34" t="s">
        <v>96</v>
      </c>
      <c s="34" t="s">
        <v>1825</v>
      </c>
      <c s="35" t="s">
        <v>5</v>
      </c>
      <c s="6" t="s">
        <v>1826</v>
      </c>
      <c s="36" t="s">
        <v>54</v>
      </c>
      <c s="37">
        <v>0.867</v>
      </c>
      <c s="36">
        <v>0</v>
      </c>
      <c s="36">
        <f>ROUND(G52*H52,6)</f>
      </c>
      <c r="L52" s="38">
        <v>0</v>
      </c>
      <c s="32">
        <f>ROUND(ROUND(L52,2)*ROUND(G52,3),2)</f>
      </c>
      <c s="36" t="s">
        <v>395</v>
      </c>
      <c>
        <f>(M52*21)/100</f>
      </c>
      <c t="s">
        <v>28</v>
      </c>
    </row>
    <row r="53" spans="1:5" ht="12.75">
      <c r="A53" s="35" t="s">
        <v>56</v>
      </c>
      <c r="E53" s="39" t="s">
        <v>1826</v>
      </c>
    </row>
    <row r="54" spans="1:5" ht="153">
      <c r="A54" s="35" t="s">
        <v>57</v>
      </c>
      <c r="E54" s="42" t="s">
        <v>1930</v>
      </c>
    </row>
    <row r="55" spans="1:5" ht="51">
      <c r="A55" t="s">
        <v>58</v>
      </c>
      <c r="E55" s="39" t="s">
        <v>1607</v>
      </c>
    </row>
    <row r="56" spans="1:13" ht="12.75">
      <c r="A56" t="s">
        <v>47</v>
      </c>
      <c r="C56" s="31" t="s">
        <v>257</v>
      </c>
      <c r="E56" s="33" t="s">
        <v>1931</v>
      </c>
      <c r="J56" s="32">
        <f>0</f>
      </c>
      <c s="32">
        <f>0</f>
      </c>
      <c s="32">
        <f>0+L57+L61</f>
      </c>
      <c s="32">
        <f>0+M57+M61</f>
      </c>
    </row>
    <row r="57" spans="1:16" ht="12.75">
      <c r="A57" t="s">
        <v>50</v>
      </c>
      <c s="34" t="s">
        <v>100</v>
      </c>
      <c s="34" t="s">
        <v>1932</v>
      </c>
      <c s="35" t="s">
        <v>5</v>
      </c>
      <c s="6" t="s">
        <v>1933</v>
      </c>
      <c s="36" t="s">
        <v>1472</v>
      </c>
      <c s="37">
        <v>2.95</v>
      </c>
      <c s="36">
        <v>0</v>
      </c>
      <c s="36">
        <f>ROUND(G57*H57,6)</f>
      </c>
      <c r="L57" s="38">
        <v>0</v>
      </c>
      <c s="32">
        <f>ROUND(ROUND(L57,2)*ROUND(G57,3),2)</f>
      </c>
      <c s="36" t="s">
        <v>395</v>
      </c>
      <c>
        <f>(M57*21)/100</f>
      </c>
      <c t="s">
        <v>28</v>
      </c>
    </row>
    <row r="58" spans="1:5" ht="12.75">
      <c r="A58" s="35" t="s">
        <v>56</v>
      </c>
      <c r="E58" s="39" t="s">
        <v>1933</v>
      </c>
    </row>
    <row r="59" spans="1:5" ht="63.75">
      <c r="A59" s="35" t="s">
        <v>57</v>
      </c>
      <c r="E59" s="42" t="s">
        <v>1934</v>
      </c>
    </row>
    <row r="60" spans="1:5" ht="51">
      <c r="A60" t="s">
        <v>58</v>
      </c>
      <c r="E60" s="39" t="s">
        <v>1935</v>
      </c>
    </row>
    <row r="61" spans="1:16" ht="12.75">
      <c r="A61" t="s">
        <v>50</v>
      </c>
      <c s="34" t="s">
        <v>104</v>
      </c>
      <c s="34" t="s">
        <v>1936</v>
      </c>
      <c s="35" t="s">
        <v>5</v>
      </c>
      <c s="6" t="s">
        <v>1937</v>
      </c>
      <c s="36" t="s">
        <v>1472</v>
      </c>
      <c s="37">
        <v>2.95</v>
      </c>
      <c s="36">
        <v>0</v>
      </c>
      <c s="36">
        <f>ROUND(G61*H61,6)</f>
      </c>
      <c r="L61" s="38">
        <v>0</v>
      </c>
      <c s="32">
        <f>ROUND(ROUND(L61,2)*ROUND(G61,3),2)</f>
      </c>
      <c s="36" t="s">
        <v>395</v>
      </c>
      <c>
        <f>(M61*21)/100</f>
      </c>
      <c t="s">
        <v>28</v>
      </c>
    </row>
    <row r="62" spans="1:5" ht="12.75">
      <c r="A62" s="35" t="s">
        <v>56</v>
      </c>
      <c r="E62" s="39" t="s">
        <v>1937</v>
      </c>
    </row>
    <row r="63" spans="1:5" ht="63.75">
      <c r="A63" s="35" t="s">
        <v>57</v>
      </c>
      <c r="E63" s="42" t="s">
        <v>1934</v>
      </c>
    </row>
    <row r="64" spans="1:5" ht="127.5">
      <c r="A64" t="s">
        <v>58</v>
      </c>
      <c r="E64" s="39" t="s">
        <v>1938</v>
      </c>
    </row>
    <row r="65" spans="1:13" ht="12.75">
      <c r="A65" t="s">
        <v>47</v>
      </c>
      <c r="C65" s="31" t="s">
        <v>377</v>
      </c>
      <c r="E65" s="33" t="s">
        <v>1621</v>
      </c>
      <c r="J65" s="32">
        <f>0</f>
      </c>
      <c s="32">
        <f>0</f>
      </c>
      <c s="32">
        <f>0+L66+L70+L74+L78+L82+L86+L90+L94+L98+L102</f>
      </c>
      <c s="32">
        <f>0+M66+M70+M74+M78+M82+M86+M90+M94+M98+M102</f>
      </c>
    </row>
    <row r="66" spans="1:16" ht="12.75">
      <c r="A66" t="s">
        <v>50</v>
      </c>
      <c s="34" t="s">
        <v>110</v>
      </c>
      <c s="34" t="s">
        <v>1939</v>
      </c>
      <c s="35" t="s">
        <v>5</v>
      </c>
      <c s="6" t="s">
        <v>1940</v>
      </c>
      <c s="36" t="s">
        <v>86</v>
      </c>
      <c s="37">
        <v>16.05</v>
      </c>
      <c s="36">
        <v>0</v>
      </c>
      <c s="36">
        <f>ROUND(G66*H66,6)</f>
      </c>
      <c r="L66" s="38">
        <v>0</v>
      </c>
      <c s="32">
        <f>ROUND(ROUND(L66,2)*ROUND(G66,3),2)</f>
      </c>
      <c s="36" t="s">
        <v>395</v>
      </c>
      <c>
        <f>(M66*21)/100</f>
      </c>
      <c t="s">
        <v>28</v>
      </c>
    </row>
    <row r="67" spans="1:5" ht="12.75">
      <c r="A67" s="35" t="s">
        <v>56</v>
      </c>
      <c r="E67" s="39" t="s">
        <v>1940</v>
      </c>
    </row>
    <row r="68" spans="1:5" ht="153">
      <c r="A68" s="35" t="s">
        <v>57</v>
      </c>
      <c r="E68" s="42" t="s">
        <v>1941</v>
      </c>
    </row>
    <row r="69" spans="1:5" ht="191.25">
      <c r="A69" t="s">
        <v>58</v>
      </c>
      <c r="E69" s="39" t="s">
        <v>1840</v>
      </c>
    </row>
    <row r="70" spans="1:16" ht="12.75">
      <c r="A70" t="s">
        <v>50</v>
      </c>
      <c s="34" t="s">
        <v>114</v>
      </c>
      <c s="34" t="s">
        <v>1845</v>
      </c>
      <c s="35" t="s">
        <v>5</v>
      </c>
      <c s="6" t="s">
        <v>1846</v>
      </c>
      <c s="36" t="s">
        <v>86</v>
      </c>
      <c s="37">
        <v>16.05</v>
      </c>
      <c s="36">
        <v>0</v>
      </c>
      <c s="36">
        <f>ROUND(G70*H70,6)</f>
      </c>
      <c r="L70" s="38">
        <v>0</v>
      </c>
      <c s="32">
        <f>ROUND(ROUND(L70,2)*ROUND(G70,3),2)</f>
      </c>
      <c s="36" t="s">
        <v>395</v>
      </c>
      <c>
        <f>(M70*21)/100</f>
      </c>
      <c t="s">
        <v>28</v>
      </c>
    </row>
    <row r="71" spans="1:5" ht="12.75">
      <c r="A71" s="35" t="s">
        <v>56</v>
      </c>
      <c r="E71" s="39" t="s">
        <v>1846</v>
      </c>
    </row>
    <row r="72" spans="1:5" ht="89.25">
      <c r="A72" s="35" t="s">
        <v>57</v>
      </c>
      <c r="E72" s="42" t="s">
        <v>1942</v>
      </c>
    </row>
    <row r="73" spans="1:5" ht="191.25">
      <c r="A73" t="s">
        <v>58</v>
      </c>
      <c r="E73" s="39" t="s">
        <v>1848</v>
      </c>
    </row>
    <row r="74" spans="1:16" ht="12.75">
      <c r="A74" t="s">
        <v>50</v>
      </c>
      <c s="34" t="s">
        <v>119</v>
      </c>
      <c s="34" t="s">
        <v>1622</v>
      </c>
      <c s="35" t="s">
        <v>5</v>
      </c>
      <c s="6" t="s">
        <v>1623</v>
      </c>
      <c s="36" t="s">
        <v>86</v>
      </c>
      <c s="37">
        <v>7</v>
      </c>
      <c s="36">
        <v>0</v>
      </c>
      <c s="36">
        <f>ROUND(G74*H74,6)</f>
      </c>
      <c r="L74" s="38">
        <v>0</v>
      </c>
      <c s="32">
        <f>ROUND(ROUND(L74,2)*ROUND(G74,3),2)</f>
      </c>
      <c s="36" t="s">
        <v>395</v>
      </c>
      <c>
        <f>(M74*21)/100</f>
      </c>
      <c t="s">
        <v>28</v>
      </c>
    </row>
    <row r="75" spans="1:5" ht="12.75">
      <c r="A75" s="35" t="s">
        <v>56</v>
      </c>
      <c r="E75" s="39" t="s">
        <v>1623</v>
      </c>
    </row>
    <row r="76" spans="1:5" ht="102">
      <c r="A76" s="35" t="s">
        <v>57</v>
      </c>
      <c r="E76" s="42" t="s">
        <v>1943</v>
      </c>
    </row>
    <row r="77" spans="1:5" ht="178.5">
      <c r="A77" t="s">
        <v>58</v>
      </c>
      <c r="E77" s="39" t="s">
        <v>1625</v>
      </c>
    </row>
    <row r="78" spans="1:16" ht="12.75">
      <c r="A78" t="s">
        <v>50</v>
      </c>
      <c s="34" t="s">
        <v>123</v>
      </c>
      <c s="34" t="s">
        <v>1944</v>
      </c>
      <c s="35" t="s">
        <v>5</v>
      </c>
      <c s="6" t="s">
        <v>1945</v>
      </c>
      <c s="36" t="s">
        <v>65</v>
      </c>
      <c s="37">
        <v>1</v>
      </c>
      <c s="36">
        <v>0</v>
      </c>
      <c s="36">
        <f>ROUND(G78*H78,6)</f>
      </c>
      <c r="L78" s="38">
        <v>0</v>
      </c>
      <c s="32">
        <f>ROUND(ROUND(L78,2)*ROUND(G78,3),2)</f>
      </c>
      <c s="36" t="s">
        <v>395</v>
      </c>
      <c>
        <f>(M78*21)/100</f>
      </c>
      <c t="s">
        <v>28</v>
      </c>
    </row>
    <row r="79" spans="1:5" ht="12.75">
      <c r="A79" s="35" t="s">
        <v>56</v>
      </c>
      <c r="E79" s="39" t="s">
        <v>1945</v>
      </c>
    </row>
    <row r="80" spans="1:5" ht="89.25">
      <c r="A80" s="35" t="s">
        <v>57</v>
      </c>
      <c r="E80" s="42" t="s">
        <v>1946</v>
      </c>
    </row>
    <row r="81" spans="1:5" ht="344.25">
      <c r="A81" t="s">
        <v>58</v>
      </c>
      <c r="E81" s="39" t="s">
        <v>1947</v>
      </c>
    </row>
    <row r="82" spans="1:16" ht="12.75">
      <c r="A82" t="s">
        <v>50</v>
      </c>
      <c s="34" t="s">
        <v>128</v>
      </c>
      <c s="34" t="s">
        <v>1948</v>
      </c>
      <c s="35" t="s">
        <v>5</v>
      </c>
      <c s="6" t="s">
        <v>1949</v>
      </c>
      <c s="36" t="s">
        <v>65</v>
      </c>
      <c s="37">
        <v>2</v>
      </c>
      <c s="36">
        <v>0</v>
      </c>
      <c s="36">
        <f>ROUND(G82*H82,6)</f>
      </c>
      <c r="L82" s="38">
        <v>0</v>
      </c>
      <c s="32">
        <f>ROUND(ROUND(L82,2)*ROUND(G82,3),2)</f>
      </c>
      <c s="36" t="s">
        <v>395</v>
      </c>
      <c>
        <f>(M82*21)/100</f>
      </c>
      <c t="s">
        <v>28</v>
      </c>
    </row>
    <row r="83" spans="1:5" ht="12.75">
      <c r="A83" s="35" t="s">
        <v>56</v>
      </c>
      <c r="E83" s="39" t="s">
        <v>1949</v>
      </c>
    </row>
    <row r="84" spans="1:5" ht="63.75">
      <c r="A84" s="35" t="s">
        <v>57</v>
      </c>
      <c r="E84" s="42" t="s">
        <v>1950</v>
      </c>
    </row>
    <row r="85" spans="1:5" ht="63.75">
      <c r="A85" t="s">
        <v>58</v>
      </c>
      <c r="E85" s="39" t="s">
        <v>1860</v>
      </c>
    </row>
    <row r="86" spans="1:16" ht="12.75">
      <c r="A86" t="s">
        <v>50</v>
      </c>
      <c s="34" t="s">
        <v>132</v>
      </c>
      <c s="34" t="s">
        <v>1877</v>
      </c>
      <c s="35" t="s">
        <v>5</v>
      </c>
      <c s="6" t="s">
        <v>1878</v>
      </c>
      <c s="36" t="s">
        <v>86</v>
      </c>
      <c s="37">
        <v>16.05</v>
      </c>
      <c s="36">
        <v>0</v>
      </c>
      <c s="36">
        <f>ROUND(G86*H86,6)</f>
      </c>
      <c r="L86" s="38">
        <v>0</v>
      </c>
      <c s="32">
        <f>ROUND(ROUND(L86,2)*ROUND(G86,3),2)</f>
      </c>
      <c s="36" t="s">
        <v>395</v>
      </c>
      <c>
        <f>(M86*21)/100</f>
      </c>
      <c t="s">
        <v>28</v>
      </c>
    </row>
    <row r="87" spans="1:5" ht="12.75">
      <c r="A87" s="35" t="s">
        <v>56</v>
      </c>
      <c r="E87" s="39" t="s">
        <v>1878</v>
      </c>
    </row>
    <row r="88" spans="1:5" ht="140.25">
      <c r="A88" s="35" t="s">
        <v>57</v>
      </c>
      <c r="E88" s="42" t="s">
        <v>1951</v>
      </c>
    </row>
    <row r="89" spans="1:5" ht="51">
      <c r="A89" t="s">
        <v>58</v>
      </c>
      <c r="E89" s="39" t="s">
        <v>1880</v>
      </c>
    </row>
    <row r="90" spans="1:16" ht="12.75">
      <c r="A90" t="s">
        <v>50</v>
      </c>
      <c s="34" t="s">
        <v>136</v>
      </c>
      <c s="34" t="s">
        <v>1881</v>
      </c>
      <c s="35" t="s">
        <v>5</v>
      </c>
      <c s="6" t="s">
        <v>1882</v>
      </c>
      <c s="36" t="s">
        <v>86</v>
      </c>
      <c s="37">
        <v>16.05</v>
      </c>
      <c s="36">
        <v>0</v>
      </c>
      <c s="36">
        <f>ROUND(G90*H90,6)</f>
      </c>
      <c r="L90" s="38">
        <v>0</v>
      </c>
      <c s="32">
        <f>ROUND(ROUND(L90,2)*ROUND(G90,3),2)</f>
      </c>
      <c s="36" t="s">
        <v>395</v>
      </c>
      <c>
        <f>(M90*21)/100</f>
      </c>
      <c t="s">
        <v>28</v>
      </c>
    </row>
    <row r="91" spans="1:5" ht="12.75">
      <c r="A91" s="35" t="s">
        <v>56</v>
      </c>
      <c r="E91" s="39" t="s">
        <v>1882</v>
      </c>
    </row>
    <row r="92" spans="1:5" ht="140.25">
      <c r="A92" s="35" t="s">
        <v>57</v>
      </c>
      <c r="E92" s="42" t="s">
        <v>1952</v>
      </c>
    </row>
    <row r="93" spans="1:5" ht="51">
      <c r="A93" t="s">
        <v>58</v>
      </c>
      <c r="E93" s="39" t="s">
        <v>1876</v>
      </c>
    </row>
    <row r="94" spans="1:16" ht="12.75">
      <c r="A94" t="s">
        <v>50</v>
      </c>
      <c s="34" t="s">
        <v>140</v>
      </c>
      <c s="34" t="s">
        <v>1953</v>
      </c>
      <c s="35" t="s">
        <v>5</v>
      </c>
      <c s="6" t="s">
        <v>1954</v>
      </c>
      <c s="36" t="s">
        <v>86</v>
      </c>
      <c s="37">
        <v>19.8</v>
      </c>
      <c s="36">
        <v>0</v>
      </c>
      <c s="36">
        <f>ROUND(G94*H94,6)</f>
      </c>
      <c r="L94" s="38">
        <v>0</v>
      </c>
      <c s="32">
        <f>ROUND(ROUND(L94,2)*ROUND(G94,3),2)</f>
      </c>
      <c s="36" t="s">
        <v>395</v>
      </c>
      <c>
        <f>(M94*21)/100</f>
      </c>
      <c t="s">
        <v>28</v>
      </c>
    </row>
    <row r="95" spans="1:5" ht="12.75">
      <c r="A95" s="35" t="s">
        <v>56</v>
      </c>
      <c r="E95" s="39" t="s">
        <v>1954</v>
      </c>
    </row>
    <row r="96" spans="1:5" ht="102">
      <c r="A96" s="35" t="s">
        <v>57</v>
      </c>
      <c r="E96" s="42" t="s">
        <v>1955</v>
      </c>
    </row>
    <row r="97" spans="1:5" ht="63.75">
      <c r="A97" t="s">
        <v>58</v>
      </c>
      <c r="E97" s="39" t="s">
        <v>1896</v>
      </c>
    </row>
    <row r="98" spans="1:16" ht="12.75">
      <c r="A98" t="s">
        <v>50</v>
      </c>
      <c s="34" t="s">
        <v>144</v>
      </c>
      <c s="34" t="s">
        <v>1956</v>
      </c>
      <c s="35" t="s">
        <v>5</v>
      </c>
      <c s="6" t="s">
        <v>1957</v>
      </c>
      <c s="36" t="s">
        <v>86</v>
      </c>
      <c s="37">
        <v>19.8</v>
      </c>
      <c s="36">
        <v>0</v>
      </c>
      <c s="36">
        <f>ROUND(G98*H98,6)</f>
      </c>
      <c r="L98" s="38">
        <v>0</v>
      </c>
      <c s="32">
        <f>ROUND(ROUND(L98,2)*ROUND(G98,3),2)</f>
      </c>
      <c s="36" t="s">
        <v>395</v>
      </c>
      <c>
        <f>(M98*21)/100</f>
      </c>
      <c t="s">
        <v>28</v>
      </c>
    </row>
    <row r="99" spans="1:5" ht="12.75">
      <c r="A99" s="35" t="s">
        <v>56</v>
      </c>
      <c r="E99" s="39" t="s">
        <v>1957</v>
      </c>
    </row>
    <row r="100" spans="1:5" ht="102">
      <c r="A100" s="35" t="s">
        <v>57</v>
      </c>
      <c r="E100" s="42" t="s">
        <v>1955</v>
      </c>
    </row>
    <row r="101" spans="1:5" ht="38.25">
      <c r="A101" t="s">
        <v>58</v>
      </c>
      <c r="E101" s="39" t="s">
        <v>1958</v>
      </c>
    </row>
    <row r="102" spans="1:16" ht="25.5">
      <c r="A102" t="s">
        <v>50</v>
      </c>
      <c s="34" t="s">
        <v>148</v>
      </c>
      <c s="34" t="s">
        <v>1959</v>
      </c>
      <c s="35" t="s">
        <v>5</v>
      </c>
      <c s="6" t="s">
        <v>1960</v>
      </c>
      <c s="36" t="s">
        <v>65</v>
      </c>
      <c s="37">
        <v>1</v>
      </c>
      <c s="36">
        <v>0</v>
      </c>
      <c s="36">
        <f>ROUND(G102*H102,6)</f>
      </c>
      <c r="L102" s="38">
        <v>0</v>
      </c>
      <c s="32">
        <f>ROUND(ROUND(L102,2)*ROUND(G102,3),2)</f>
      </c>
      <c s="36" t="s">
        <v>391</v>
      </c>
      <c>
        <f>(M102*21)/100</f>
      </c>
      <c t="s">
        <v>28</v>
      </c>
    </row>
    <row r="103" spans="1:5" ht="25.5">
      <c r="A103" s="35" t="s">
        <v>56</v>
      </c>
      <c r="E103" s="39" t="s">
        <v>1960</v>
      </c>
    </row>
    <row r="104" spans="1:5" ht="89.25">
      <c r="A104" s="35" t="s">
        <v>57</v>
      </c>
      <c r="E104" s="42" t="s">
        <v>1961</v>
      </c>
    </row>
    <row r="105" spans="1:5" ht="204">
      <c r="A105" t="s">
        <v>58</v>
      </c>
      <c r="E105" s="39" t="s">
        <v>1962</v>
      </c>
    </row>
    <row r="106" spans="1:13" ht="12.75">
      <c r="A106" t="s">
        <v>47</v>
      </c>
      <c r="C106" s="31" t="s">
        <v>1517</v>
      </c>
      <c r="E106" s="33" t="s">
        <v>1518</v>
      </c>
      <c r="J106" s="32">
        <f>0</f>
      </c>
      <c s="32">
        <f>0</f>
      </c>
      <c s="32">
        <f>0+L107+L111+L115</f>
      </c>
      <c s="32">
        <f>0+M107+M111+M115</f>
      </c>
    </row>
    <row r="107" spans="1:16" ht="38.25">
      <c r="A107" t="s">
        <v>50</v>
      </c>
      <c s="34" t="s">
        <v>152</v>
      </c>
      <c s="34" t="s">
        <v>1646</v>
      </c>
      <c s="35" t="s">
        <v>1647</v>
      </c>
      <c s="6" t="s">
        <v>1648</v>
      </c>
      <c s="36" t="s">
        <v>996</v>
      </c>
      <c s="37">
        <v>122.955</v>
      </c>
      <c s="36">
        <v>0</v>
      </c>
      <c s="36">
        <f>ROUND(G107*H107,6)</f>
      </c>
      <c r="L107" s="38">
        <v>0</v>
      </c>
      <c s="32">
        <f>ROUND(ROUND(L107,2)*ROUND(G107,3),2)</f>
      </c>
      <c s="36" t="s">
        <v>391</v>
      </c>
      <c>
        <f>(M107*21)/100</f>
      </c>
      <c t="s">
        <v>28</v>
      </c>
    </row>
    <row r="108" spans="1:5" ht="12.75">
      <c r="A108" s="35" t="s">
        <v>56</v>
      </c>
      <c r="E108" s="39" t="s">
        <v>997</v>
      </c>
    </row>
    <row r="109" spans="1:5" ht="76.5">
      <c r="A109" s="35" t="s">
        <v>57</v>
      </c>
      <c r="E109" s="42" t="s">
        <v>1963</v>
      </c>
    </row>
    <row r="110" spans="1:5" ht="89.25">
      <c r="A110" t="s">
        <v>58</v>
      </c>
      <c r="E110" s="39" t="s">
        <v>998</v>
      </c>
    </row>
    <row r="111" spans="1:16" ht="38.25">
      <c r="A111" t="s">
        <v>50</v>
      </c>
      <c s="34" t="s">
        <v>156</v>
      </c>
      <c s="34" t="s">
        <v>1519</v>
      </c>
      <c s="35" t="s">
        <v>1520</v>
      </c>
      <c s="6" t="s">
        <v>1521</v>
      </c>
      <c s="36" t="s">
        <v>996</v>
      </c>
      <c s="37">
        <v>0.519</v>
      </c>
      <c s="36">
        <v>0</v>
      </c>
      <c s="36">
        <f>ROUND(G111*H111,6)</f>
      </c>
      <c r="L111" s="38">
        <v>0</v>
      </c>
      <c s="32">
        <f>ROUND(ROUND(L111,2)*ROUND(G111,3),2)</f>
      </c>
      <c s="36" t="s">
        <v>391</v>
      </c>
      <c>
        <f>(M111*21)/100</f>
      </c>
      <c t="s">
        <v>28</v>
      </c>
    </row>
    <row r="112" spans="1:5" ht="12.75">
      <c r="A112" s="35" t="s">
        <v>56</v>
      </c>
      <c r="E112" s="39" t="s">
        <v>997</v>
      </c>
    </row>
    <row r="113" spans="1:5" ht="38.25">
      <c r="A113" s="35" t="s">
        <v>57</v>
      </c>
      <c r="E113" s="42" t="s">
        <v>1964</v>
      </c>
    </row>
    <row r="114" spans="1:5" ht="89.25">
      <c r="A114" t="s">
        <v>58</v>
      </c>
      <c r="E114" s="39" t="s">
        <v>998</v>
      </c>
    </row>
    <row r="115" spans="1:16" ht="25.5">
      <c r="A115" t="s">
        <v>50</v>
      </c>
      <c s="34" t="s">
        <v>161</v>
      </c>
      <c s="34" t="s">
        <v>1965</v>
      </c>
      <c s="35" t="s">
        <v>1966</v>
      </c>
      <c s="6" t="s">
        <v>1967</v>
      </c>
      <c s="36" t="s">
        <v>996</v>
      </c>
      <c s="37">
        <v>1.513</v>
      </c>
      <c s="36">
        <v>0</v>
      </c>
      <c s="36">
        <f>ROUND(G115*H115,6)</f>
      </c>
      <c r="L115" s="38">
        <v>0</v>
      </c>
      <c s="32">
        <f>ROUND(ROUND(L115,2)*ROUND(G115,3),2)</f>
      </c>
      <c s="36" t="s">
        <v>391</v>
      </c>
      <c>
        <f>(M115*21)/100</f>
      </c>
      <c t="s">
        <v>28</v>
      </c>
    </row>
    <row r="116" spans="1:5" ht="12.75">
      <c r="A116" s="35" t="s">
        <v>56</v>
      </c>
      <c r="E116" s="39" t="s">
        <v>997</v>
      </c>
    </row>
    <row r="117" spans="1:5" ht="38.25">
      <c r="A117" s="35" t="s">
        <v>57</v>
      </c>
      <c r="E117" s="42" t="s">
        <v>1968</v>
      </c>
    </row>
    <row r="118" spans="1:5" ht="89.25">
      <c r="A118" t="s">
        <v>58</v>
      </c>
      <c r="E11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1971</v>
      </c>
      <c r="E8" s="30" t="s">
        <v>1970</v>
      </c>
      <c r="J8" s="29">
        <f>0+J9+J62+J167</f>
      </c>
      <c s="29">
        <f>0+K9+K62+K167</f>
      </c>
      <c s="29">
        <f>0+L9+L62+L167</f>
      </c>
      <c s="29">
        <f>0+M9+M62+M167</f>
      </c>
    </row>
    <row r="9" spans="1:13" ht="12.75">
      <c r="A9" t="s">
        <v>47</v>
      </c>
      <c r="C9" s="31" t="s">
        <v>51</v>
      </c>
      <c r="E9" s="33" t="s">
        <v>49</v>
      </c>
      <c r="J9" s="32">
        <f>0</f>
      </c>
      <c s="32">
        <f>0</f>
      </c>
      <c s="32">
        <f>0+L10+L14+L18+L22+L26+L30+L34+L38+L42+L46+L50+L54+L58</f>
      </c>
      <c s="32">
        <f>0+M10+M14+M18+M22+M26+M30+M34+M38+M42+M46+M50+M54+M58</f>
      </c>
    </row>
    <row r="10" spans="1:16" ht="12.75">
      <c r="A10" t="s">
        <v>50</v>
      </c>
      <c s="34" t="s">
        <v>51</v>
      </c>
      <c s="34" t="s">
        <v>1972</v>
      </c>
      <c s="35" t="s">
        <v>5</v>
      </c>
      <c s="6" t="s">
        <v>1973</v>
      </c>
      <c s="36" t="s">
        <v>1974</v>
      </c>
      <c s="37">
        <v>0.216</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5</v>
      </c>
    </row>
    <row r="14" spans="1:16" ht="12.75">
      <c r="A14" t="s">
        <v>50</v>
      </c>
      <c s="34" t="s">
        <v>28</v>
      </c>
      <c s="34" t="s">
        <v>1666</v>
      </c>
      <c s="35" t="s">
        <v>5</v>
      </c>
      <c s="6" t="s">
        <v>1667</v>
      </c>
      <c s="36" t="s">
        <v>1472</v>
      </c>
      <c s="37">
        <v>10.81</v>
      </c>
      <c s="36">
        <v>0</v>
      </c>
      <c s="36">
        <f>ROUND(G14*H14,6)</f>
      </c>
      <c r="L14" s="38">
        <v>0</v>
      </c>
      <c s="32">
        <f>ROUND(ROUND(L14,2)*ROUND(G14,3),2)</f>
      </c>
      <c s="36" t="s">
        <v>1663</v>
      </c>
      <c>
        <f>(M14*21)/100</f>
      </c>
      <c t="s">
        <v>28</v>
      </c>
    </row>
    <row r="15" spans="1:5" ht="12.75">
      <c r="A15" s="35" t="s">
        <v>56</v>
      </c>
      <c r="E15" s="39" t="s">
        <v>1667</v>
      </c>
    </row>
    <row r="16" spans="1:5" ht="76.5">
      <c r="A16" s="35" t="s">
        <v>57</v>
      </c>
      <c r="E16" s="42" t="s">
        <v>1975</v>
      </c>
    </row>
    <row r="17" spans="1:5" ht="12.75">
      <c r="A17" t="s">
        <v>58</v>
      </c>
      <c r="E17" s="39" t="s">
        <v>5</v>
      </c>
    </row>
    <row r="18" spans="1:16" ht="25.5">
      <c r="A18" t="s">
        <v>50</v>
      </c>
      <c s="34" t="s">
        <v>26</v>
      </c>
      <c s="34" t="s">
        <v>1976</v>
      </c>
      <c s="35" t="s">
        <v>5</v>
      </c>
      <c s="6" t="s">
        <v>1977</v>
      </c>
      <c s="36" t="s">
        <v>54</v>
      </c>
      <c s="37">
        <v>17.115</v>
      </c>
      <c s="36">
        <v>0</v>
      </c>
      <c s="36">
        <f>ROUND(G18*H18,6)</f>
      </c>
      <c r="L18" s="38">
        <v>0</v>
      </c>
      <c s="32">
        <f>ROUND(ROUND(L18,2)*ROUND(G18,3),2)</f>
      </c>
      <c s="36" t="s">
        <v>1663</v>
      </c>
      <c>
        <f>(M18*21)/100</f>
      </c>
      <c t="s">
        <v>28</v>
      </c>
    </row>
    <row r="19" spans="1:5" ht="25.5">
      <c r="A19" s="35" t="s">
        <v>56</v>
      </c>
      <c r="E19" s="39" t="s">
        <v>1977</v>
      </c>
    </row>
    <row r="20" spans="1:5" ht="76.5">
      <c r="A20" s="35" t="s">
        <v>57</v>
      </c>
      <c r="E20" s="42" t="s">
        <v>1978</v>
      </c>
    </row>
    <row r="21" spans="1:5" ht="12.75">
      <c r="A21" t="s">
        <v>58</v>
      </c>
      <c r="E21" s="39" t="s">
        <v>5</v>
      </c>
    </row>
    <row r="22" spans="1:16" ht="25.5">
      <c r="A22" t="s">
        <v>50</v>
      </c>
      <c s="34" t="s">
        <v>67</v>
      </c>
      <c s="34" t="s">
        <v>1979</v>
      </c>
      <c s="35" t="s">
        <v>5</v>
      </c>
      <c s="6" t="s">
        <v>1980</v>
      </c>
      <c s="36" t="s">
        <v>86</v>
      </c>
      <c s="37">
        <v>9.7</v>
      </c>
      <c s="36">
        <v>0.0036</v>
      </c>
      <c s="36">
        <f>ROUND(G22*H22,6)</f>
      </c>
      <c r="L22" s="38">
        <v>0</v>
      </c>
      <c s="32">
        <f>ROUND(ROUND(L22,2)*ROUND(G22,3),2)</f>
      </c>
      <c s="36" t="s">
        <v>1663</v>
      </c>
      <c>
        <f>(M22*21)/100</f>
      </c>
      <c t="s">
        <v>28</v>
      </c>
    </row>
    <row r="23" spans="1:5" ht="25.5">
      <c r="A23" s="35" t="s">
        <v>56</v>
      </c>
      <c r="E23" s="39" t="s">
        <v>1981</v>
      </c>
    </row>
    <row r="24" spans="1:5" ht="12.75">
      <c r="A24" s="35" t="s">
        <v>57</v>
      </c>
      <c r="E24" s="40" t="s">
        <v>5</v>
      </c>
    </row>
    <row r="25" spans="1:5" ht="12.75">
      <c r="A25" t="s">
        <v>58</v>
      </c>
      <c r="E25" s="39" t="s">
        <v>5</v>
      </c>
    </row>
    <row r="26" spans="1:16" ht="12.75">
      <c r="A26" t="s">
        <v>50</v>
      </c>
      <c s="34" t="s">
        <v>72</v>
      </c>
      <c s="34" t="s">
        <v>1982</v>
      </c>
      <c s="35" t="s">
        <v>5</v>
      </c>
      <c s="6" t="s">
        <v>1983</v>
      </c>
      <c s="36" t="s">
        <v>1472</v>
      </c>
      <c s="37">
        <v>32.355</v>
      </c>
      <c s="36">
        <v>0.0007</v>
      </c>
      <c s="36">
        <f>ROUND(G26*H26,6)</f>
      </c>
      <c r="L26" s="38">
        <v>0</v>
      </c>
      <c s="32">
        <f>ROUND(ROUND(L26,2)*ROUND(G26,3),2)</f>
      </c>
      <c s="36" t="s">
        <v>1663</v>
      </c>
      <c>
        <f>(M26*21)/100</f>
      </c>
      <c t="s">
        <v>28</v>
      </c>
    </row>
    <row r="27" spans="1:5" ht="12.75">
      <c r="A27" s="35" t="s">
        <v>56</v>
      </c>
      <c r="E27" s="39" t="s">
        <v>1983</v>
      </c>
    </row>
    <row r="28" spans="1:5" ht="63.75">
      <c r="A28" s="35" t="s">
        <v>57</v>
      </c>
      <c r="E28" s="42" t="s">
        <v>1984</v>
      </c>
    </row>
    <row r="29" spans="1:5" ht="12.75">
      <c r="A29" t="s">
        <v>58</v>
      </c>
      <c r="E29" s="39" t="s">
        <v>5</v>
      </c>
    </row>
    <row r="30" spans="1:16" ht="25.5">
      <c r="A30" t="s">
        <v>50</v>
      </c>
      <c s="34" t="s">
        <v>27</v>
      </c>
      <c s="34" t="s">
        <v>1985</v>
      </c>
      <c s="35" t="s">
        <v>5</v>
      </c>
      <c s="6" t="s">
        <v>1986</v>
      </c>
      <c s="36" t="s">
        <v>1472</v>
      </c>
      <c s="37">
        <v>32.355</v>
      </c>
      <c s="36">
        <v>0</v>
      </c>
      <c s="36">
        <f>ROUND(G30*H30,6)</f>
      </c>
      <c r="L30" s="38">
        <v>0</v>
      </c>
      <c s="32">
        <f>ROUND(ROUND(L30,2)*ROUND(G30,3),2)</f>
      </c>
      <c s="36" t="s">
        <v>1663</v>
      </c>
      <c>
        <f>(M30*21)/100</f>
      </c>
      <c t="s">
        <v>28</v>
      </c>
    </row>
    <row r="31" spans="1:5" ht="25.5">
      <c r="A31" s="35" t="s">
        <v>56</v>
      </c>
      <c r="E31" s="39" t="s">
        <v>1986</v>
      </c>
    </row>
    <row r="32" spans="1:5" ht="12.75">
      <c r="A32" s="35" t="s">
        <v>57</v>
      </c>
      <c r="E32" s="40" t="s">
        <v>5</v>
      </c>
    </row>
    <row r="33" spans="1:5" ht="12.75">
      <c r="A33" t="s">
        <v>58</v>
      </c>
      <c r="E33" s="39" t="s">
        <v>5</v>
      </c>
    </row>
    <row r="34" spans="1:16" ht="25.5">
      <c r="A34" t="s">
        <v>50</v>
      </c>
      <c s="34" t="s">
        <v>79</v>
      </c>
      <c s="34" t="s">
        <v>1987</v>
      </c>
      <c s="35" t="s">
        <v>5</v>
      </c>
      <c s="6" t="s">
        <v>1988</v>
      </c>
      <c s="36" t="s">
        <v>54</v>
      </c>
      <c s="37">
        <v>1.081</v>
      </c>
      <c s="36">
        <v>0</v>
      </c>
      <c s="36">
        <f>ROUND(G34*H34,6)</f>
      </c>
      <c r="L34" s="38">
        <v>0</v>
      </c>
      <c s="32">
        <f>ROUND(ROUND(L34,2)*ROUND(G34,3),2)</f>
      </c>
      <c s="36" t="s">
        <v>1663</v>
      </c>
      <c>
        <f>(M34*21)/100</f>
      </c>
      <c t="s">
        <v>28</v>
      </c>
    </row>
    <row r="35" spans="1:5" ht="25.5">
      <c r="A35" s="35" t="s">
        <v>56</v>
      </c>
      <c r="E35" s="39" t="s">
        <v>1988</v>
      </c>
    </row>
    <row r="36" spans="1:5" ht="76.5">
      <c r="A36" s="35" t="s">
        <v>57</v>
      </c>
      <c r="E36" s="42" t="s">
        <v>1989</v>
      </c>
    </row>
    <row r="37" spans="1:5" ht="12.75">
      <c r="A37" t="s">
        <v>58</v>
      </c>
      <c r="E37" s="39" t="s">
        <v>5</v>
      </c>
    </row>
    <row r="38" spans="1:16" ht="25.5">
      <c r="A38" t="s">
        <v>50</v>
      </c>
      <c s="34" t="s">
        <v>83</v>
      </c>
      <c s="34" t="s">
        <v>1990</v>
      </c>
      <c s="35" t="s">
        <v>5</v>
      </c>
      <c s="6" t="s">
        <v>1991</v>
      </c>
      <c s="36" t="s">
        <v>54</v>
      </c>
      <c s="37">
        <v>12.791</v>
      </c>
      <c s="36">
        <v>0</v>
      </c>
      <c s="36">
        <f>ROUND(G38*H38,6)</f>
      </c>
      <c r="L38" s="38">
        <v>0</v>
      </c>
      <c s="32">
        <f>ROUND(ROUND(L38,2)*ROUND(G38,3),2)</f>
      </c>
      <c s="36" t="s">
        <v>1663</v>
      </c>
      <c>
        <f>(M38*21)/100</f>
      </c>
      <c t="s">
        <v>28</v>
      </c>
    </row>
    <row r="39" spans="1:5" ht="25.5">
      <c r="A39" s="35" t="s">
        <v>56</v>
      </c>
      <c r="E39" s="39" t="s">
        <v>1991</v>
      </c>
    </row>
    <row r="40" spans="1:5" ht="76.5">
      <c r="A40" s="35" t="s">
        <v>57</v>
      </c>
      <c r="E40" s="42" t="s">
        <v>1992</v>
      </c>
    </row>
    <row r="41" spans="1:5" ht="12.75">
      <c r="A41" t="s">
        <v>58</v>
      </c>
      <c r="E41" s="39" t="s">
        <v>5</v>
      </c>
    </row>
    <row r="42" spans="1:16" ht="25.5">
      <c r="A42" t="s">
        <v>50</v>
      </c>
      <c s="34" t="s">
        <v>88</v>
      </c>
      <c s="34" t="s">
        <v>1993</v>
      </c>
      <c s="35" t="s">
        <v>5</v>
      </c>
      <c s="6" t="s">
        <v>1994</v>
      </c>
      <c s="36" t="s">
        <v>54</v>
      </c>
      <c s="37">
        <v>3.243</v>
      </c>
      <c s="36">
        <v>0</v>
      </c>
      <c s="36">
        <f>ROUND(G42*H42,6)</f>
      </c>
      <c r="L42" s="38">
        <v>0</v>
      </c>
      <c s="32">
        <f>ROUND(ROUND(L42,2)*ROUND(G42,3),2)</f>
      </c>
      <c s="36" t="s">
        <v>1663</v>
      </c>
      <c>
        <f>(M42*21)/100</f>
      </c>
      <c t="s">
        <v>28</v>
      </c>
    </row>
    <row r="43" spans="1:5" ht="51">
      <c r="A43" s="35" t="s">
        <v>56</v>
      </c>
      <c r="E43" s="39" t="s">
        <v>1995</v>
      </c>
    </row>
    <row r="44" spans="1:5" ht="12.75">
      <c r="A44" s="35" t="s">
        <v>57</v>
      </c>
      <c r="E44" s="40" t="s">
        <v>5</v>
      </c>
    </row>
    <row r="45" spans="1:5" ht="12.75">
      <c r="A45" t="s">
        <v>58</v>
      </c>
      <c r="E45" s="39" t="s">
        <v>5</v>
      </c>
    </row>
    <row r="46" spans="1:16" ht="25.5">
      <c r="A46" t="s">
        <v>50</v>
      </c>
      <c s="34" t="s">
        <v>92</v>
      </c>
      <c s="34" t="s">
        <v>1996</v>
      </c>
      <c s="35" t="s">
        <v>5</v>
      </c>
      <c s="6" t="s">
        <v>1997</v>
      </c>
      <c s="36" t="s">
        <v>54</v>
      </c>
      <c s="37">
        <v>3.243</v>
      </c>
      <c s="36">
        <v>0</v>
      </c>
      <c s="36">
        <f>ROUND(G46*H46,6)</f>
      </c>
      <c r="L46" s="38">
        <v>0</v>
      </c>
      <c s="32">
        <f>ROUND(ROUND(L46,2)*ROUND(G46,3),2)</f>
      </c>
      <c s="36" t="s">
        <v>1663</v>
      </c>
      <c>
        <f>(M46*21)/100</f>
      </c>
      <c t="s">
        <v>28</v>
      </c>
    </row>
    <row r="47" spans="1:5" ht="38.25">
      <c r="A47" s="35" t="s">
        <v>56</v>
      </c>
      <c r="E47" s="39" t="s">
        <v>1998</v>
      </c>
    </row>
    <row r="48" spans="1:5" ht="76.5">
      <c r="A48" s="35" t="s">
        <v>57</v>
      </c>
      <c r="E48" s="42" t="s">
        <v>1999</v>
      </c>
    </row>
    <row r="49" spans="1:5" ht="12.75">
      <c r="A49" t="s">
        <v>58</v>
      </c>
      <c r="E49" s="39" t="s">
        <v>5</v>
      </c>
    </row>
    <row r="50" spans="1:16" ht="25.5">
      <c r="A50" t="s">
        <v>50</v>
      </c>
      <c s="34" t="s">
        <v>96</v>
      </c>
      <c s="34" t="s">
        <v>2000</v>
      </c>
      <c s="35" t="s">
        <v>5</v>
      </c>
      <c s="6" t="s">
        <v>2001</v>
      </c>
      <c s="36" t="s">
        <v>1472</v>
      </c>
      <c s="37">
        <v>10.81</v>
      </c>
      <c s="36">
        <v>0</v>
      </c>
      <c s="36">
        <f>ROUND(G50*H50,6)</f>
      </c>
      <c r="L50" s="38">
        <v>0</v>
      </c>
      <c s="32">
        <f>ROUND(ROUND(L50,2)*ROUND(G50,3),2)</f>
      </c>
      <c s="36" t="s">
        <v>1663</v>
      </c>
      <c>
        <f>(M50*21)/100</f>
      </c>
      <c t="s">
        <v>28</v>
      </c>
    </row>
    <row r="51" spans="1:5" ht="25.5">
      <c r="A51" s="35" t="s">
        <v>56</v>
      </c>
      <c r="E51" s="39" t="s">
        <v>2001</v>
      </c>
    </row>
    <row r="52" spans="1:5" ht="76.5">
      <c r="A52" s="35" t="s">
        <v>57</v>
      </c>
      <c r="E52" s="42" t="s">
        <v>1975</v>
      </c>
    </row>
    <row r="53" spans="1:5" ht="12.75">
      <c r="A53" t="s">
        <v>58</v>
      </c>
      <c r="E53" s="39" t="s">
        <v>5</v>
      </c>
    </row>
    <row r="54" spans="1:16" ht="25.5">
      <c r="A54" t="s">
        <v>50</v>
      </c>
      <c s="34" t="s">
        <v>100</v>
      </c>
      <c s="34" t="s">
        <v>2002</v>
      </c>
      <c s="35" t="s">
        <v>5</v>
      </c>
      <c s="6" t="s">
        <v>2003</v>
      </c>
      <c s="36" t="s">
        <v>1472</v>
      </c>
      <c s="37">
        <v>10.81</v>
      </c>
      <c s="36">
        <v>0</v>
      </c>
      <c s="36">
        <f>ROUND(G54*H54,6)</f>
      </c>
      <c r="L54" s="38">
        <v>0</v>
      </c>
      <c s="32">
        <f>ROUND(ROUND(L54,2)*ROUND(G54,3),2)</f>
      </c>
      <c s="36" t="s">
        <v>1663</v>
      </c>
      <c>
        <f>(M54*21)/100</f>
      </c>
      <c t="s">
        <v>28</v>
      </c>
    </row>
    <row r="55" spans="1:5" ht="25.5">
      <c r="A55" s="35" t="s">
        <v>56</v>
      </c>
      <c r="E55" s="39" t="s">
        <v>2003</v>
      </c>
    </row>
    <row r="56" spans="1:5" ht="12.75">
      <c r="A56" s="35" t="s">
        <v>57</v>
      </c>
      <c r="E56" s="40" t="s">
        <v>5</v>
      </c>
    </row>
    <row r="57" spans="1:5" ht="12.75">
      <c r="A57" t="s">
        <v>58</v>
      </c>
      <c r="E57" s="39" t="s">
        <v>5</v>
      </c>
    </row>
    <row r="58" spans="1:16" ht="12.75">
      <c r="A58" t="s">
        <v>50</v>
      </c>
      <c s="34" t="s">
        <v>104</v>
      </c>
      <c s="34" t="s">
        <v>2004</v>
      </c>
      <c s="35" t="s">
        <v>5</v>
      </c>
      <c s="6" t="s">
        <v>2005</v>
      </c>
      <c s="36" t="s">
        <v>86</v>
      </c>
      <c s="37">
        <v>9.7</v>
      </c>
      <c s="36">
        <v>0.00303</v>
      </c>
      <c s="36">
        <f>ROUND(G58*H58,6)</f>
      </c>
      <c r="L58" s="38">
        <v>0</v>
      </c>
      <c s="32">
        <f>ROUND(ROUND(L58,2)*ROUND(G58,3),2)</f>
      </c>
      <c s="36" t="s">
        <v>1663</v>
      </c>
      <c>
        <f>(M58*21)/100</f>
      </c>
      <c t="s">
        <v>28</v>
      </c>
    </row>
    <row r="59" spans="1:5" ht="12.75">
      <c r="A59" s="35" t="s">
        <v>56</v>
      </c>
      <c r="E59" s="39" t="s">
        <v>2005</v>
      </c>
    </row>
    <row r="60" spans="1:5" ht="12.75">
      <c r="A60" s="35" t="s">
        <v>57</v>
      </c>
      <c r="E60" s="40" t="s">
        <v>5</v>
      </c>
    </row>
    <row r="61" spans="1:5" ht="12.75">
      <c r="A61" t="s">
        <v>58</v>
      </c>
      <c r="E61" s="39" t="s">
        <v>5</v>
      </c>
    </row>
    <row r="62" spans="1:13" ht="12.75">
      <c r="A62" t="s">
        <v>47</v>
      </c>
      <c r="C62" s="31" t="s">
        <v>2006</v>
      </c>
      <c r="E62" s="33" t="s">
        <v>2007</v>
      </c>
      <c r="J62" s="32">
        <f>0</f>
      </c>
      <c s="32">
        <f>0</f>
      </c>
      <c s="32">
        <f>0+L63+L67+L71+L75+L79+L83+L87+L91+L95+L99+L103+L107+L111+L115+L119+L123+L127+L131+L135+L139+L143+L147+L151+L155+L159+L163</f>
      </c>
      <c s="32">
        <f>0+M63+M67+M71+M75+M79+M83+M87+M91+M95+M99+M103+M107+M111+M115+M119+M123+M127+M131+M135+M139+M143+M147+M151+M155+M159+M163</f>
      </c>
    </row>
    <row r="63" spans="1:16" ht="12.75">
      <c r="A63" t="s">
        <v>50</v>
      </c>
      <c s="34" t="s">
        <v>110</v>
      </c>
      <c s="34" t="s">
        <v>2008</v>
      </c>
      <c s="35" t="s">
        <v>5</v>
      </c>
      <c s="6" t="s">
        <v>2009</v>
      </c>
      <c s="36" t="s">
        <v>65</v>
      </c>
      <c s="37">
        <v>1</v>
      </c>
      <c s="36">
        <v>0</v>
      </c>
      <c s="36">
        <f>ROUND(G63*H63,6)</f>
      </c>
      <c r="L63" s="38">
        <v>0</v>
      </c>
      <c s="32">
        <f>ROUND(ROUND(L63,2)*ROUND(G63,3),2)</f>
      </c>
      <c s="36" t="s">
        <v>1663</v>
      </c>
      <c>
        <f>(M63*21)/100</f>
      </c>
      <c t="s">
        <v>28</v>
      </c>
    </row>
    <row r="64" spans="1:5" ht="12.75">
      <c r="A64" s="35" t="s">
        <v>56</v>
      </c>
      <c r="E64" s="39" t="s">
        <v>2009</v>
      </c>
    </row>
    <row r="65" spans="1:5" ht="12.75">
      <c r="A65" s="35" t="s">
        <v>57</v>
      </c>
      <c r="E65" s="40" t="s">
        <v>5</v>
      </c>
    </row>
    <row r="66" spans="1:5" ht="12.75">
      <c r="A66" t="s">
        <v>58</v>
      </c>
      <c r="E66" s="39" t="s">
        <v>5</v>
      </c>
    </row>
    <row r="67" spans="1:16" ht="12.75">
      <c r="A67" t="s">
        <v>50</v>
      </c>
      <c s="34" t="s">
        <v>114</v>
      </c>
      <c s="34" t="s">
        <v>2010</v>
      </c>
      <c s="35" t="s">
        <v>5</v>
      </c>
      <c s="6" t="s">
        <v>2011</v>
      </c>
      <c s="36" t="s">
        <v>86</v>
      </c>
      <c s="37">
        <v>1</v>
      </c>
      <c s="36">
        <v>0</v>
      </c>
      <c s="36">
        <f>ROUND(G67*H67,6)</f>
      </c>
      <c r="L67" s="38">
        <v>0</v>
      </c>
      <c s="32">
        <f>ROUND(ROUND(L67,2)*ROUND(G67,3),2)</f>
      </c>
      <c s="36" t="s">
        <v>1663</v>
      </c>
      <c>
        <f>(M67*21)/100</f>
      </c>
      <c t="s">
        <v>28</v>
      </c>
    </row>
    <row r="68" spans="1:5" ht="12.75">
      <c r="A68" s="35" t="s">
        <v>56</v>
      </c>
      <c r="E68" s="39" t="s">
        <v>2011</v>
      </c>
    </row>
    <row r="69" spans="1:5" ht="12.75">
      <c r="A69" s="35" t="s">
        <v>57</v>
      </c>
      <c r="E69" s="40" t="s">
        <v>5</v>
      </c>
    </row>
    <row r="70" spans="1:5" ht="12.75">
      <c r="A70" t="s">
        <v>58</v>
      </c>
      <c r="E70" s="39" t="s">
        <v>5</v>
      </c>
    </row>
    <row r="71" spans="1:16" ht="12.75">
      <c r="A71" t="s">
        <v>50</v>
      </c>
      <c s="34" t="s">
        <v>119</v>
      </c>
      <c s="34" t="s">
        <v>2012</v>
      </c>
      <c s="35" t="s">
        <v>5</v>
      </c>
      <c s="6" t="s">
        <v>2013</v>
      </c>
      <c s="36" t="s">
        <v>86</v>
      </c>
      <c s="37">
        <v>15</v>
      </c>
      <c s="36">
        <v>0</v>
      </c>
      <c s="36">
        <f>ROUND(G71*H71,6)</f>
      </c>
      <c r="L71" s="38">
        <v>0</v>
      </c>
      <c s="32">
        <f>ROUND(ROUND(L71,2)*ROUND(G71,3),2)</f>
      </c>
      <c s="36" t="s">
        <v>1663</v>
      </c>
      <c>
        <f>(M71*21)/100</f>
      </c>
      <c t="s">
        <v>28</v>
      </c>
    </row>
    <row r="72" spans="1:5" ht="12.75">
      <c r="A72" s="35" t="s">
        <v>56</v>
      </c>
      <c r="E72" s="39" t="s">
        <v>2013</v>
      </c>
    </row>
    <row r="73" spans="1:5" ht="12.75">
      <c r="A73" s="35" t="s">
        <v>57</v>
      </c>
      <c r="E73" s="40" t="s">
        <v>5</v>
      </c>
    </row>
    <row r="74" spans="1:5" ht="12.75">
      <c r="A74" t="s">
        <v>58</v>
      </c>
      <c r="E74" s="39" t="s">
        <v>5</v>
      </c>
    </row>
    <row r="75" spans="1:16" ht="12.75">
      <c r="A75" t="s">
        <v>50</v>
      </c>
      <c s="34" t="s">
        <v>123</v>
      </c>
      <c s="34" t="s">
        <v>2014</v>
      </c>
      <c s="35" t="s">
        <v>5</v>
      </c>
      <c s="6" t="s">
        <v>2015</v>
      </c>
      <c s="36" t="s">
        <v>2016</v>
      </c>
      <c s="37">
        <v>1</v>
      </c>
      <c s="36">
        <v>0</v>
      </c>
      <c s="36">
        <f>ROUND(G75*H75,6)</f>
      </c>
      <c r="L75" s="38">
        <v>0</v>
      </c>
      <c s="32">
        <f>ROUND(ROUND(L75,2)*ROUND(G75,3),2)</f>
      </c>
      <c s="36" t="s">
        <v>1663</v>
      </c>
      <c>
        <f>(M75*21)/100</f>
      </c>
      <c t="s">
        <v>28</v>
      </c>
    </row>
    <row r="76" spans="1:5" ht="12.75">
      <c r="A76" s="35" t="s">
        <v>56</v>
      </c>
      <c r="E76" s="39" t="s">
        <v>2015</v>
      </c>
    </row>
    <row r="77" spans="1:5" ht="12.75">
      <c r="A77" s="35" t="s">
        <v>57</v>
      </c>
      <c r="E77" s="40" t="s">
        <v>5</v>
      </c>
    </row>
    <row r="78" spans="1:5" ht="12.75">
      <c r="A78" t="s">
        <v>58</v>
      </c>
      <c r="E78" s="39" t="s">
        <v>5</v>
      </c>
    </row>
    <row r="79" spans="1:16" ht="12.75">
      <c r="A79" t="s">
        <v>50</v>
      </c>
      <c s="34" t="s">
        <v>128</v>
      </c>
      <c s="34" t="s">
        <v>2017</v>
      </c>
      <c s="35" t="s">
        <v>5</v>
      </c>
      <c s="6" t="s">
        <v>2018</v>
      </c>
      <c s="36" t="s">
        <v>86</v>
      </c>
      <c s="37">
        <v>9.7</v>
      </c>
      <c s="36">
        <v>0.00491</v>
      </c>
      <c s="36">
        <f>ROUND(G79*H79,6)</f>
      </c>
      <c r="L79" s="38">
        <v>0</v>
      </c>
      <c s="32">
        <f>ROUND(ROUND(L79,2)*ROUND(G79,3),2)</f>
      </c>
      <c s="36" t="s">
        <v>391</v>
      </c>
      <c>
        <f>(M79*21)/100</f>
      </c>
      <c t="s">
        <v>28</v>
      </c>
    </row>
    <row r="80" spans="1:5" ht="12.75">
      <c r="A80" s="35" t="s">
        <v>56</v>
      </c>
      <c r="E80" s="39" t="s">
        <v>2018</v>
      </c>
    </row>
    <row r="81" spans="1:5" ht="12.75">
      <c r="A81" s="35" t="s">
        <v>57</v>
      </c>
      <c r="E81" s="40" t="s">
        <v>5</v>
      </c>
    </row>
    <row r="82" spans="1:5" ht="12.75">
      <c r="A82" t="s">
        <v>58</v>
      </c>
      <c r="E82" s="39" t="s">
        <v>2018</v>
      </c>
    </row>
    <row r="83" spans="1:16" ht="25.5">
      <c r="A83" t="s">
        <v>50</v>
      </c>
      <c s="34" t="s">
        <v>132</v>
      </c>
      <c s="34" t="s">
        <v>2019</v>
      </c>
      <c s="35" t="s">
        <v>5</v>
      </c>
      <c s="6" t="s">
        <v>2020</v>
      </c>
      <c s="36" t="s">
        <v>65</v>
      </c>
      <c s="37">
        <v>2</v>
      </c>
      <c s="36">
        <v>0</v>
      </c>
      <c s="36">
        <f>ROUND(G83*H83,6)</f>
      </c>
      <c r="L83" s="38">
        <v>0</v>
      </c>
      <c s="32">
        <f>ROUND(ROUND(L83,2)*ROUND(G83,3),2)</f>
      </c>
      <c s="36" t="s">
        <v>391</v>
      </c>
      <c>
        <f>(M83*21)/100</f>
      </c>
      <c t="s">
        <v>28</v>
      </c>
    </row>
    <row r="84" spans="1:5" ht="25.5">
      <c r="A84" s="35" t="s">
        <v>56</v>
      </c>
      <c r="E84" s="39" t="s">
        <v>2020</v>
      </c>
    </row>
    <row r="85" spans="1:5" ht="12.75">
      <c r="A85" s="35" t="s">
        <v>57</v>
      </c>
      <c r="E85" s="40" t="s">
        <v>5</v>
      </c>
    </row>
    <row r="86" spans="1:5" ht="25.5">
      <c r="A86" t="s">
        <v>58</v>
      </c>
      <c r="E86" s="39" t="s">
        <v>2020</v>
      </c>
    </row>
    <row r="87" spans="1:16" ht="25.5">
      <c r="A87" t="s">
        <v>50</v>
      </c>
      <c s="34" t="s">
        <v>136</v>
      </c>
      <c s="34" t="s">
        <v>2021</v>
      </c>
      <c s="35" t="s">
        <v>5</v>
      </c>
      <c s="6" t="s">
        <v>2022</v>
      </c>
      <c s="36" t="s">
        <v>86</v>
      </c>
      <c s="37">
        <v>15</v>
      </c>
      <c s="36">
        <v>0</v>
      </c>
      <c s="36">
        <f>ROUND(G87*H87,6)</f>
      </c>
      <c r="L87" s="38">
        <v>0</v>
      </c>
      <c s="32">
        <f>ROUND(ROUND(L87,2)*ROUND(G87,3),2)</f>
      </c>
      <c s="36" t="s">
        <v>1663</v>
      </c>
      <c>
        <f>(M87*21)/100</f>
      </c>
      <c t="s">
        <v>28</v>
      </c>
    </row>
    <row r="88" spans="1:5" ht="25.5">
      <c r="A88" s="35" t="s">
        <v>56</v>
      </c>
      <c r="E88" s="39" t="s">
        <v>2022</v>
      </c>
    </row>
    <row r="89" spans="1:5" ht="12.75">
      <c r="A89" s="35" t="s">
        <v>57</v>
      </c>
      <c r="E89" s="40" t="s">
        <v>5</v>
      </c>
    </row>
    <row r="90" spans="1:5" ht="12.75">
      <c r="A90" t="s">
        <v>58</v>
      </c>
      <c r="E90" s="39" t="s">
        <v>5</v>
      </c>
    </row>
    <row r="91" spans="1:16" ht="25.5">
      <c r="A91" t="s">
        <v>50</v>
      </c>
      <c s="34" t="s">
        <v>140</v>
      </c>
      <c s="34" t="s">
        <v>2023</v>
      </c>
      <c s="35" t="s">
        <v>5</v>
      </c>
      <c s="6" t="s">
        <v>2024</v>
      </c>
      <c s="36" t="s">
        <v>65</v>
      </c>
      <c s="37">
        <v>12</v>
      </c>
      <c s="36">
        <v>0</v>
      </c>
      <c s="36">
        <f>ROUND(G91*H91,6)</f>
      </c>
      <c r="L91" s="38">
        <v>0</v>
      </c>
      <c s="32">
        <f>ROUND(ROUND(L91,2)*ROUND(G91,3),2)</f>
      </c>
      <c s="36" t="s">
        <v>1663</v>
      </c>
      <c>
        <f>(M91*21)/100</f>
      </c>
      <c t="s">
        <v>28</v>
      </c>
    </row>
    <row r="92" spans="1:5" ht="25.5">
      <c r="A92" s="35" t="s">
        <v>56</v>
      </c>
      <c r="E92" s="39" t="s">
        <v>2024</v>
      </c>
    </row>
    <row r="93" spans="1:5" ht="12.75">
      <c r="A93" s="35" t="s">
        <v>57</v>
      </c>
      <c r="E93" s="40" t="s">
        <v>5</v>
      </c>
    </row>
    <row r="94" spans="1:5" ht="12.75">
      <c r="A94" t="s">
        <v>58</v>
      </c>
      <c r="E94" s="39" t="s">
        <v>5</v>
      </c>
    </row>
    <row r="95" spans="1:16" ht="12.75">
      <c r="A95" t="s">
        <v>50</v>
      </c>
      <c s="34" t="s">
        <v>144</v>
      </c>
      <c s="34" t="s">
        <v>2025</v>
      </c>
      <c s="35" t="s">
        <v>5</v>
      </c>
      <c s="6" t="s">
        <v>2026</v>
      </c>
      <c s="36" t="s">
        <v>65</v>
      </c>
      <c s="37">
        <v>1</v>
      </c>
      <c s="36">
        <v>0</v>
      </c>
      <c s="36">
        <f>ROUND(G95*H95,6)</f>
      </c>
      <c r="L95" s="38">
        <v>0</v>
      </c>
      <c s="32">
        <f>ROUND(ROUND(L95,2)*ROUND(G95,3),2)</f>
      </c>
      <c s="36" t="s">
        <v>1663</v>
      </c>
      <c>
        <f>(M95*21)/100</f>
      </c>
      <c t="s">
        <v>28</v>
      </c>
    </row>
    <row r="96" spans="1:5" ht="12.75">
      <c r="A96" s="35" t="s">
        <v>56</v>
      </c>
      <c r="E96" s="39" t="s">
        <v>2026</v>
      </c>
    </row>
    <row r="97" spans="1:5" ht="12.75">
      <c r="A97" s="35" t="s">
        <v>57</v>
      </c>
      <c r="E97" s="40" t="s">
        <v>5</v>
      </c>
    </row>
    <row r="98" spans="1:5" ht="12.75">
      <c r="A98" t="s">
        <v>58</v>
      </c>
      <c r="E98" s="39" t="s">
        <v>5</v>
      </c>
    </row>
    <row r="99" spans="1:16" ht="12.75">
      <c r="A99" t="s">
        <v>50</v>
      </c>
      <c s="34" t="s">
        <v>148</v>
      </c>
      <c s="34" t="s">
        <v>2027</v>
      </c>
      <c s="35" t="s">
        <v>5</v>
      </c>
      <c s="6" t="s">
        <v>2028</v>
      </c>
      <c s="36" t="s">
        <v>86</v>
      </c>
      <c s="37">
        <v>15</v>
      </c>
      <c s="36">
        <v>0</v>
      </c>
      <c s="36">
        <f>ROUND(G99*H99,6)</f>
      </c>
      <c r="L99" s="38">
        <v>0</v>
      </c>
      <c s="32">
        <f>ROUND(ROUND(L99,2)*ROUND(G99,3),2)</f>
      </c>
      <c s="36" t="s">
        <v>1663</v>
      </c>
      <c>
        <f>(M99*21)/100</f>
      </c>
      <c t="s">
        <v>28</v>
      </c>
    </row>
    <row r="100" spans="1:5" ht="12.75">
      <c r="A100" s="35" t="s">
        <v>56</v>
      </c>
      <c r="E100" s="39" t="s">
        <v>2028</v>
      </c>
    </row>
    <row r="101" spans="1:5" ht="12.75">
      <c r="A101" s="35" t="s">
        <v>57</v>
      </c>
      <c r="E101" s="40" t="s">
        <v>5</v>
      </c>
    </row>
    <row r="102" spans="1:5" ht="12.75">
      <c r="A102" t="s">
        <v>58</v>
      </c>
      <c r="E102" s="39" t="s">
        <v>5</v>
      </c>
    </row>
    <row r="103" spans="1:16" ht="12.75">
      <c r="A103" t="s">
        <v>50</v>
      </c>
      <c s="34" t="s">
        <v>152</v>
      </c>
      <c s="34" t="s">
        <v>2029</v>
      </c>
      <c s="35" t="s">
        <v>5</v>
      </c>
      <c s="6" t="s">
        <v>2030</v>
      </c>
      <c s="36" t="s">
        <v>65</v>
      </c>
      <c s="37">
        <v>1</v>
      </c>
      <c s="36">
        <v>0.00145</v>
      </c>
      <c s="36">
        <f>ROUND(G103*H103,6)</f>
      </c>
      <c r="L103" s="38">
        <v>0</v>
      </c>
      <c s="32">
        <f>ROUND(ROUND(L103,2)*ROUND(G103,3),2)</f>
      </c>
      <c s="36" t="s">
        <v>1663</v>
      </c>
      <c>
        <f>(M103*21)/100</f>
      </c>
      <c t="s">
        <v>28</v>
      </c>
    </row>
    <row r="104" spans="1:5" ht="12.75">
      <c r="A104" s="35" t="s">
        <v>56</v>
      </c>
      <c r="E104" s="39" t="s">
        <v>2030</v>
      </c>
    </row>
    <row r="105" spans="1:5" ht="12.75">
      <c r="A105" s="35" t="s">
        <v>57</v>
      </c>
      <c r="E105" s="40" t="s">
        <v>5</v>
      </c>
    </row>
    <row r="106" spans="1:5" ht="12.75">
      <c r="A106" t="s">
        <v>58</v>
      </c>
      <c r="E106" s="39" t="s">
        <v>5</v>
      </c>
    </row>
    <row r="107" spans="1:16" ht="12.75">
      <c r="A107" t="s">
        <v>50</v>
      </c>
      <c s="34" t="s">
        <v>156</v>
      </c>
      <c s="34" t="s">
        <v>2031</v>
      </c>
      <c s="35" t="s">
        <v>5</v>
      </c>
      <c s="6" t="s">
        <v>2032</v>
      </c>
      <c s="36" t="s">
        <v>65</v>
      </c>
      <c s="37">
        <v>1</v>
      </c>
      <c s="36">
        <v>0.00056</v>
      </c>
      <c s="36">
        <f>ROUND(G107*H107,6)</f>
      </c>
      <c r="L107" s="38">
        <v>0</v>
      </c>
      <c s="32">
        <f>ROUND(ROUND(L107,2)*ROUND(G107,3),2)</f>
      </c>
      <c s="36" t="s">
        <v>1663</v>
      </c>
      <c>
        <f>(M107*21)/100</f>
      </c>
      <c t="s">
        <v>28</v>
      </c>
    </row>
    <row r="108" spans="1:5" ht="12.75">
      <c r="A108" s="35" t="s">
        <v>56</v>
      </c>
      <c r="E108" s="39" t="s">
        <v>2032</v>
      </c>
    </row>
    <row r="109" spans="1:5" ht="12.75">
      <c r="A109" s="35" t="s">
        <v>57</v>
      </c>
      <c r="E109" s="40" t="s">
        <v>5</v>
      </c>
    </row>
    <row r="110" spans="1:5" ht="12.75">
      <c r="A110" t="s">
        <v>58</v>
      </c>
      <c r="E110" s="39" t="s">
        <v>5</v>
      </c>
    </row>
    <row r="111" spans="1:16" ht="12.75">
      <c r="A111" t="s">
        <v>50</v>
      </c>
      <c s="34" t="s">
        <v>161</v>
      </c>
      <c s="34" t="s">
        <v>2033</v>
      </c>
      <c s="35" t="s">
        <v>5</v>
      </c>
      <c s="6" t="s">
        <v>2034</v>
      </c>
      <c s="36" t="s">
        <v>65</v>
      </c>
      <c s="37">
        <v>4</v>
      </c>
      <c s="36">
        <v>0.00039</v>
      </c>
      <c s="36">
        <f>ROUND(G111*H111,6)</f>
      </c>
      <c r="L111" s="38">
        <v>0</v>
      </c>
      <c s="32">
        <f>ROUND(ROUND(L111,2)*ROUND(G111,3),2)</f>
      </c>
      <c s="36" t="s">
        <v>1663</v>
      </c>
      <c>
        <f>(M111*21)/100</f>
      </c>
      <c t="s">
        <v>28</v>
      </c>
    </row>
    <row r="112" spans="1:5" ht="12.75">
      <c r="A112" s="35" t="s">
        <v>56</v>
      </c>
      <c r="E112" s="39" t="s">
        <v>2034</v>
      </c>
    </row>
    <row r="113" spans="1:5" ht="12.75">
      <c r="A113" s="35" t="s">
        <v>57</v>
      </c>
      <c r="E113" s="40" t="s">
        <v>5</v>
      </c>
    </row>
    <row r="114" spans="1:5" ht="12.75">
      <c r="A114" t="s">
        <v>58</v>
      </c>
      <c r="E114" s="39" t="s">
        <v>5</v>
      </c>
    </row>
    <row r="115" spans="1:16" ht="12.75">
      <c r="A115" t="s">
        <v>50</v>
      </c>
      <c s="34" t="s">
        <v>165</v>
      </c>
      <c s="34" t="s">
        <v>2035</v>
      </c>
      <c s="35" t="s">
        <v>5</v>
      </c>
      <c s="6" t="s">
        <v>2036</v>
      </c>
      <c s="36" t="s">
        <v>65</v>
      </c>
      <c s="37">
        <v>2</v>
      </c>
      <c s="36">
        <v>0.00084</v>
      </c>
      <c s="36">
        <f>ROUND(G115*H115,6)</f>
      </c>
      <c r="L115" s="38">
        <v>0</v>
      </c>
      <c s="32">
        <f>ROUND(ROUND(L115,2)*ROUND(G115,3),2)</f>
      </c>
      <c s="36" t="s">
        <v>1663</v>
      </c>
      <c>
        <f>(M115*21)/100</f>
      </c>
      <c t="s">
        <v>28</v>
      </c>
    </row>
    <row r="116" spans="1:5" ht="12.75">
      <c r="A116" s="35" t="s">
        <v>56</v>
      </c>
      <c r="E116" s="39" t="s">
        <v>2036</v>
      </c>
    </row>
    <row r="117" spans="1:5" ht="12.75">
      <c r="A117" s="35" t="s">
        <v>57</v>
      </c>
      <c r="E117" s="40" t="s">
        <v>5</v>
      </c>
    </row>
    <row r="118" spans="1:5" ht="12.75">
      <c r="A118" t="s">
        <v>58</v>
      </c>
      <c r="E118" s="39" t="s">
        <v>5</v>
      </c>
    </row>
    <row r="119" spans="1:16" ht="12.75">
      <c r="A119" t="s">
        <v>50</v>
      </c>
      <c s="34" t="s">
        <v>169</v>
      </c>
      <c s="34" t="s">
        <v>2037</v>
      </c>
      <c s="35" t="s">
        <v>5</v>
      </c>
      <c s="6" t="s">
        <v>2038</v>
      </c>
      <c s="36" t="s">
        <v>65</v>
      </c>
      <c s="37">
        <v>1</v>
      </c>
      <c s="36">
        <v>0.00048</v>
      </c>
      <c s="36">
        <f>ROUND(G119*H119,6)</f>
      </c>
      <c r="L119" s="38">
        <v>0</v>
      </c>
      <c s="32">
        <f>ROUND(ROUND(L119,2)*ROUND(G119,3),2)</f>
      </c>
      <c s="36" t="s">
        <v>1663</v>
      </c>
      <c>
        <f>(M119*21)/100</f>
      </c>
      <c t="s">
        <v>28</v>
      </c>
    </row>
    <row r="120" spans="1:5" ht="12.75">
      <c r="A120" s="35" t="s">
        <v>56</v>
      </c>
      <c r="E120" s="39" t="s">
        <v>2038</v>
      </c>
    </row>
    <row r="121" spans="1:5" ht="12.75">
      <c r="A121" s="35" t="s">
        <v>57</v>
      </c>
      <c r="E121" s="40" t="s">
        <v>5</v>
      </c>
    </row>
    <row r="122" spans="1:5" ht="12.75">
      <c r="A122" t="s">
        <v>58</v>
      </c>
      <c r="E122" s="39" t="s">
        <v>5</v>
      </c>
    </row>
    <row r="123" spans="1:16" ht="12.75">
      <c r="A123" t="s">
        <v>50</v>
      </c>
      <c s="34" t="s">
        <v>173</v>
      </c>
      <c s="34" t="s">
        <v>2039</v>
      </c>
      <c s="35" t="s">
        <v>5</v>
      </c>
      <c s="6" t="s">
        <v>2040</v>
      </c>
      <c s="36" t="s">
        <v>65</v>
      </c>
      <c s="37">
        <v>1</v>
      </c>
      <c s="36">
        <v>0.0036</v>
      </c>
      <c s="36">
        <f>ROUND(G123*H123,6)</f>
      </c>
      <c r="L123" s="38">
        <v>0</v>
      </c>
      <c s="32">
        <f>ROUND(ROUND(L123,2)*ROUND(G123,3),2)</f>
      </c>
      <c s="36" t="s">
        <v>1663</v>
      </c>
      <c>
        <f>(M123*21)/100</f>
      </c>
      <c t="s">
        <v>28</v>
      </c>
    </row>
    <row r="124" spans="1:5" ht="12.75">
      <c r="A124" s="35" t="s">
        <v>56</v>
      </c>
      <c r="E124" s="39" t="s">
        <v>2040</v>
      </c>
    </row>
    <row r="125" spans="1:5" ht="12.75">
      <c r="A125" s="35" t="s">
        <v>57</v>
      </c>
      <c r="E125" s="40" t="s">
        <v>5</v>
      </c>
    </row>
    <row r="126" spans="1:5" ht="12.75">
      <c r="A126" t="s">
        <v>58</v>
      </c>
      <c r="E126" s="39" t="s">
        <v>5</v>
      </c>
    </row>
    <row r="127" spans="1:16" ht="12.75">
      <c r="A127" t="s">
        <v>50</v>
      </c>
      <c s="34" t="s">
        <v>177</v>
      </c>
      <c s="34" t="s">
        <v>2041</v>
      </c>
      <c s="35" t="s">
        <v>5</v>
      </c>
      <c s="6" t="s">
        <v>2042</v>
      </c>
      <c s="36" t="s">
        <v>86</v>
      </c>
      <c s="37">
        <v>16</v>
      </c>
      <c s="36">
        <v>0.00019</v>
      </c>
      <c s="36">
        <f>ROUND(G127*H127,6)</f>
      </c>
      <c r="L127" s="38">
        <v>0</v>
      </c>
      <c s="32">
        <f>ROUND(ROUND(L127,2)*ROUND(G127,3),2)</f>
      </c>
      <c s="36" t="s">
        <v>1663</v>
      </c>
      <c>
        <f>(M127*21)/100</f>
      </c>
      <c t="s">
        <v>28</v>
      </c>
    </row>
    <row r="128" spans="1:5" ht="12.75">
      <c r="A128" s="35" t="s">
        <v>56</v>
      </c>
      <c r="E128" s="39" t="s">
        <v>2042</v>
      </c>
    </row>
    <row r="129" spans="1:5" ht="12.75">
      <c r="A129" s="35" t="s">
        <v>57</v>
      </c>
      <c r="E129" s="40" t="s">
        <v>5</v>
      </c>
    </row>
    <row r="130" spans="1:5" ht="12.75">
      <c r="A130" t="s">
        <v>58</v>
      </c>
      <c r="E130" s="39" t="s">
        <v>5</v>
      </c>
    </row>
    <row r="131" spans="1:16" ht="12.75">
      <c r="A131" t="s">
        <v>50</v>
      </c>
      <c s="34" t="s">
        <v>181</v>
      </c>
      <c s="34" t="s">
        <v>2043</v>
      </c>
      <c s="35" t="s">
        <v>5</v>
      </c>
      <c s="6" t="s">
        <v>2044</v>
      </c>
      <c s="36" t="s">
        <v>86</v>
      </c>
      <c s="37">
        <v>3</v>
      </c>
      <c s="36">
        <v>9E-05</v>
      </c>
      <c s="36">
        <f>ROUND(G131*H131,6)</f>
      </c>
      <c r="L131" s="38">
        <v>0</v>
      </c>
      <c s="32">
        <f>ROUND(ROUND(L131,2)*ROUND(G131,3),2)</f>
      </c>
      <c s="36" t="s">
        <v>1663</v>
      </c>
      <c>
        <f>(M131*21)/100</f>
      </c>
      <c t="s">
        <v>28</v>
      </c>
    </row>
    <row r="132" spans="1:5" ht="12.75">
      <c r="A132" s="35" t="s">
        <v>56</v>
      </c>
      <c r="E132" s="39" t="s">
        <v>2044</v>
      </c>
    </row>
    <row r="133" spans="1:5" ht="12.75">
      <c r="A133" s="35" t="s">
        <v>57</v>
      </c>
      <c r="E133" s="40" t="s">
        <v>5</v>
      </c>
    </row>
    <row r="134" spans="1:5" ht="12.75">
      <c r="A134" t="s">
        <v>58</v>
      </c>
      <c r="E134" s="39" t="s">
        <v>5</v>
      </c>
    </row>
    <row r="135" spans="1:16" ht="12.75">
      <c r="A135" t="s">
        <v>50</v>
      </c>
      <c s="34" t="s">
        <v>185</v>
      </c>
      <c s="34" t="s">
        <v>2045</v>
      </c>
      <c s="35" t="s">
        <v>5</v>
      </c>
      <c s="6" t="s">
        <v>2046</v>
      </c>
      <c s="36" t="s">
        <v>65</v>
      </c>
      <c s="37">
        <v>2</v>
      </c>
      <c s="36">
        <v>0.00046</v>
      </c>
      <c s="36">
        <f>ROUND(G135*H135,6)</f>
      </c>
      <c r="L135" s="38">
        <v>0</v>
      </c>
      <c s="32">
        <f>ROUND(ROUND(L135,2)*ROUND(G135,3),2)</f>
      </c>
      <c s="36" t="s">
        <v>1663</v>
      </c>
      <c>
        <f>(M135*21)/100</f>
      </c>
      <c t="s">
        <v>28</v>
      </c>
    </row>
    <row r="136" spans="1:5" ht="12.75">
      <c r="A136" s="35" t="s">
        <v>56</v>
      </c>
      <c r="E136" s="39" t="s">
        <v>2046</v>
      </c>
    </row>
    <row r="137" spans="1:5" ht="12.75">
      <c r="A137" s="35" t="s">
        <v>57</v>
      </c>
      <c r="E137" s="40" t="s">
        <v>5</v>
      </c>
    </row>
    <row r="138" spans="1:5" ht="12.75">
      <c r="A138" t="s">
        <v>58</v>
      </c>
      <c r="E138" s="39" t="s">
        <v>5</v>
      </c>
    </row>
    <row r="139" spans="1:16" ht="12.75">
      <c r="A139" t="s">
        <v>50</v>
      </c>
      <c s="34" t="s">
        <v>189</v>
      </c>
      <c s="34" t="s">
        <v>2047</v>
      </c>
      <c s="35" t="s">
        <v>5</v>
      </c>
      <c s="6" t="s">
        <v>2048</v>
      </c>
      <c s="36" t="s">
        <v>65</v>
      </c>
      <c s="37">
        <v>1</v>
      </c>
      <c s="36">
        <v>0</v>
      </c>
      <c s="36">
        <f>ROUND(G139*H139,6)</f>
      </c>
      <c r="L139" s="38">
        <v>0</v>
      </c>
      <c s="32">
        <f>ROUND(ROUND(L139,2)*ROUND(G139,3),2)</f>
      </c>
      <c s="36" t="s">
        <v>391</v>
      </c>
      <c>
        <f>(M139*21)/100</f>
      </c>
      <c t="s">
        <v>28</v>
      </c>
    </row>
    <row r="140" spans="1:5" ht="12.75">
      <c r="A140" s="35" t="s">
        <v>56</v>
      </c>
      <c r="E140" s="39" t="s">
        <v>2048</v>
      </c>
    </row>
    <row r="141" spans="1:5" ht="12.75">
      <c r="A141" s="35" t="s">
        <v>57</v>
      </c>
      <c r="E141" s="40" t="s">
        <v>5</v>
      </c>
    </row>
    <row r="142" spans="1:5" ht="63.75">
      <c r="A142" t="s">
        <v>58</v>
      </c>
      <c r="E142" s="39" t="s">
        <v>2049</v>
      </c>
    </row>
    <row r="143" spans="1:16" ht="12.75">
      <c r="A143" t="s">
        <v>50</v>
      </c>
      <c s="34" t="s">
        <v>193</v>
      </c>
      <c s="34" t="s">
        <v>2050</v>
      </c>
      <c s="35" t="s">
        <v>5</v>
      </c>
      <c s="6" t="s">
        <v>2051</v>
      </c>
      <c s="36" t="s">
        <v>86</v>
      </c>
      <c s="37">
        <v>15</v>
      </c>
      <c s="36">
        <v>0</v>
      </c>
      <c s="36">
        <f>ROUND(G143*H143,6)</f>
      </c>
      <c r="L143" s="38">
        <v>0</v>
      </c>
      <c s="32">
        <f>ROUND(ROUND(L143,2)*ROUND(G143,3),2)</f>
      </c>
      <c s="36" t="s">
        <v>391</v>
      </c>
      <c>
        <f>(M143*21)/100</f>
      </c>
      <c t="s">
        <v>28</v>
      </c>
    </row>
    <row r="144" spans="1:5" ht="12.75">
      <c r="A144" s="35" t="s">
        <v>56</v>
      </c>
      <c r="E144" s="39" t="s">
        <v>2051</v>
      </c>
    </row>
    <row r="145" spans="1:5" ht="12.75">
      <c r="A145" s="35" t="s">
        <v>57</v>
      </c>
      <c r="E145" s="40" t="s">
        <v>5</v>
      </c>
    </row>
    <row r="146" spans="1:5" ht="63.75">
      <c r="A146" t="s">
        <v>58</v>
      </c>
      <c r="E146" s="39" t="s">
        <v>2052</v>
      </c>
    </row>
    <row r="147" spans="1:16" ht="12.75">
      <c r="A147" t="s">
        <v>50</v>
      </c>
      <c s="34" t="s">
        <v>197</v>
      </c>
      <c s="34" t="s">
        <v>2053</v>
      </c>
      <c s="35" t="s">
        <v>5</v>
      </c>
      <c s="6" t="s">
        <v>2054</v>
      </c>
      <c s="36" t="s">
        <v>65</v>
      </c>
      <c s="37">
        <v>1</v>
      </c>
      <c s="36">
        <v>0</v>
      </c>
      <c s="36">
        <f>ROUND(G147*H147,6)</f>
      </c>
      <c r="L147" s="38">
        <v>0</v>
      </c>
      <c s="32">
        <f>ROUND(ROUND(L147,2)*ROUND(G147,3),2)</f>
      </c>
      <c s="36" t="s">
        <v>391</v>
      </c>
      <c>
        <f>(M147*21)/100</f>
      </c>
      <c t="s">
        <v>28</v>
      </c>
    </row>
    <row r="148" spans="1:5" ht="12.75">
      <c r="A148" s="35" t="s">
        <v>56</v>
      </c>
      <c r="E148" s="39" t="s">
        <v>2054</v>
      </c>
    </row>
    <row r="149" spans="1:5" ht="12.75">
      <c r="A149" s="35" t="s">
        <v>57</v>
      </c>
      <c r="E149" s="40" t="s">
        <v>5</v>
      </c>
    </row>
    <row r="150" spans="1:5" ht="63.75">
      <c r="A150" t="s">
        <v>58</v>
      </c>
      <c r="E150" s="39" t="s">
        <v>2055</v>
      </c>
    </row>
    <row r="151" spans="1:16" ht="12.75">
      <c r="A151" t="s">
        <v>50</v>
      </c>
      <c s="34" t="s">
        <v>201</v>
      </c>
      <c s="34" t="s">
        <v>2056</v>
      </c>
      <c s="35" t="s">
        <v>5</v>
      </c>
      <c s="6" t="s">
        <v>2057</v>
      </c>
      <c s="36" t="s">
        <v>70</v>
      </c>
      <c s="37">
        <v>1</v>
      </c>
      <c s="36">
        <v>0</v>
      </c>
      <c s="36">
        <f>ROUND(G151*H151,6)</f>
      </c>
      <c r="L151" s="38">
        <v>0</v>
      </c>
      <c s="32">
        <f>ROUND(ROUND(L151,2)*ROUND(G151,3),2)</f>
      </c>
      <c s="36" t="s">
        <v>391</v>
      </c>
      <c>
        <f>(M151*21)/100</f>
      </c>
      <c t="s">
        <v>28</v>
      </c>
    </row>
    <row r="152" spans="1:5" ht="12.75">
      <c r="A152" s="35" t="s">
        <v>56</v>
      </c>
      <c r="E152" s="39" t="s">
        <v>2057</v>
      </c>
    </row>
    <row r="153" spans="1:5" ht="12.75">
      <c r="A153" s="35" t="s">
        <v>57</v>
      </c>
      <c r="E153" s="40" t="s">
        <v>5</v>
      </c>
    </row>
    <row r="154" spans="1:5" ht="63.75">
      <c r="A154" t="s">
        <v>58</v>
      </c>
      <c r="E154" s="39" t="s">
        <v>2058</v>
      </c>
    </row>
    <row r="155" spans="1:16" ht="12.75">
      <c r="A155" t="s">
        <v>50</v>
      </c>
      <c s="34" t="s">
        <v>205</v>
      </c>
      <c s="34" t="s">
        <v>2059</v>
      </c>
      <c s="35" t="s">
        <v>5</v>
      </c>
      <c s="6" t="s">
        <v>2060</v>
      </c>
      <c s="36" t="s">
        <v>65</v>
      </c>
      <c s="37">
        <v>2</v>
      </c>
      <c s="36">
        <v>0</v>
      </c>
      <c s="36">
        <f>ROUND(G155*H155,6)</f>
      </c>
      <c r="L155" s="38">
        <v>0</v>
      </c>
      <c s="32">
        <f>ROUND(ROUND(L155,2)*ROUND(G155,3),2)</f>
      </c>
      <c s="36" t="s">
        <v>391</v>
      </c>
      <c>
        <f>(M155*21)/100</f>
      </c>
      <c t="s">
        <v>28</v>
      </c>
    </row>
    <row r="156" spans="1:5" ht="12.75">
      <c r="A156" s="35" t="s">
        <v>56</v>
      </c>
      <c r="E156" s="39" t="s">
        <v>2060</v>
      </c>
    </row>
    <row r="157" spans="1:5" ht="12.75">
      <c r="A157" s="35" t="s">
        <v>57</v>
      </c>
      <c r="E157" s="40" t="s">
        <v>5</v>
      </c>
    </row>
    <row r="158" spans="1:5" ht="63.75">
      <c r="A158" t="s">
        <v>58</v>
      </c>
      <c r="E158" s="39" t="s">
        <v>2061</v>
      </c>
    </row>
    <row r="159" spans="1:16" ht="12.75">
      <c r="A159" t="s">
        <v>50</v>
      </c>
      <c s="34" t="s">
        <v>209</v>
      </c>
      <c s="34" t="s">
        <v>2062</v>
      </c>
      <c s="35" t="s">
        <v>5</v>
      </c>
      <c s="6" t="s">
        <v>2063</v>
      </c>
      <c s="36" t="s">
        <v>70</v>
      </c>
      <c s="37">
        <v>1</v>
      </c>
      <c s="36">
        <v>0</v>
      </c>
      <c s="36">
        <f>ROUND(G159*H159,6)</f>
      </c>
      <c r="L159" s="38">
        <v>0</v>
      </c>
      <c s="32">
        <f>ROUND(ROUND(L159,2)*ROUND(G159,3),2)</f>
      </c>
      <c s="36" t="s">
        <v>391</v>
      </c>
      <c>
        <f>(M159*21)/100</f>
      </c>
      <c t="s">
        <v>28</v>
      </c>
    </row>
    <row r="160" spans="1:5" ht="12.75">
      <c r="A160" s="35" t="s">
        <v>56</v>
      </c>
      <c r="E160" s="39" t="s">
        <v>2063</v>
      </c>
    </row>
    <row r="161" spans="1:5" ht="12.75">
      <c r="A161" s="35" t="s">
        <v>57</v>
      </c>
      <c r="E161" s="40" t="s">
        <v>5</v>
      </c>
    </row>
    <row r="162" spans="1:5" ht="63.75">
      <c r="A162" t="s">
        <v>58</v>
      </c>
      <c r="E162" s="39" t="s">
        <v>2064</v>
      </c>
    </row>
    <row r="163" spans="1:16" ht="12.75">
      <c r="A163" t="s">
        <v>50</v>
      </c>
      <c s="34" t="s">
        <v>213</v>
      </c>
      <c s="34" t="s">
        <v>2065</v>
      </c>
      <c s="35" t="s">
        <v>5</v>
      </c>
      <c s="6" t="s">
        <v>2066</v>
      </c>
      <c s="36" t="s">
        <v>65</v>
      </c>
      <c s="37">
        <v>2</v>
      </c>
      <c s="36">
        <v>0.00092</v>
      </c>
      <c s="36">
        <f>ROUND(G163*H163,6)</f>
      </c>
      <c r="L163" s="38">
        <v>0</v>
      </c>
      <c s="32">
        <f>ROUND(ROUND(L163,2)*ROUND(G163,3),2)</f>
      </c>
      <c s="36" t="s">
        <v>391</v>
      </c>
      <c>
        <f>(M163*21)/100</f>
      </c>
      <c t="s">
        <v>28</v>
      </c>
    </row>
    <row r="164" spans="1:5" ht="12.75">
      <c r="A164" s="35" t="s">
        <v>56</v>
      </c>
      <c r="E164" s="39" t="s">
        <v>2066</v>
      </c>
    </row>
    <row r="165" spans="1:5" ht="12.75">
      <c r="A165" s="35" t="s">
        <v>57</v>
      </c>
      <c r="E165" s="40" t="s">
        <v>5</v>
      </c>
    </row>
    <row r="166" spans="1:5" ht="63.75">
      <c r="A166" t="s">
        <v>58</v>
      </c>
      <c r="E166" s="39" t="s">
        <v>2067</v>
      </c>
    </row>
    <row r="167" spans="1:13" ht="12.75">
      <c r="A167" t="s">
        <v>47</v>
      </c>
      <c r="C167" s="31" t="s">
        <v>67</v>
      </c>
      <c r="E167" s="33" t="s">
        <v>949</v>
      </c>
      <c r="J167" s="32">
        <f>0</f>
      </c>
      <c s="32">
        <f>0</f>
      </c>
      <c s="32">
        <f>0+L168</f>
      </c>
      <c s="32">
        <f>0+M168</f>
      </c>
    </row>
    <row r="168" spans="1:16" ht="25.5">
      <c r="A168" t="s">
        <v>50</v>
      </c>
      <c s="34" t="s">
        <v>217</v>
      </c>
      <c s="34" t="s">
        <v>2068</v>
      </c>
      <c s="35" t="s">
        <v>5</v>
      </c>
      <c s="6" t="s">
        <v>2069</v>
      </c>
      <c s="36" t="s">
        <v>54</v>
      </c>
      <c s="37">
        <v>1.081</v>
      </c>
      <c s="36">
        <v>0</v>
      </c>
      <c s="36">
        <f>ROUND(G168*H168,6)</f>
      </c>
      <c r="L168" s="38">
        <v>0</v>
      </c>
      <c s="32">
        <f>ROUND(ROUND(L168,2)*ROUND(G168,3),2)</f>
      </c>
      <c s="36" t="s">
        <v>1663</v>
      </c>
      <c>
        <f>(M168*21)/100</f>
      </c>
      <c t="s">
        <v>28</v>
      </c>
    </row>
    <row r="169" spans="1:5" ht="25.5">
      <c r="A169" s="35" t="s">
        <v>56</v>
      </c>
      <c r="E169" s="39" t="s">
        <v>2069</v>
      </c>
    </row>
    <row r="170" spans="1:5" ht="76.5">
      <c r="A170" s="35" t="s">
        <v>57</v>
      </c>
      <c r="E170" s="42" t="s">
        <v>1989</v>
      </c>
    </row>
    <row r="171" spans="1:5" ht="12.75">
      <c r="A171" t="s">
        <v>58</v>
      </c>
      <c r="E1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COUNTIFS(L8:L173,"=0",A8:A173,"P")+COUNTIFS(L8:L173,"",A8:A173,"P")+SUM(Q8:Q173)</f>
      </c>
    </row>
    <row r="8" spans="1:13" ht="12.75">
      <c r="A8" t="s">
        <v>45</v>
      </c>
      <c r="C8" s="28" t="s">
        <v>2072</v>
      </c>
      <c r="E8" s="30" t="s">
        <v>2071</v>
      </c>
      <c r="J8" s="29">
        <f>0+J9+J58+J163+J172</f>
      </c>
      <c s="29">
        <f>0+K9+K58+K163+K172</f>
      </c>
      <c s="29">
        <f>0+L9+L58+L163+L172</f>
      </c>
      <c s="29">
        <f>0+M9+M58+M163+M172</f>
      </c>
    </row>
    <row r="9" spans="1:13" ht="12.75">
      <c r="A9" t="s">
        <v>47</v>
      </c>
      <c r="C9" s="31" t="s">
        <v>51</v>
      </c>
      <c r="E9" s="33" t="s">
        <v>49</v>
      </c>
      <c r="J9" s="32">
        <f>0</f>
      </c>
      <c s="32">
        <f>0</f>
      </c>
      <c s="32">
        <f>0+L10+L14+L18+L22+L26+L30+L34+L38+L42+L46+L50+L54</f>
      </c>
      <c s="32">
        <f>0+M10+M14+M18+M22+M26+M30+M34+M38+M42+M46+M50+M54</f>
      </c>
    </row>
    <row r="10" spans="1:16" ht="12.75">
      <c r="A10" t="s">
        <v>50</v>
      </c>
      <c s="34" t="s">
        <v>51</v>
      </c>
      <c s="34" t="s">
        <v>1972</v>
      </c>
      <c s="35" t="s">
        <v>5</v>
      </c>
      <c s="6" t="s">
        <v>1973</v>
      </c>
      <c s="36" t="s">
        <v>1974</v>
      </c>
      <c s="37">
        <v>0.304</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5</v>
      </c>
    </row>
    <row r="14" spans="1:16" ht="12.75">
      <c r="A14" t="s">
        <v>50</v>
      </c>
      <c s="34" t="s">
        <v>28</v>
      </c>
      <c s="34" t="s">
        <v>1666</v>
      </c>
      <c s="35" t="s">
        <v>5</v>
      </c>
      <c s="6" t="s">
        <v>1667</v>
      </c>
      <c s="36" t="s">
        <v>1472</v>
      </c>
      <c s="37">
        <v>15.2</v>
      </c>
      <c s="36">
        <v>0</v>
      </c>
      <c s="36">
        <f>ROUND(G14*H14,6)</f>
      </c>
      <c r="L14" s="38">
        <v>0</v>
      </c>
      <c s="32">
        <f>ROUND(ROUND(L14,2)*ROUND(G14,3),2)</f>
      </c>
      <c s="36" t="s">
        <v>1663</v>
      </c>
      <c>
        <f>(M14*21)/100</f>
      </c>
      <c t="s">
        <v>28</v>
      </c>
    </row>
    <row r="15" spans="1:5" ht="12.75">
      <c r="A15" s="35" t="s">
        <v>56</v>
      </c>
      <c r="E15" s="39" t="s">
        <v>1667</v>
      </c>
    </row>
    <row r="16" spans="1:5" ht="12.75">
      <c r="A16" s="35" t="s">
        <v>57</v>
      </c>
      <c r="E16" s="40" t="s">
        <v>2073</v>
      </c>
    </row>
    <row r="17" spans="1:5" ht="12.75">
      <c r="A17" t="s">
        <v>58</v>
      </c>
      <c r="E17" s="39" t="s">
        <v>5</v>
      </c>
    </row>
    <row r="18" spans="1:16" ht="38.25">
      <c r="A18" t="s">
        <v>50</v>
      </c>
      <c s="34" t="s">
        <v>26</v>
      </c>
      <c s="34" t="s">
        <v>2074</v>
      </c>
      <c s="35" t="s">
        <v>5</v>
      </c>
      <c s="6" t="s">
        <v>2075</v>
      </c>
      <c s="36" t="s">
        <v>54</v>
      </c>
      <c s="37">
        <v>22.88</v>
      </c>
      <c s="36">
        <v>0</v>
      </c>
      <c s="36">
        <f>ROUND(G18*H18,6)</f>
      </c>
      <c r="L18" s="38">
        <v>0</v>
      </c>
      <c s="32">
        <f>ROUND(ROUND(L18,2)*ROUND(G18,3),2)</f>
      </c>
      <c s="36" t="s">
        <v>1663</v>
      </c>
      <c>
        <f>(M18*21)/100</f>
      </c>
      <c t="s">
        <v>28</v>
      </c>
    </row>
    <row r="19" spans="1:5" ht="38.25">
      <c r="A19" s="35" t="s">
        <v>56</v>
      </c>
      <c r="E19" s="39" t="s">
        <v>2075</v>
      </c>
    </row>
    <row r="20" spans="1:5" ht="38.25">
      <c r="A20" s="35" t="s">
        <v>57</v>
      </c>
      <c r="E20" s="40" t="s">
        <v>2076</v>
      </c>
    </row>
    <row r="21" spans="1:5" ht="12.75">
      <c r="A21" t="s">
        <v>58</v>
      </c>
      <c r="E21" s="39" t="s">
        <v>5</v>
      </c>
    </row>
    <row r="22" spans="1:16" ht="38.25">
      <c r="A22" t="s">
        <v>50</v>
      </c>
      <c s="34" t="s">
        <v>67</v>
      </c>
      <c s="34" t="s">
        <v>2077</v>
      </c>
      <c s="35" t="s">
        <v>5</v>
      </c>
      <c s="6" t="s">
        <v>1672</v>
      </c>
      <c s="36" t="s">
        <v>54</v>
      </c>
      <c s="37">
        <v>7.68</v>
      </c>
      <c s="36">
        <v>0</v>
      </c>
      <c s="36">
        <f>ROUND(G22*H22,6)</f>
      </c>
      <c r="L22" s="38">
        <v>0</v>
      </c>
      <c s="32">
        <f>ROUND(ROUND(L22,2)*ROUND(G22,3),2)</f>
      </c>
      <c s="36" t="s">
        <v>1663</v>
      </c>
      <c>
        <f>(M22*21)/100</f>
      </c>
      <c t="s">
        <v>28</v>
      </c>
    </row>
    <row r="23" spans="1:5" ht="38.25">
      <c r="A23" s="35" t="s">
        <v>56</v>
      </c>
      <c r="E23" s="39" t="s">
        <v>2078</v>
      </c>
    </row>
    <row r="24" spans="1:5" ht="25.5">
      <c r="A24" s="35" t="s">
        <v>57</v>
      </c>
      <c r="E24" s="42" t="s">
        <v>2079</v>
      </c>
    </row>
    <row r="25" spans="1:5" ht="12.75">
      <c r="A25" t="s">
        <v>58</v>
      </c>
      <c r="E25" s="39" t="s">
        <v>5</v>
      </c>
    </row>
    <row r="26" spans="1:16" ht="25.5">
      <c r="A26" t="s">
        <v>50</v>
      </c>
      <c s="34" t="s">
        <v>72</v>
      </c>
      <c s="34" t="s">
        <v>1987</v>
      </c>
      <c s="35" t="s">
        <v>5</v>
      </c>
      <c s="6" t="s">
        <v>1988</v>
      </c>
      <c s="36" t="s">
        <v>54</v>
      </c>
      <c s="37">
        <v>1.52</v>
      </c>
      <c s="36">
        <v>0</v>
      </c>
      <c s="36">
        <f>ROUND(G26*H26,6)</f>
      </c>
      <c r="L26" s="38">
        <v>0</v>
      </c>
      <c s="32">
        <f>ROUND(ROUND(L26,2)*ROUND(G26,3),2)</f>
      </c>
      <c s="36" t="s">
        <v>1663</v>
      </c>
      <c>
        <f>(M26*21)/100</f>
      </c>
      <c t="s">
        <v>28</v>
      </c>
    </row>
    <row r="27" spans="1:5" ht="25.5">
      <c r="A27" s="35" t="s">
        <v>56</v>
      </c>
      <c r="E27" s="39" t="s">
        <v>1988</v>
      </c>
    </row>
    <row r="28" spans="1:5" ht="12.75">
      <c r="A28" s="35" t="s">
        <v>57</v>
      </c>
      <c r="E28" s="40" t="s">
        <v>2080</v>
      </c>
    </row>
    <row r="29" spans="1:5" ht="12.75">
      <c r="A29" t="s">
        <v>58</v>
      </c>
      <c r="E29" s="39" t="s">
        <v>5</v>
      </c>
    </row>
    <row r="30" spans="1:16" ht="25.5">
      <c r="A30" t="s">
        <v>50</v>
      </c>
      <c s="34" t="s">
        <v>27</v>
      </c>
      <c s="34" t="s">
        <v>1990</v>
      </c>
      <c s="35" t="s">
        <v>5</v>
      </c>
      <c s="6" t="s">
        <v>1991</v>
      </c>
      <c s="36" t="s">
        <v>54</v>
      </c>
      <c s="37">
        <v>14.24</v>
      </c>
      <c s="36">
        <v>0</v>
      </c>
      <c s="36">
        <f>ROUND(G30*H30,6)</f>
      </c>
      <c r="L30" s="38">
        <v>0</v>
      </c>
      <c s="32">
        <f>ROUND(ROUND(L30,2)*ROUND(G30,3),2)</f>
      </c>
      <c s="36" t="s">
        <v>1663</v>
      </c>
      <c>
        <f>(M30*21)/100</f>
      </c>
      <c t="s">
        <v>28</v>
      </c>
    </row>
    <row r="31" spans="1:5" ht="25.5">
      <c r="A31" s="35" t="s">
        <v>56</v>
      </c>
      <c r="E31" s="39" t="s">
        <v>1991</v>
      </c>
    </row>
    <row r="32" spans="1:5" ht="38.25">
      <c r="A32" s="35" t="s">
        <v>57</v>
      </c>
      <c r="E32" s="40" t="s">
        <v>2081</v>
      </c>
    </row>
    <row r="33" spans="1:5" ht="12.75">
      <c r="A33" t="s">
        <v>58</v>
      </c>
      <c r="E33" s="39" t="s">
        <v>5</v>
      </c>
    </row>
    <row r="34" spans="1:16" ht="25.5">
      <c r="A34" t="s">
        <v>50</v>
      </c>
      <c s="34" t="s">
        <v>79</v>
      </c>
      <c s="34" t="s">
        <v>1993</v>
      </c>
      <c s="35" t="s">
        <v>5</v>
      </c>
      <c s="6" t="s">
        <v>1994</v>
      </c>
      <c s="36" t="s">
        <v>54</v>
      </c>
      <c s="37">
        <v>4.56</v>
      </c>
      <c s="36">
        <v>0</v>
      </c>
      <c s="36">
        <f>ROUND(G34*H34,6)</f>
      </c>
      <c r="L34" s="38">
        <v>0</v>
      </c>
      <c s="32">
        <f>ROUND(ROUND(L34,2)*ROUND(G34,3),2)</f>
      </c>
      <c s="36" t="s">
        <v>1663</v>
      </c>
      <c>
        <f>(M34*21)/100</f>
      </c>
      <c t="s">
        <v>28</v>
      </c>
    </row>
    <row r="35" spans="1:5" ht="51">
      <c r="A35" s="35" t="s">
        <v>56</v>
      </c>
      <c r="E35" s="39" t="s">
        <v>1995</v>
      </c>
    </row>
    <row r="36" spans="1:5" ht="12.75">
      <c r="A36" s="35" t="s">
        <v>57</v>
      </c>
      <c r="E36" s="40" t="s">
        <v>5</v>
      </c>
    </row>
    <row r="37" spans="1:5" ht="12.75">
      <c r="A37" t="s">
        <v>58</v>
      </c>
      <c r="E37" s="39" t="s">
        <v>5</v>
      </c>
    </row>
    <row r="38" spans="1:16" ht="25.5">
      <c r="A38" t="s">
        <v>50</v>
      </c>
      <c s="34" t="s">
        <v>83</v>
      </c>
      <c s="34" t="s">
        <v>1996</v>
      </c>
      <c s="35" t="s">
        <v>5</v>
      </c>
      <c s="6" t="s">
        <v>1997</v>
      </c>
      <c s="36" t="s">
        <v>54</v>
      </c>
      <c s="37">
        <v>6.48</v>
      </c>
      <c s="36">
        <v>0</v>
      </c>
      <c s="36">
        <f>ROUND(G38*H38,6)</f>
      </c>
      <c r="L38" s="38">
        <v>0</v>
      </c>
      <c s="32">
        <f>ROUND(ROUND(L38,2)*ROUND(G38,3),2)</f>
      </c>
      <c s="36" t="s">
        <v>1663</v>
      </c>
      <c>
        <f>(M38*21)/100</f>
      </c>
      <c t="s">
        <v>28</v>
      </c>
    </row>
    <row r="39" spans="1:5" ht="38.25">
      <c r="A39" s="35" t="s">
        <v>56</v>
      </c>
      <c r="E39" s="39" t="s">
        <v>1998</v>
      </c>
    </row>
    <row r="40" spans="1:5" ht="38.25">
      <c r="A40" s="35" t="s">
        <v>57</v>
      </c>
      <c r="E40" s="40" t="s">
        <v>2082</v>
      </c>
    </row>
    <row r="41" spans="1:5" ht="12.75">
      <c r="A41" t="s">
        <v>58</v>
      </c>
      <c r="E41" s="39" t="s">
        <v>5</v>
      </c>
    </row>
    <row r="42" spans="1:16" ht="25.5">
      <c r="A42" t="s">
        <v>50</v>
      </c>
      <c s="34" t="s">
        <v>88</v>
      </c>
      <c s="34" t="s">
        <v>2000</v>
      </c>
      <c s="35" t="s">
        <v>5</v>
      </c>
      <c s="6" t="s">
        <v>2001</v>
      </c>
      <c s="36" t="s">
        <v>1472</v>
      </c>
      <c s="37">
        <v>15.2</v>
      </c>
      <c s="36">
        <v>0</v>
      </c>
      <c s="36">
        <f>ROUND(G42*H42,6)</f>
      </c>
      <c r="L42" s="38">
        <v>0</v>
      </c>
      <c s="32">
        <f>ROUND(ROUND(L42,2)*ROUND(G42,3),2)</f>
      </c>
      <c s="36" t="s">
        <v>1663</v>
      </c>
      <c>
        <f>(M42*21)/100</f>
      </c>
      <c t="s">
        <v>28</v>
      </c>
    </row>
    <row r="43" spans="1:5" ht="25.5">
      <c r="A43" s="35" t="s">
        <v>56</v>
      </c>
      <c r="E43" s="39" t="s">
        <v>2001</v>
      </c>
    </row>
    <row r="44" spans="1:5" ht="12.75">
      <c r="A44" s="35" t="s">
        <v>57</v>
      </c>
      <c r="E44" s="40" t="s">
        <v>2073</v>
      </c>
    </row>
    <row r="45" spans="1:5" ht="12.75">
      <c r="A45" t="s">
        <v>58</v>
      </c>
      <c r="E45" s="39" t="s">
        <v>5</v>
      </c>
    </row>
    <row r="46" spans="1:16" ht="25.5">
      <c r="A46" t="s">
        <v>50</v>
      </c>
      <c s="34" t="s">
        <v>92</v>
      </c>
      <c s="34" t="s">
        <v>2002</v>
      </c>
      <c s="35" t="s">
        <v>5</v>
      </c>
      <c s="6" t="s">
        <v>2003</v>
      </c>
      <c s="36" t="s">
        <v>1472</v>
      </c>
      <c s="37">
        <v>15.2</v>
      </c>
      <c s="36">
        <v>0</v>
      </c>
      <c s="36">
        <f>ROUND(G46*H46,6)</f>
      </c>
      <c r="L46" s="38">
        <v>0</v>
      </c>
      <c s="32">
        <f>ROUND(ROUND(L46,2)*ROUND(G46,3),2)</f>
      </c>
      <c s="36" t="s">
        <v>1663</v>
      </c>
      <c>
        <f>(M46*21)/100</f>
      </c>
      <c t="s">
        <v>28</v>
      </c>
    </row>
    <row r="47" spans="1:5" ht="25.5">
      <c r="A47" s="35" t="s">
        <v>56</v>
      </c>
      <c r="E47" s="39" t="s">
        <v>2003</v>
      </c>
    </row>
    <row r="48" spans="1:5" ht="12.75">
      <c r="A48" s="35" t="s">
        <v>57</v>
      </c>
      <c r="E48" s="40" t="s">
        <v>5</v>
      </c>
    </row>
    <row r="49" spans="1:5" ht="12.75">
      <c r="A49" t="s">
        <v>58</v>
      </c>
      <c r="E49" s="39" t="s">
        <v>5</v>
      </c>
    </row>
    <row r="50" spans="1:16" ht="12.75">
      <c r="A50" t="s">
        <v>50</v>
      </c>
      <c s="34" t="s">
        <v>96</v>
      </c>
      <c s="34" t="s">
        <v>2083</v>
      </c>
      <c s="35" t="s">
        <v>5</v>
      </c>
      <c s="6" t="s">
        <v>2084</v>
      </c>
      <c s="36" t="s">
        <v>996</v>
      </c>
      <c s="37">
        <v>3.84</v>
      </c>
      <c s="36">
        <v>1</v>
      </c>
      <c s="36">
        <f>ROUND(G50*H50,6)</f>
      </c>
      <c r="L50" s="38">
        <v>0</v>
      </c>
      <c s="32">
        <f>ROUND(ROUND(L50,2)*ROUND(G50,3),2)</f>
      </c>
      <c s="36" t="s">
        <v>1663</v>
      </c>
      <c>
        <f>(M50*21)/100</f>
      </c>
      <c t="s">
        <v>28</v>
      </c>
    </row>
    <row r="51" spans="1:5" ht="12.75">
      <c r="A51" s="35" t="s">
        <v>56</v>
      </c>
      <c r="E51" s="39" t="s">
        <v>2084</v>
      </c>
    </row>
    <row r="52" spans="1:5" ht="12.75">
      <c r="A52" s="35" t="s">
        <v>57</v>
      </c>
      <c r="E52" s="40" t="s">
        <v>2085</v>
      </c>
    </row>
    <row r="53" spans="1:5" ht="12.75">
      <c r="A53" t="s">
        <v>58</v>
      </c>
      <c r="E53" s="39" t="s">
        <v>5</v>
      </c>
    </row>
    <row r="54" spans="1:16" ht="12.75">
      <c r="A54" t="s">
        <v>50</v>
      </c>
      <c s="34" t="s">
        <v>100</v>
      </c>
      <c s="34" t="s">
        <v>2086</v>
      </c>
      <c s="35" t="s">
        <v>5</v>
      </c>
      <c s="6" t="s">
        <v>2087</v>
      </c>
      <c s="36" t="s">
        <v>996</v>
      </c>
      <c s="37">
        <v>10.24</v>
      </c>
      <c s="36">
        <v>1</v>
      </c>
      <c s="36">
        <f>ROUND(G54*H54,6)</f>
      </c>
      <c r="L54" s="38">
        <v>0</v>
      </c>
      <c s="32">
        <f>ROUND(ROUND(L54,2)*ROUND(G54,3),2)</f>
      </c>
      <c s="36" t="s">
        <v>1663</v>
      </c>
      <c>
        <f>(M54*21)/100</f>
      </c>
      <c t="s">
        <v>28</v>
      </c>
    </row>
    <row r="55" spans="1:5" ht="12.75">
      <c r="A55" s="35" t="s">
        <v>56</v>
      </c>
      <c r="E55" s="39" t="s">
        <v>2087</v>
      </c>
    </row>
    <row r="56" spans="1:5" ht="12.75">
      <c r="A56" s="35" t="s">
        <v>57</v>
      </c>
      <c r="E56" s="40" t="s">
        <v>2088</v>
      </c>
    </row>
    <row r="57" spans="1:5" ht="12.75">
      <c r="A57" t="s">
        <v>58</v>
      </c>
      <c r="E57" s="39" t="s">
        <v>5</v>
      </c>
    </row>
    <row r="58" spans="1:13" ht="12.75">
      <c r="A58" t="s">
        <v>47</v>
      </c>
      <c r="C58" s="31" t="s">
        <v>2006</v>
      </c>
      <c r="E58" s="33" t="s">
        <v>2007</v>
      </c>
      <c r="J58" s="32">
        <f>0</f>
      </c>
      <c s="32">
        <f>0</f>
      </c>
      <c s="32">
        <f>0+L59+L63+L67+L71+L75+L79+L83+L87+L91+L95+L99+L103+L107+L111+L115+L119+L123+L127+L131+L135+L139+L143+L147+L151+L155+L159</f>
      </c>
      <c s="32">
        <f>0+M59+M63+M67+M71+M75+M79+M83+M87+M91+M95+M99+M103+M107+M111+M115+M119+M123+M127+M131+M135+M139+M143+M147+M151+M155+M159</f>
      </c>
    </row>
    <row r="59" spans="1:16" ht="12.75">
      <c r="A59" t="s">
        <v>50</v>
      </c>
      <c s="34" t="s">
        <v>104</v>
      </c>
      <c s="34" t="s">
        <v>2089</v>
      </c>
      <c s="35" t="s">
        <v>5</v>
      </c>
      <c s="6" t="s">
        <v>2090</v>
      </c>
      <c s="36" t="s">
        <v>86</v>
      </c>
      <c s="37">
        <v>1</v>
      </c>
      <c s="36">
        <v>0.0078</v>
      </c>
      <c s="36">
        <f>ROUND(G59*H59,6)</f>
      </c>
      <c r="L59" s="38">
        <v>0</v>
      </c>
      <c s="32">
        <f>ROUND(ROUND(L59,2)*ROUND(G59,3),2)</f>
      </c>
      <c s="36" t="s">
        <v>1663</v>
      </c>
      <c>
        <f>(M59*21)/100</f>
      </c>
      <c t="s">
        <v>28</v>
      </c>
    </row>
    <row r="60" spans="1:5" ht="12.75">
      <c r="A60" s="35" t="s">
        <v>56</v>
      </c>
      <c r="E60" s="39" t="s">
        <v>2090</v>
      </c>
    </row>
    <row r="61" spans="1:5" ht="12.75">
      <c r="A61" s="35" t="s">
        <v>57</v>
      </c>
      <c r="E61" s="40" t="s">
        <v>5</v>
      </c>
    </row>
    <row r="62" spans="1:5" ht="12.75">
      <c r="A62" t="s">
        <v>58</v>
      </c>
      <c r="E62" s="39" t="s">
        <v>5</v>
      </c>
    </row>
    <row r="63" spans="1:16" ht="12.75">
      <c r="A63" t="s">
        <v>50</v>
      </c>
      <c s="34" t="s">
        <v>110</v>
      </c>
      <c s="34" t="s">
        <v>2091</v>
      </c>
      <c s="35" t="s">
        <v>5</v>
      </c>
      <c s="6" t="s">
        <v>2092</v>
      </c>
      <c s="36" t="s">
        <v>86</v>
      </c>
      <c s="37">
        <v>0.5</v>
      </c>
      <c s="36">
        <v>2E-05</v>
      </c>
      <c s="36">
        <f>ROUND(G63*H63,6)</f>
      </c>
      <c r="L63" s="38">
        <v>0</v>
      </c>
      <c s="32">
        <f>ROUND(ROUND(L63,2)*ROUND(G63,3),2)</f>
      </c>
      <c s="36" t="s">
        <v>1663</v>
      </c>
      <c>
        <f>(M63*21)/100</f>
      </c>
      <c t="s">
        <v>28</v>
      </c>
    </row>
    <row r="64" spans="1:5" ht="12.75">
      <c r="A64" s="35" t="s">
        <v>56</v>
      </c>
      <c r="E64" s="39" t="s">
        <v>2092</v>
      </c>
    </row>
    <row r="65" spans="1:5" ht="12.75">
      <c r="A65" s="35" t="s">
        <v>57</v>
      </c>
      <c r="E65" s="40" t="s">
        <v>5</v>
      </c>
    </row>
    <row r="66" spans="1:5" ht="12.75">
      <c r="A66" t="s">
        <v>58</v>
      </c>
      <c r="E66" s="39" t="s">
        <v>5</v>
      </c>
    </row>
    <row r="67" spans="1:16" ht="12.75">
      <c r="A67" t="s">
        <v>50</v>
      </c>
      <c s="34" t="s">
        <v>114</v>
      </c>
      <c s="34" t="s">
        <v>2093</v>
      </c>
      <c s="35" t="s">
        <v>5</v>
      </c>
      <c s="6" t="s">
        <v>2094</v>
      </c>
      <c s="36" t="s">
        <v>86</v>
      </c>
      <c s="37">
        <v>1</v>
      </c>
      <c s="36">
        <v>3E-05</v>
      </c>
      <c s="36">
        <f>ROUND(G67*H67,6)</f>
      </c>
      <c r="L67" s="38">
        <v>0</v>
      </c>
      <c s="32">
        <f>ROUND(ROUND(L67,2)*ROUND(G67,3),2)</f>
      </c>
      <c s="36" t="s">
        <v>1663</v>
      </c>
      <c>
        <f>(M67*21)/100</f>
      </c>
      <c t="s">
        <v>28</v>
      </c>
    </row>
    <row r="68" spans="1:5" ht="12.75">
      <c r="A68" s="35" t="s">
        <v>56</v>
      </c>
      <c r="E68" s="39" t="s">
        <v>2094</v>
      </c>
    </row>
    <row r="69" spans="1:5" ht="12.75">
      <c r="A69" s="35" t="s">
        <v>57</v>
      </c>
      <c r="E69" s="40" t="s">
        <v>5</v>
      </c>
    </row>
    <row r="70" spans="1:5" ht="12.75">
      <c r="A70" t="s">
        <v>58</v>
      </c>
      <c r="E70" s="39" t="s">
        <v>5</v>
      </c>
    </row>
    <row r="71" spans="1:16" ht="25.5">
      <c r="A71" t="s">
        <v>50</v>
      </c>
      <c s="34" t="s">
        <v>119</v>
      </c>
      <c s="34" t="s">
        <v>2095</v>
      </c>
      <c s="35" t="s">
        <v>5</v>
      </c>
      <c s="6" t="s">
        <v>2096</v>
      </c>
      <c s="36" t="s">
        <v>65</v>
      </c>
      <c s="37">
        <v>2</v>
      </c>
      <c s="36">
        <v>0.0002</v>
      </c>
      <c s="36">
        <f>ROUND(G71*H71,6)</f>
      </c>
      <c r="L71" s="38">
        <v>0</v>
      </c>
      <c s="32">
        <f>ROUND(ROUND(L71,2)*ROUND(G71,3),2)</f>
      </c>
      <c s="36" t="s">
        <v>1663</v>
      </c>
      <c>
        <f>(M71*21)/100</f>
      </c>
      <c t="s">
        <v>28</v>
      </c>
    </row>
    <row r="72" spans="1:5" ht="25.5">
      <c r="A72" s="35" t="s">
        <v>56</v>
      </c>
      <c r="E72" s="39" t="s">
        <v>2096</v>
      </c>
    </row>
    <row r="73" spans="1:5" ht="12.75">
      <c r="A73" s="35" t="s">
        <v>57</v>
      </c>
      <c r="E73" s="40" t="s">
        <v>5</v>
      </c>
    </row>
    <row r="74" spans="1:5" ht="12.75">
      <c r="A74" t="s">
        <v>58</v>
      </c>
      <c r="E74" s="39" t="s">
        <v>5</v>
      </c>
    </row>
    <row r="75" spans="1:16" ht="12.75">
      <c r="A75" t="s">
        <v>50</v>
      </c>
      <c s="34" t="s">
        <v>123</v>
      </c>
      <c s="34" t="s">
        <v>2008</v>
      </c>
      <c s="35" t="s">
        <v>5</v>
      </c>
      <c s="6" t="s">
        <v>2009</v>
      </c>
      <c s="36" t="s">
        <v>65</v>
      </c>
      <c s="37">
        <v>4</v>
      </c>
      <c s="36">
        <v>0</v>
      </c>
      <c s="36">
        <f>ROUND(G75*H75,6)</f>
      </c>
      <c r="L75" s="38">
        <v>0</v>
      </c>
      <c s="32">
        <f>ROUND(ROUND(L75,2)*ROUND(G75,3),2)</f>
      </c>
      <c s="36" t="s">
        <v>1663</v>
      </c>
      <c>
        <f>(M75*21)/100</f>
      </c>
      <c t="s">
        <v>28</v>
      </c>
    </row>
    <row r="76" spans="1:5" ht="12.75">
      <c r="A76" s="35" t="s">
        <v>56</v>
      </c>
      <c r="E76" s="39" t="s">
        <v>2009</v>
      </c>
    </row>
    <row r="77" spans="1:5" ht="12.75">
      <c r="A77" s="35" t="s">
        <v>57</v>
      </c>
      <c r="E77" s="40" t="s">
        <v>5</v>
      </c>
    </row>
    <row r="78" spans="1:5" ht="12.75">
      <c r="A78" t="s">
        <v>58</v>
      </c>
      <c r="E78" s="39" t="s">
        <v>5</v>
      </c>
    </row>
    <row r="79" spans="1:16" ht="12.75">
      <c r="A79" t="s">
        <v>50</v>
      </c>
      <c s="34" t="s">
        <v>128</v>
      </c>
      <c s="34" t="s">
        <v>2012</v>
      </c>
      <c s="35" t="s">
        <v>5</v>
      </c>
      <c s="6" t="s">
        <v>2013</v>
      </c>
      <c s="36" t="s">
        <v>86</v>
      </c>
      <c s="37">
        <v>30</v>
      </c>
      <c s="36">
        <v>0</v>
      </c>
      <c s="36">
        <f>ROUND(G79*H79,6)</f>
      </c>
      <c r="L79" s="38">
        <v>0</v>
      </c>
      <c s="32">
        <f>ROUND(ROUND(L79,2)*ROUND(G79,3),2)</f>
      </c>
      <c s="36" t="s">
        <v>1663</v>
      </c>
      <c>
        <f>(M79*21)/100</f>
      </c>
      <c t="s">
        <v>28</v>
      </c>
    </row>
    <row r="80" spans="1:5" ht="12.75">
      <c r="A80" s="35" t="s">
        <v>56</v>
      </c>
      <c r="E80" s="39" t="s">
        <v>2013</v>
      </c>
    </row>
    <row r="81" spans="1:5" ht="12.75">
      <c r="A81" s="35" t="s">
        <v>57</v>
      </c>
      <c r="E81" s="40" t="s">
        <v>5</v>
      </c>
    </row>
    <row r="82" spans="1:5" ht="12.75">
      <c r="A82" t="s">
        <v>58</v>
      </c>
      <c r="E82" s="39" t="s">
        <v>5</v>
      </c>
    </row>
    <row r="83" spans="1:16" ht="12.75">
      <c r="A83" t="s">
        <v>50</v>
      </c>
      <c s="34" t="s">
        <v>132</v>
      </c>
      <c s="34" t="s">
        <v>2014</v>
      </c>
      <c s="35" t="s">
        <v>5</v>
      </c>
      <c s="6" t="s">
        <v>2015</v>
      </c>
      <c s="36" t="s">
        <v>2016</v>
      </c>
      <c s="37">
        <v>1</v>
      </c>
      <c s="36">
        <v>0</v>
      </c>
      <c s="36">
        <f>ROUND(G83*H83,6)</f>
      </c>
      <c r="L83" s="38">
        <v>0</v>
      </c>
      <c s="32">
        <f>ROUND(ROUND(L83,2)*ROUND(G83,3),2)</f>
      </c>
      <c s="36" t="s">
        <v>1663</v>
      </c>
      <c>
        <f>(M83*21)/100</f>
      </c>
      <c t="s">
        <v>28</v>
      </c>
    </row>
    <row r="84" spans="1:5" ht="12.75">
      <c r="A84" s="35" t="s">
        <v>56</v>
      </c>
      <c r="E84" s="39" t="s">
        <v>2015</v>
      </c>
    </row>
    <row r="85" spans="1:5" ht="12.75">
      <c r="A85" s="35" t="s">
        <v>57</v>
      </c>
      <c r="E85" s="40" t="s">
        <v>5</v>
      </c>
    </row>
    <row r="86" spans="1:5" ht="12.75">
      <c r="A86" t="s">
        <v>58</v>
      </c>
      <c r="E86" s="39" t="s">
        <v>5</v>
      </c>
    </row>
    <row r="87" spans="1:16" ht="25.5">
      <c r="A87" t="s">
        <v>50</v>
      </c>
      <c s="34" t="s">
        <v>136</v>
      </c>
      <c s="34" t="s">
        <v>2021</v>
      </c>
      <c s="35" t="s">
        <v>5</v>
      </c>
      <c s="6" t="s">
        <v>2022</v>
      </c>
      <c s="36" t="s">
        <v>86</v>
      </c>
      <c s="37">
        <v>30</v>
      </c>
      <c s="36">
        <v>0</v>
      </c>
      <c s="36">
        <f>ROUND(G87*H87,6)</f>
      </c>
      <c r="L87" s="38">
        <v>0</v>
      </c>
      <c s="32">
        <f>ROUND(ROUND(L87,2)*ROUND(G87,3),2)</f>
      </c>
      <c s="36" t="s">
        <v>1663</v>
      </c>
      <c>
        <f>(M87*21)/100</f>
      </c>
      <c t="s">
        <v>28</v>
      </c>
    </row>
    <row r="88" spans="1:5" ht="25.5">
      <c r="A88" s="35" t="s">
        <v>56</v>
      </c>
      <c r="E88" s="39" t="s">
        <v>2022</v>
      </c>
    </row>
    <row r="89" spans="1:5" ht="12.75">
      <c r="A89" s="35" t="s">
        <v>57</v>
      </c>
      <c r="E89" s="40" t="s">
        <v>5</v>
      </c>
    </row>
    <row r="90" spans="1:5" ht="12.75">
      <c r="A90" t="s">
        <v>58</v>
      </c>
      <c r="E90" s="39" t="s">
        <v>5</v>
      </c>
    </row>
    <row r="91" spans="1:16" ht="25.5">
      <c r="A91" t="s">
        <v>50</v>
      </c>
      <c s="34" t="s">
        <v>140</v>
      </c>
      <c s="34" t="s">
        <v>2023</v>
      </c>
      <c s="35" t="s">
        <v>5</v>
      </c>
      <c s="6" t="s">
        <v>2024</v>
      </c>
      <c s="36" t="s">
        <v>65</v>
      </c>
      <c s="37">
        <v>9</v>
      </c>
      <c s="36">
        <v>0</v>
      </c>
      <c s="36">
        <f>ROUND(G91*H91,6)</f>
      </c>
      <c r="L91" s="38">
        <v>0</v>
      </c>
      <c s="32">
        <f>ROUND(ROUND(L91,2)*ROUND(G91,3),2)</f>
      </c>
      <c s="36" t="s">
        <v>1663</v>
      </c>
      <c>
        <f>(M91*21)/100</f>
      </c>
      <c t="s">
        <v>28</v>
      </c>
    </row>
    <row r="92" spans="1:5" ht="25.5">
      <c r="A92" s="35" t="s">
        <v>56</v>
      </c>
      <c r="E92" s="39" t="s">
        <v>2024</v>
      </c>
    </row>
    <row r="93" spans="1:5" ht="12.75">
      <c r="A93" s="35" t="s">
        <v>57</v>
      </c>
      <c r="E93" s="40" t="s">
        <v>5</v>
      </c>
    </row>
    <row r="94" spans="1:5" ht="12.75">
      <c r="A94" t="s">
        <v>58</v>
      </c>
      <c r="E94" s="39" t="s">
        <v>5</v>
      </c>
    </row>
    <row r="95" spans="1:16" ht="12.75">
      <c r="A95" t="s">
        <v>50</v>
      </c>
      <c s="34" t="s">
        <v>144</v>
      </c>
      <c s="34" t="s">
        <v>2027</v>
      </c>
      <c s="35" t="s">
        <v>5</v>
      </c>
      <c s="6" t="s">
        <v>2028</v>
      </c>
      <c s="36" t="s">
        <v>86</v>
      </c>
      <c s="37">
        <v>60</v>
      </c>
      <c s="36">
        <v>0</v>
      </c>
      <c s="36">
        <f>ROUND(G95*H95,6)</f>
      </c>
      <c r="L95" s="38">
        <v>0</v>
      </c>
      <c s="32">
        <f>ROUND(ROUND(L95,2)*ROUND(G95,3),2)</f>
      </c>
      <c s="36" t="s">
        <v>1663</v>
      </c>
      <c>
        <f>(M95*21)/100</f>
      </c>
      <c t="s">
        <v>28</v>
      </c>
    </row>
    <row r="96" spans="1:5" ht="12.75">
      <c r="A96" s="35" t="s">
        <v>56</v>
      </c>
      <c r="E96" s="39" t="s">
        <v>2028</v>
      </c>
    </row>
    <row r="97" spans="1:5" ht="12.75">
      <c r="A97" s="35" t="s">
        <v>57</v>
      </c>
      <c r="E97" s="40" t="s">
        <v>2097</v>
      </c>
    </row>
    <row r="98" spans="1:5" ht="12.75">
      <c r="A98" t="s">
        <v>58</v>
      </c>
      <c r="E98" s="39" t="s">
        <v>5</v>
      </c>
    </row>
    <row r="99" spans="1:16" ht="12.75">
      <c r="A99" t="s">
        <v>50</v>
      </c>
      <c s="34" t="s">
        <v>148</v>
      </c>
      <c s="34" t="s">
        <v>2033</v>
      </c>
      <c s="35" t="s">
        <v>5</v>
      </c>
      <c s="6" t="s">
        <v>2034</v>
      </c>
      <c s="36" t="s">
        <v>65</v>
      </c>
      <c s="37">
        <v>2</v>
      </c>
      <c s="36">
        <v>0.00039</v>
      </c>
      <c s="36">
        <f>ROUND(G99*H99,6)</f>
      </c>
      <c r="L99" s="38">
        <v>0</v>
      </c>
      <c s="32">
        <f>ROUND(ROUND(L99,2)*ROUND(G99,3),2)</f>
      </c>
      <c s="36" t="s">
        <v>1663</v>
      </c>
      <c>
        <f>(M99*21)/100</f>
      </c>
      <c t="s">
        <v>28</v>
      </c>
    </row>
    <row r="100" spans="1:5" ht="12.75">
      <c r="A100" s="35" t="s">
        <v>56</v>
      </c>
      <c r="E100" s="39" t="s">
        <v>2034</v>
      </c>
    </row>
    <row r="101" spans="1:5" ht="12.75">
      <c r="A101" s="35" t="s">
        <v>57</v>
      </c>
      <c r="E101" s="40" t="s">
        <v>5</v>
      </c>
    </row>
    <row r="102" spans="1:5" ht="12.75">
      <c r="A102" t="s">
        <v>58</v>
      </c>
      <c r="E102" s="39" t="s">
        <v>5</v>
      </c>
    </row>
    <row r="103" spans="1:16" ht="12.75">
      <c r="A103" t="s">
        <v>50</v>
      </c>
      <c s="34" t="s">
        <v>152</v>
      </c>
      <c s="34" t="s">
        <v>2035</v>
      </c>
      <c s="35" t="s">
        <v>5</v>
      </c>
      <c s="6" t="s">
        <v>2036</v>
      </c>
      <c s="36" t="s">
        <v>65</v>
      </c>
      <c s="37">
        <v>3</v>
      </c>
      <c s="36">
        <v>0.00084</v>
      </c>
      <c s="36">
        <f>ROUND(G103*H103,6)</f>
      </c>
      <c r="L103" s="38">
        <v>0</v>
      </c>
      <c s="32">
        <f>ROUND(ROUND(L103,2)*ROUND(G103,3),2)</f>
      </c>
      <c s="36" t="s">
        <v>1663</v>
      </c>
      <c>
        <f>(M103*21)/100</f>
      </c>
      <c t="s">
        <v>28</v>
      </c>
    </row>
    <row r="104" spans="1:5" ht="12.75">
      <c r="A104" s="35" t="s">
        <v>56</v>
      </c>
      <c r="E104" s="39" t="s">
        <v>2036</v>
      </c>
    </row>
    <row r="105" spans="1:5" ht="12.75">
      <c r="A105" s="35" t="s">
        <v>57</v>
      </c>
      <c r="E105" s="40" t="s">
        <v>5</v>
      </c>
    </row>
    <row r="106" spans="1:5" ht="12.75">
      <c r="A106" t="s">
        <v>58</v>
      </c>
      <c r="E106" s="39" t="s">
        <v>5</v>
      </c>
    </row>
    <row r="107" spans="1:16" ht="12.75">
      <c r="A107" t="s">
        <v>50</v>
      </c>
      <c s="34" t="s">
        <v>156</v>
      </c>
      <c s="34" t="s">
        <v>2037</v>
      </c>
      <c s="35" t="s">
        <v>5</v>
      </c>
      <c s="6" t="s">
        <v>2038</v>
      </c>
      <c s="36" t="s">
        <v>65</v>
      </c>
      <c s="37">
        <v>2</v>
      </c>
      <c s="36">
        <v>0.00048</v>
      </c>
      <c s="36">
        <f>ROUND(G107*H107,6)</f>
      </c>
      <c r="L107" s="38">
        <v>0</v>
      </c>
      <c s="32">
        <f>ROUND(ROUND(L107,2)*ROUND(G107,3),2)</f>
      </c>
      <c s="36" t="s">
        <v>1663</v>
      </c>
      <c>
        <f>(M107*21)/100</f>
      </c>
      <c t="s">
        <v>28</v>
      </c>
    </row>
    <row r="108" spans="1:5" ht="12.75">
      <c r="A108" s="35" t="s">
        <v>56</v>
      </c>
      <c r="E108" s="39" t="s">
        <v>2038</v>
      </c>
    </row>
    <row r="109" spans="1:5" ht="12.75">
      <c r="A109" s="35" t="s">
        <v>57</v>
      </c>
      <c r="E109" s="40" t="s">
        <v>5</v>
      </c>
    </row>
    <row r="110" spans="1:5" ht="12.75">
      <c r="A110" t="s">
        <v>58</v>
      </c>
      <c r="E110" s="39" t="s">
        <v>5</v>
      </c>
    </row>
    <row r="111" spans="1:16" ht="12.75">
      <c r="A111" t="s">
        <v>50</v>
      </c>
      <c s="34" t="s">
        <v>161</v>
      </c>
      <c s="34" t="s">
        <v>2039</v>
      </c>
      <c s="35" t="s">
        <v>5</v>
      </c>
      <c s="6" t="s">
        <v>2040</v>
      </c>
      <c s="36" t="s">
        <v>65</v>
      </c>
      <c s="37">
        <v>2</v>
      </c>
      <c s="36">
        <v>0.0036</v>
      </c>
      <c s="36">
        <f>ROUND(G111*H111,6)</f>
      </c>
      <c r="L111" s="38">
        <v>0</v>
      </c>
      <c s="32">
        <f>ROUND(ROUND(L111,2)*ROUND(G111,3),2)</f>
      </c>
      <c s="36" t="s">
        <v>1663</v>
      </c>
      <c>
        <f>(M111*21)/100</f>
      </c>
      <c t="s">
        <v>28</v>
      </c>
    </row>
    <row r="112" spans="1:5" ht="12.75">
      <c r="A112" s="35" t="s">
        <v>56</v>
      </c>
      <c r="E112" s="39" t="s">
        <v>2040</v>
      </c>
    </row>
    <row r="113" spans="1:5" ht="12.75">
      <c r="A113" s="35" t="s">
        <v>57</v>
      </c>
      <c r="E113" s="40" t="s">
        <v>5</v>
      </c>
    </row>
    <row r="114" spans="1:5" ht="12.75">
      <c r="A114" t="s">
        <v>58</v>
      </c>
      <c r="E114" s="39" t="s">
        <v>5</v>
      </c>
    </row>
    <row r="115" spans="1:16" ht="12.75">
      <c r="A115" t="s">
        <v>50</v>
      </c>
      <c s="34" t="s">
        <v>165</v>
      </c>
      <c s="34" t="s">
        <v>2098</v>
      </c>
      <c s="35" t="s">
        <v>5</v>
      </c>
      <c s="6" t="s">
        <v>2099</v>
      </c>
      <c s="36" t="s">
        <v>86</v>
      </c>
      <c s="37">
        <v>0.5</v>
      </c>
      <c s="36">
        <v>0.00512</v>
      </c>
      <c s="36">
        <f>ROUND(G115*H115,6)</f>
      </c>
      <c r="L115" s="38">
        <v>0</v>
      </c>
      <c s="32">
        <f>ROUND(ROUND(L115,2)*ROUND(G115,3),2)</f>
      </c>
      <c s="36" t="s">
        <v>1663</v>
      </c>
      <c>
        <f>(M115*21)/100</f>
      </c>
      <c t="s">
        <v>28</v>
      </c>
    </row>
    <row r="116" spans="1:5" ht="12.75">
      <c r="A116" s="35" t="s">
        <v>56</v>
      </c>
      <c r="E116" s="39" t="s">
        <v>2099</v>
      </c>
    </row>
    <row r="117" spans="1:5" ht="12.75">
      <c r="A117" s="35" t="s">
        <v>57</v>
      </c>
      <c r="E117" s="40" t="s">
        <v>5</v>
      </c>
    </row>
    <row r="118" spans="1:5" ht="12.75">
      <c r="A118" t="s">
        <v>58</v>
      </c>
      <c r="E118" s="39" t="s">
        <v>5</v>
      </c>
    </row>
    <row r="119" spans="1:16" ht="12.75">
      <c r="A119" t="s">
        <v>50</v>
      </c>
      <c s="34" t="s">
        <v>169</v>
      </c>
      <c s="34" t="s">
        <v>2041</v>
      </c>
      <c s="35" t="s">
        <v>5</v>
      </c>
      <c s="6" t="s">
        <v>2042</v>
      </c>
      <c s="36" t="s">
        <v>86</v>
      </c>
      <c s="37">
        <v>31</v>
      </c>
      <c s="36">
        <v>0.00019</v>
      </c>
      <c s="36">
        <f>ROUND(G119*H119,6)</f>
      </c>
      <c r="L119" s="38">
        <v>0</v>
      </c>
      <c s="32">
        <f>ROUND(ROUND(L119,2)*ROUND(G119,3),2)</f>
      </c>
      <c s="36" t="s">
        <v>1663</v>
      </c>
      <c>
        <f>(M119*21)/100</f>
      </c>
      <c t="s">
        <v>28</v>
      </c>
    </row>
    <row r="120" spans="1:5" ht="12.75">
      <c r="A120" s="35" t="s">
        <v>56</v>
      </c>
      <c r="E120" s="39" t="s">
        <v>2042</v>
      </c>
    </row>
    <row r="121" spans="1:5" ht="12.75">
      <c r="A121" s="35" t="s">
        <v>57</v>
      </c>
      <c r="E121" s="40" t="s">
        <v>5</v>
      </c>
    </row>
    <row r="122" spans="1:5" ht="12.75">
      <c r="A122" t="s">
        <v>58</v>
      </c>
      <c r="E122" s="39" t="s">
        <v>5</v>
      </c>
    </row>
    <row r="123" spans="1:16" ht="12.75">
      <c r="A123" t="s">
        <v>50</v>
      </c>
      <c s="34" t="s">
        <v>173</v>
      </c>
      <c s="34" t="s">
        <v>2043</v>
      </c>
      <c s="35" t="s">
        <v>5</v>
      </c>
      <c s="6" t="s">
        <v>2044</v>
      </c>
      <c s="36" t="s">
        <v>86</v>
      </c>
      <c s="37">
        <v>27</v>
      </c>
      <c s="36">
        <v>9E-05</v>
      </c>
      <c s="36">
        <f>ROUND(G123*H123,6)</f>
      </c>
      <c r="L123" s="38">
        <v>0</v>
      </c>
      <c s="32">
        <f>ROUND(ROUND(L123,2)*ROUND(G123,3),2)</f>
      </c>
      <c s="36" t="s">
        <v>1663</v>
      </c>
      <c>
        <f>(M123*21)/100</f>
      </c>
      <c t="s">
        <v>28</v>
      </c>
    </row>
    <row r="124" spans="1:5" ht="12.75">
      <c r="A124" s="35" t="s">
        <v>56</v>
      </c>
      <c r="E124" s="39" t="s">
        <v>2044</v>
      </c>
    </row>
    <row r="125" spans="1:5" ht="12.75">
      <c r="A125" s="35" t="s">
        <v>57</v>
      </c>
      <c r="E125" s="40" t="s">
        <v>5</v>
      </c>
    </row>
    <row r="126" spans="1:5" ht="12.75">
      <c r="A126" t="s">
        <v>58</v>
      </c>
      <c r="E126" s="39" t="s">
        <v>5</v>
      </c>
    </row>
    <row r="127" spans="1:16" ht="12.75">
      <c r="A127" t="s">
        <v>50</v>
      </c>
      <c s="34" t="s">
        <v>177</v>
      </c>
      <c s="34" t="s">
        <v>2050</v>
      </c>
      <c s="35" t="s">
        <v>5</v>
      </c>
      <c s="6" t="s">
        <v>2051</v>
      </c>
      <c s="36" t="s">
        <v>86</v>
      </c>
      <c s="37">
        <v>30</v>
      </c>
      <c s="36">
        <v>0</v>
      </c>
      <c s="36">
        <f>ROUND(G127*H127,6)</f>
      </c>
      <c r="L127" s="38">
        <v>0</v>
      </c>
      <c s="32">
        <f>ROUND(ROUND(L127,2)*ROUND(G127,3),2)</f>
      </c>
      <c s="36" t="s">
        <v>391</v>
      </c>
      <c>
        <f>(M127*21)/100</f>
      </c>
      <c t="s">
        <v>28</v>
      </c>
    </row>
    <row r="128" spans="1:5" ht="12.75">
      <c r="A128" s="35" t="s">
        <v>56</v>
      </c>
      <c r="E128" s="39" t="s">
        <v>2051</v>
      </c>
    </row>
    <row r="129" spans="1:5" ht="12.75">
      <c r="A129" s="35" t="s">
        <v>57</v>
      </c>
      <c r="E129" s="40" t="s">
        <v>5</v>
      </c>
    </row>
    <row r="130" spans="1:5" ht="63.75">
      <c r="A130" t="s">
        <v>58</v>
      </c>
      <c r="E130" s="39" t="s">
        <v>2052</v>
      </c>
    </row>
    <row r="131" spans="1:16" ht="12.75">
      <c r="A131" t="s">
        <v>50</v>
      </c>
      <c s="34" t="s">
        <v>181</v>
      </c>
      <c s="34" t="s">
        <v>2056</v>
      </c>
      <c s="35" t="s">
        <v>5</v>
      </c>
      <c s="6" t="s">
        <v>2057</v>
      </c>
      <c s="36" t="s">
        <v>70</v>
      </c>
      <c s="37">
        <v>1</v>
      </c>
      <c s="36">
        <v>0</v>
      </c>
      <c s="36">
        <f>ROUND(G131*H131,6)</f>
      </c>
      <c r="L131" s="38">
        <v>0</v>
      </c>
      <c s="32">
        <f>ROUND(ROUND(L131,2)*ROUND(G131,3),2)</f>
      </c>
      <c s="36" t="s">
        <v>391</v>
      </c>
      <c>
        <f>(M131*21)/100</f>
      </c>
      <c t="s">
        <v>28</v>
      </c>
    </row>
    <row r="132" spans="1:5" ht="12.75">
      <c r="A132" s="35" t="s">
        <v>56</v>
      </c>
      <c r="E132" s="39" t="s">
        <v>2057</v>
      </c>
    </row>
    <row r="133" spans="1:5" ht="12.75">
      <c r="A133" s="35" t="s">
        <v>57</v>
      </c>
      <c r="E133" s="40" t="s">
        <v>5</v>
      </c>
    </row>
    <row r="134" spans="1:5" ht="63.75">
      <c r="A134" t="s">
        <v>58</v>
      </c>
      <c r="E134" s="39" t="s">
        <v>2058</v>
      </c>
    </row>
    <row r="135" spans="1:16" ht="12.75">
      <c r="A135" t="s">
        <v>50</v>
      </c>
      <c s="34" t="s">
        <v>185</v>
      </c>
      <c s="34" t="s">
        <v>2062</v>
      </c>
      <c s="35" t="s">
        <v>5</v>
      </c>
      <c s="6" t="s">
        <v>2100</v>
      </c>
      <c s="36" t="s">
        <v>65</v>
      </c>
      <c s="37">
        <v>1</v>
      </c>
      <c s="36">
        <v>0</v>
      </c>
      <c s="36">
        <f>ROUND(G135*H135,6)</f>
      </c>
      <c r="L135" s="38">
        <v>0</v>
      </c>
      <c s="32">
        <f>ROUND(ROUND(L135,2)*ROUND(G135,3),2)</f>
      </c>
      <c s="36" t="s">
        <v>391</v>
      </c>
      <c>
        <f>(M135*21)/100</f>
      </c>
      <c t="s">
        <v>28</v>
      </c>
    </row>
    <row r="136" spans="1:5" ht="12.75">
      <c r="A136" s="35" t="s">
        <v>56</v>
      </c>
      <c r="E136" s="39" t="s">
        <v>2100</v>
      </c>
    </row>
    <row r="137" spans="1:5" ht="12.75">
      <c r="A137" s="35" t="s">
        <v>57</v>
      </c>
      <c r="E137" s="40" t="s">
        <v>5</v>
      </c>
    </row>
    <row r="138" spans="1:5" ht="63.75">
      <c r="A138" t="s">
        <v>58</v>
      </c>
      <c r="E138" s="39" t="s">
        <v>2101</v>
      </c>
    </row>
    <row r="139" spans="1:16" ht="12.75">
      <c r="A139" t="s">
        <v>50</v>
      </c>
      <c s="34" t="s">
        <v>189</v>
      </c>
      <c s="34" t="s">
        <v>2102</v>
      </c>
      <c s="35" t="s">
        <v>5</v>
      </c>
      <c s="6" t="s">
        <v>2103</v>
      </c>
      <c s="36" t="s">
        <v>65</v>
      </c>
      <c s="37">
        <v>3</v>
      </c>
      <c s="36">
        <v>0</v>
      </c>
      <c s="36">
        <f>ROUND(G139*H139,6)</f>
      </c>
      <c r="L139" s="38">
        <v>0</v>
      </c>
      <c s="32">
        <f>ROUND(ROUND(L139,2)*ROUND(G139,3),2)</f>
      </c>
      <c s="36" t="s">
        <v>391</v>
      </c>
      <c>
        <f>(M139*21)/100</f>
      </c>
      <c t="s">
        <v>28</v>
      </c>
    </row>
    <row r="140" spans="1:5" ht="12.75">
      <c r="A140" s="35" t="s">
        <v>56</v>
      </c>
      <c r="E140" s="39" t="s">
        <v>2103</v>
      </c>
    </row>
    <row r="141" spans="1:5" ht="12.75">
      <c r="A141" s="35" t="s">
        <v>57</v>
      </c>
      <c r="E141" s="40" t="s">
        <v>5</v>
      </c>
    </row>
    <row r="142" spans="1:5" ht="63.75">
      <c r="A142" t="s">
        <v>58</v>
      </c>
      <c r="E142" s="39" t="s">
        <v>2104</v>
      </c>
    </row>
    <row r="143" spans="1:16" ht="12.75">
      <c r="A143" t="s">
        <v>50</v>
      </c>
      <c s="34" t="s">
        <v>193</v>
      </c>
      <c s="34" t="s">
        <v>2105</v>
      </c>
      <c s="35" t="s">
        <v>5</v>
      </c>
      <c s="6" t="s">
        <v>2106</v>
      </c>
      <c s="36" t="s">
        <v>65</v>
      </c>
      <c s="37">
        <v>2</v>
      </c>
      <c s="36">
        <v>0</v>
      </c>
      <c s="36">
        <f>ROUND(G143*H143,6)</f>
      </c>
      <c r="L143" s="38">
        <v>0</v>
      </c>
      <c s="32">
        <f>ROUND(ROUND(L143,2)*ROUND(G143,3),2)</f>
      </c>
      <c s="36" t="s">
        <v>391</v>
      </c>
      <c>
        <f>(M143*21)/100</f>
      </c>
      <c t="s">
        <v>28</v>
      </c>
    </row>
    <row r="144" spans="1:5" ht="12.75">
      <c r="A144" s="35" t="s">
        <v>56</v>
      </c>
      <c r="E144" s="39" t="s">
        <v>2106</v>
      </c>
    </row>
    <row r="145" spans="1:5" ht="12.75">
      <c r="A145" s="35" t="s">
        <v>57</v>
      </c>
      <c r="E145" s="40" t="s">
        <v>5</v>
      </c>
    </row>
    <row r="146" spans="1:5" ht="63.75">
      <c r="A146" t="s">
        <v>58</v>
      </c>
      <c r="E146" s="39" t="s">
        <v>2107</v>
      </c>
    </row>
    <row r="147" spans="1:16" ht="38.25">
      <c r="A147" t="s">
        <v>50</v>
      </c>
      <c s="34" t="s">
        <v>197</v>
      </c>
      <c s="34" t="s">
        <v>2108</v>
      </c>
      <c s="35" t="s">
        <v>5</v>
      </c>
      <c s="6" t="s">
        <v>2109</v>
      </c>
      <c s="36" t="s">
        <v>70</v>
      </c>
      <c s="37">
        <v>1</v>
      </c>
      <c s="36">
        <v>0</v>
      </c>
      <c s="36">
        <f>ROUND(G147*H147,6)</f>
      </c>
      <c r="L147" s="38">
        <v>0</v>
      </c>
      <c s="32">
        <f>ROUND(ROUND(L147,2)*ROUND(G147,3),2)</f>
      </c>
      <c s="36" t="s">
        <v>391</v>
      </c>
      <c>
        <f>(M147*21)/100</f>
      </c>
      <c t="s">
        <v>28</v>
      </c>
    </row>
    <row r="148" spans="1:5" ht="38.25">
      <c r="A148" s="35" t="s">
        <v>56</v>
      </c>
      <c r="E148" s="39" t="s">
        <v>2109</v>
      </c>
    </row>
    <row r="149" spans="1:5" ht="12.75">
      <c r="A149" s="35" t="s">
        <v>57</v>
      </c>
      <c r="E149" s="40" t="s">
        <v>5</v>
      </c>
    </row>
    <row r="150" spans="1:5" ht="76.5">
      <c r="A150" t="s">
        <v>58</v>
      </c>
      <c r="E150" s="39" t="s">
        <v>2110</v>
      </c>
    </row>
    <row r="151" spans="1:16" ht="12.75">
      <c r="A151" t="s">
        <v>50</v>
      </c>
      <c s="34" t="s">
        <v>201</v>
      </c>
      <c s="34" t="s">
        <v>2111</v>
      </c>
      <c s="35" t="s">
        <v>5</v>
      </c>
      <c s="6" t="s">
        <v>2112</v>
      </c>
      <c s="36" t="s">
        <v>1974</v>
      </c>
      <c s="37">
        <v>3</v>
      </c>
      <c s="36">
        <v>0</v>
      </c>
      <c s="36">
        <f>ROUND(G151*H151,6)</f>
      </c>
      <c r="L151" s="38">
        <v>0</v>
      </c>
      <c s="32">
        <f>ROUND(ROUND(L151,2)*ROUND(G151,3),2)</f>
      </c>
      <c s="36" t="s">
        <v>391</v>
      </c>
      <c>
        <f>(M151*21)/100</f>
      </c>
      <c t="s">
        <v>28</v>
      </c>
    </row>
    <row r="152" spans="1:5" ht="12.75">
      <c r="A152" s="35" t="s">
        <v>56</v>
      </c>
      <c r="E152" s="39" t="s">
        <v>2112</v>
      </c>
    </row>
    <row r="153" spans="1:5" ht="12.75">
      <c r="A153" s="35" t="s">
        <v>57</v>
      </c>
      <c r="E153" s="40" t="s">
        <v>5</v>
      </c>
    </row>
    <row r="154" spans="1:5" ht="63.75">
      <c r="A154" t="s">
        <v>58</v>
      </c>
      <c r="E154" s="39" t="s">
        <v>2113</v>
      </c>
    </row>
    <row r="155" spans="1:16" ht="12.75">
      <c r="A155" t="s">
        <v>50</v>
      </c>
      <c s="34" t="s">
        <v>205</v>
      </c>
      <c s="34" t="s">
        <v>2114</v>
      </c>
      <c s="35" t="s">
        <v>5</v>
      </c>
      <c s="6" t="s">
        <v>2115</v>
      </c>
      <c s="36" t="s">
        <v>70</v>
      </c>
      <c s="37">
        <v>1</v>
      </c>
      <c s="36">
        <v>0</v>
      </c>
      <c s="36">
        <f>ROUND(G155*H155,6)</f>
      </c>
      <c r="L155" s="38">
        <v>0</v>
      </c>
      <c s="32">
        <f>ROUND(ROUND(L155,2)*ROUND(G155,3),2)</f>
      </c>
      <c s="36" t="s">
        <v>391</v>
      </c>
      <c>
        <f>(M155*21)/100</f>
      </c>
      <c t="s">
        <v>28</v>
      </c>
    </row>
    <row r="156" spans="1:5" ht="12.75">
      <c r="A156" s="35" t="s">
        <v>56</v>
      </c>
      <c r="E156" s="39" t="s">
        <v>2115</v>
      </c>
    </row>
    <row r="157" spans="1:5" ht="12.75">
      <c r="A157" s="35" t="s">
        <v>57</v>
      </c>
      <c r="E157" s="40" t="s">
        <v>5</v>
      </c>
    </row>
    <row r="158" spans="1:5" ht="63.75">
      <c r="A158" t="s">
        <v>58</v>
      </c>
      <c r="E158" s="39" t="s">
        <v>2116</v>
      </c>
    </row>
    <row r="159" spans="1:16" ht="12.75">
      <c r="A159" t="s">
        <v>50</v>
      </c>
      <c s="34" t="s">
        <v>209</v>
      </c>
      <c s="34" t="s">
        <v>2117</v>
      </c>
      <c s="35" t="s">
        <v>5</v>
      </c>
      <c s="6" t="s">
        <v>2118</v>
      </c>
      <c s="36" t="s">
        <v>70</v>
      </c>
      <c s="37">
        <v>1</v>
      </c>
      <c s="36">
        <v>0</v>
      </c>
      <c s="36">
        <f>ROUND(G159*H159,6)</f>
      </c>
      <c r="L159" s="38">
        <v>0</v>
      </c>
      <c s="32">
        <f>ROUND(ROUND(L159,2)*ROUND(G159,3),2)</f>
      </c>
      <c s="36" t="s">
        <v>391</v>
      </c>
      <c>
        <f>(M159*21)/100</f>
      </c>
      <c t="s">
        <v>28</v>
      </c>
    </row>
    <row r="160" spans="1:5" ht="12.75">
      <c r="A160" s="35" t="s">
        <v>56</v>
      </c>
      <c r="E160" s="39" t="s">
        <v>2118</v>
      </c>
    </row>
    <row r="161" spans="1:5" ht="12.75">
      <c r="A161" s="35" t="s">
        <v>57</v>
      </c>
      <c r="E161" s="40" t="s">
        <v>5</v>
      </c>
    </row>
    <row r="162" spans="1:5" ht="51">
      <c r="A162" t="s">
        <v>58</v>
      </c>
      <c r="E162" s="39" t="s">
        <v>2119</v>
      </c>
    </row>
    <row r="163" spans="1:13" ht="12.75">
      <c r="A163" t="s">
        <v>47</v>
      </c>
      <c r="C163" s="31" t="s">
        <v>67</v>
      </c>
      <c r="E163" s="33" t="s">
        <v>949</v>
      </c>
      <c r="J163" s="32">
        <f>0</f>
      </c>
      <c s="32">
        <f>0</f>
      </c>
      <c s="32">
        <f>0+L164+L168</f>
      </c>
      <c s="32">
        <f>0+M164+M168</f>
      </c>
    </row>
    <row r="164" spans="1:16" ht="25.5">
      <c r="A164" t="s">
        <v>50</v>
      </c>
      <c s="34" t="s">
        <v>213</v>
      </c>
      <c s="34" t="s">
        <v>2120</v>
      </c>
      <c s="35" t="s">
        <v>5</v>
      </c>
      <c s="6" t="s">
        <v>2121</v>
      </c>
      <c s="36" t="s">
        <v>54</v>
      </c>
      <c s="37">
        <v>0.64</v>
      </c>
      <c s="36">
        <v>1.89077</v>
      </c>
      <c s="36">
        <f>ROUND(G164*H164,6)</f>
      </c>
      <c r="L164" s="38">
        <v>0</v>
      </c>
      <c s="32">
        <f>ROUND(ROUND(L164,2)*ROUND(G164,3),2)</f>
      </c>
      <c s="36" t="s">
        <v>1663</v>
      </c>
      <c>
        <f>(M164*21)/100</f>
      </c>
      <c t="s">
        <v>28</v>
      </c>
    </row>
    <row r="165" spans="1:5" ht="25.5">
      <c r="A165" s="35" t="s">
        <v>56</v>
      </c>
      <c r="E165" s="39" t="s">
        <v>2121</v>
      </c>
    </row>
    <row r="166" spans="1:5" ht="12.75">
      <c r="A166" s="35" t="s">
        <v>57</v>
      </c>
      <c r="E166" s="40" t="s">
        <v>2122</v>
      </c>
    </row>
    <row r="167" spans="1:5" ht="12.75">
      <c r="A167" t="s">
        <v>58</v>
      </c>
      <c r="E167" s="39" t="s">
        <v>5</v>
      </c>
    </row>
    <row r="168" spans="1:16" ht="25.5">
      <c r="A168" t="s">
        <v>50</v>
      </c>
      <c s="34" t="s">
        <v>217</v>
      </c>
      <c s="34" t="s">
        <v>2068</v>
      </c>
      <c s="35" t="s">
        <v>5</v>
      </c>
      <c s="6" t="s">
        <v>2069</v>
      </c>
      <c s="36" t="s">
        <v>54</v>
      </c>
      <c s="37">
        <v>1.52</v>
      </c>
      <c s="36">
        <v>0</v>
      </c>
      <c s="36">
        <f>ROUND(G168*H168,6)</f>
      </c>
      <c r="L168" s="38">
        <v>0</v>
      </c>
      <c s="32">
        <f>ROUND(ROUND(L168,2)*ROUND(G168,3),2)</f>
      </c>
      <c s="36" t="s">
        <v>1663</v>
      </c>
      <c>
        <f>(M168*21)/100</f>
      </c>
      <c t="s">
        <v>28</v>
      </c>
    </row>
    <row r="169" spans="1:5" ht="25.5">
      <c r="A169" s="35" t="s">
        <v>56</v>
      </c>
      <c r="E169" s="39" t="s">
        <v>2069</v>
      </c>
    </row>
    <row r="170" spans="1:5" ht="12.75">
      <c r="A170" s="35" t="s">
        <v>57</v>
      </c>
      <c r="E170" s="40" t="s">
        <v>2080</v>
      </c>
    </row>
    <row r="171" spans="1:5" ht="12.75">
      <c r="A171" t="s">
        <v>58</v>
      </c>
      <c r="E171" s="39" t="s">
        <v>5</v>
      </c>
    </row>
    <row r="172" spans="1:13" ht="12.75">
      <c r="A172" t="s">
        <v>47</v>
      </c>
      <c r="C172" s="31" t="s">
        <v>1517</v>
      </c>
      <c r="E172" s="33" t="s">
        <v>1518</v>
      </c>
      <c r="J172" s="32">
        <f>0</f>
      </c>
      <c s="32">
        <f>0</f>
      </c>
      <c s="32">
        <f>0+L173</f>
      </c>
      <c s="32">
        <f>0+M173</f>
      </c>
    </row>
    <row r="173" spans="1:16" ht="38.25">
      <c r="A173" t="s">
        <v>50</v>
      </c>
      <c s="34" t="s">
        <v>221</v>
      </c>
      <c s="34" t="s">
        <v>1646</v>
      </c>
      <c s="35" t="s">
        <v>1647</v>
      </c>
      <c s="6" t="s">
        <v>1648</v>
      </c>
      <c s="36" t="s">
        <v>996</v>
      </c>
      <c s="37">
        <v>13.824</v>
      </c>
      <c s="36">
        <v>0</v>
      </c>
      <c s="36">
        <f>ROUND(G173*H173,6)</f>
      </c>
      <c r="L173" s="38">
        <v>0</v>
      </c>
      <c s="32">
        <f>ROUND(ROUND(L173,2)*ROUND(G173,3),2)</f>
      </c>
      <c s="36" t="s">
        <v>391</v>
      </c>
      <c>
        <f>(M173*21)/100</f>
      </c>
      <c t="s">
        <v>28</v>
      </c>
    </row>
    <row r="174" spans="1:5" ht="12.75">
      <c r="A174" s="35" t="s">
        <v>56</v>
      </c>
      <c r="E174" s="39" t="s">
        <v>997</v>
      </c>
    </row>
    <row r="175" spans="1:5" ht="12.75">
      <c r="A175" s="35" t="s">
        <v>57</v>
      </c>
      <c r="E175" s="40" t="s">
        <v>2123</v>
      </c>
    </row>
    <row r="176" spans="1:5" ht="89.25">
      <c r="A176" t="s">
        <v>58</v>
      </c>
      <c r="E176"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2126</v>
      </c>
      <c r="E8" s="30" t="s">
        <v>2125</v>
      </c>
      <c r="J8" s="29">
        <f>0+J9+J42+J47+J52+J113+J118</f>
      </c>
      <c s="29">
        <f>0+K9+K42+K47+K52+K113+K118</f>
      </c>
      <c s="29">
        <f>0+L9+L42+L47+L52+L113+L118</f>
      </c>
      <c s="29">
        <f>0+M9+M42+M47+M52+M113+M118</f>
      </c>
    </row>
    <row r="9" spans="1:13" ht="12.75">
      <c r="A9" t="s">
        <v>47</v>
      </c>
      <c r="C9" s="31" t="s">
        <v>92</v>
      </c>
      <c r="E9" s="33" t="s">
        <v>49</v>
      </c>
      <c r="J9" s="32">
        <f>0</f>
      </c>
      <c s="32">
        <f>0</f>
      </c>
      <c s="32">
        <f>0+L10+L14+L18+L22+L26+L30+L34+L38</f>
      </c>
      <c s="32">
        <f>0+M10+M14+M18+M22+M26+M30+M34+M38</f>
      </c>
    </row>
    <row r="10" spans="1:16" ht="12.75">
      <c r="A10" t="s">
        <v>50</v>
      </c>
      <c s="34" t="s">
        <v>51</v>
      </c>
      <c s="34" t="s">
        <v>1786</v>
      </c>
      <c s="35" t="s">
        <v>5</v>
      </c>
      <c s="6" t="s">
        <v>1787</v>
      </c>
      <c s="36" t="s">
        <v>380</v>
      </c>
      <c s="37">
        <v>2880</v>
      </c>
      <c s="36">
        <v>0</v>
      </c>
      <c s="36">
        <f>ROUND(G10*H10,6)</f>
      </c>
      <c r="L10" s="38">
        <v>0</v>
      </c>
      <c s="32">
        <f>ROUND(ROUND(L10,2)*ROUND(G10,3),2)</f>
      </c>
      <c s="36" t="s">
        <v>395</v>
      </c>
      <c>
        <f>(M10*21)/100</f>
      </c>
      <c t="s">
        <v>28</v>
      </c>
    </row>
    <row r="11" spans="1:5" ht="12.75">
      <c r="A11" s="35" t="s">
        <v>56</v>
      </c>
      <c r="E11" s="39" t="s">
        <v>1787</v>
      </c>
    </row>
    <row r="12" spans="1:5" ht="38.25">
      <c r="A12" s="35" t="s">
        <v>57</v>
      </c>
      <c r="E12" s="42" t="s">
        <v>2127</v>
      </c>
    </row>
    <row r="13" spans="1:5" ht="51">
      <c r="A13" t="s">
        <v>58</v>
      </c>
      <c r="E13" s="39" t="s">
        <v>1789</v>
      </c>
    </row>
    <row r="14" spans="1:16" ht="12.75">
      <c r="A14" t="s">
        <v>50</v>
      </c>
      <c s="34" t="s">
        <v>28</v>
      </c>
      <c s="34" t="s">
        <v>1790</v>
      </c>
      <c s="35" t="s">
        <v>5</v>
      </c>
      <c s="6" t="s">
        <v>1791</v>
      </c>
      <c s="36" t="s">
        <v>86</v>
      </c>
      <c s="37">
        <v>10</v>
      </c>
      <c s="36">
        <v>0</v>
      </c>
      <c s="36">
        <f>ROUND(G14*H14,6)</f>
      </c>
      <c r="L14" s="38">
        <v>0</v>
      </c>
      <c s="32">
        <f>ROUND(ROUND(L14,2)*ROUND(G14,3),2)</f>
      </c>
      <c s="36" t="s">
        <v>395</v>
      </c>
      <c>
        <f>(M14*21)/100</f>
      </c>
      <c t="s">
        <v>28</v>
      </c>
    </row>
    <row r="15" spans="1:5" ht="12.75">
      <c r="A15" s="35" t="s">
        <v>56</v>
      </c>
      <c r="E15" s="39" t="s">
        <v>1791</v>
      </c>
    </row>
    <row r="16" spans="1:5" ht="12.75">
      <c r="A16" s="35" t="s">
        <v>57</v>
      </c>
      <c r="E16" s="40" t="s">
        <v>5</v>
      </c>
    </row>
    <row r="17" spans="1:5" ht="51">
      <c r="A17" t="s">
        <v>58</v>
      </c>
      <c r="E17" s="39" t="s">
        <v>1792</v>
      </c>
    </row>
    <row r="18" spans="1:16" ht="12.75">
      <c r="A18" t="s">
        <v>50</v>
      </c>
      <c s="34" t="s">
        <v>26</v>
      </c>
      <c s="34" t="s">
        <v>2128</v>
      </c>
      <c s="35" t="s">
        <v>5</v>
      </c>
      <c s="6" t="s">
        <v>2129</v>
      </c>
      <c s="36" t="s">
        <v>54</v>
      </c>
      <c s="37">
        <v>21.158</v>
      </c>
      <c s="36">
        <v>0</v>
      </c>
      <c s="36">
        <f>ROUND(G18*H18,6)</f>
      </c>
      <c r="L18" s="38">
        <v>0</v>
      </c>
      <c s="32">
        <f>ROUND(ROUND(L18,2)*ROUND(G18,3),2)</f>
      </c>
      <c s="36" t="s">
        <v>395</v>
      </c>
      <c>
        <f>(M18*21)/100</f>
      </c>
      <c t="s">
        <v>28</v>
      </c>
    </row>
    <row r="19" spans="1:5" ht="12.75">
      <c r="A19" s="35" t="s">
        <v>56</v>
      </c>
      <c r="E19" s="39" t="s">
        <v>2129</v>
      </c>
    </row>
    <row r="20" spans="1:5" ht="76.5">
      <c r="A20" s="35" t="s">
        <v>57</v>
      </c>
      <c r="E20" s="42" t="s">
        <v>2130</v>
      </c>
    </row>
    <row r="21" spans="1:5" ht="38.25">
      <c r="A21" t="s">
        <v>58</v>
      </c>
      <c r="E21" s="39" t="s">
        <v>2131</v>
      </c>
    </row>
    <row r="22" spans="1:16" ht="12.75">
      <c r="A22" t="s">
        <v>50</v>
      </c>
      <c s="34" t="s">
        <v>67</v>
      </c>
      <c s="34" t="s">
        <v>1793</v>
      </c>
      <c s="35" t="s">
        <v>5</v>
      </c>
      <c s="6" t="s">
        <v>1794</v>
      </c>
      <c s="36" t="s">
        <v>54</v>
      </c>
      <c s="37">
        <v>211.01</v>
      </c>
      <c s="36">
        <v>0</v>
      </c>
      <c s="36">
        <f>ROUND(G22*H22,6)</f>
      </c>
      <c r="L22" s="38">
        <v>0</v>
      </c>
      <c s="32">
        <f>ROUND(ROUND(L22,2)*ROUND(G22,3),2)</f>
      </c>
      <c s="36" t="s">
        <v>395</v>
      </c>
      <c>
        <f>(M22*21)/100</f>
      </c>
      <c t="s">
        <v>28</v>
      </c>
    </row>
    <row r="23" spans="1:5" ht="12.75">
      <c r="A23" s="35" t="s">
        <v>56</v>
      </c>
      <c r="E23" s="39" t="s">
        <v>1794</v>
      </c>
    </row>
    <row r="24" spans="1:5" ht="63.75">
      <c r="A24" s="35" t="s">
        <v>57</v>
      </c>
      <c r="E24" s="42" t="s">
        <v>2132</v>
      </c>
    </row>
    <row r="25" spans="1:5" ht="229.5">
      <c r="A25" t="s">
        <v>58</v>
      </c>
      <c r="E25" s="39" t="s">
        <v>1565</v>
      </c>
    </row>
    <row r="26" spans="1:16" ht="12.75">
      <c r="A26" t="s">
        <v>50</v>
      </c>
      <c s="34" t="s">
        <v>72</v>
      </c>
      <c s="34" t="s">
        <v>1562</v>
      </c>
      <c s="35" t="s">
        <v>5</v>
      </c>
      <c s="6" t="s">
        <v>1563</v>
      </c>
      <c s="36" t="s">
        <v>54</v>
      </c>
      <c s="37">
        <v>654.35</v>
      </c>
      <c s="36">
        <v>0</v>
      </c>
      <c s="36">
        <f>ROUND(G26*H26,6)</f>
      </c>
      <c r="L26" s="38">
        <v>0</v>
      </c>
      <c s="32">
        <f>ROUND(ROUND(L26,2)*ROUND(G26,3),2)</f>
      </c>
      <c s="36" t="s">
        <v>395</v>
      </c>
      <c>
        <f>(M26*21)/100</f>
      </c>
      <c t="s">
        <v>28</v>
      </c>
    </row>
    <row r="27" spans="1:5" ht="12.75">
      <c r="A27" s="35" t="s">
        <v>56</v>
      </c>
      <c r="E27" s="39" t="s">
        <v>1563</v>
      </c>
    </row>
    <row r="28" spans="1:5" ht="127.5">
      <c r="A28" s="35" t="s">
        <v>57</v>
      </c>
      <c r="E28" s="42" t="s">
        <v>2133</v>
      </c>
    </row>
    <row r="29" spans="1:5" ht="229.5">
      <c r="A29" t="s">
        <v>58</v>
      </c>
      <c r="E29" s="39" t="s">
        <v>1565</v>
      </c>
    </row>
    <row r="30" spans="1:16" ht="12.75">
      <c r="A30" t="s">
        <v>50</v>
      </c>
      <c s="34" t="s">
        <v>27</v>
      </c>
      <c s="34" t="s">
        <v>1566</v>
      </c>
      <c s="35" t="s">
        <v>5</v>
      </c>
      <c s="6" t="s">
        <v>1567</v>
      </c>
      <c s="36" t="s">
        <v>54</v>
      </c>
      <c s="37">
        <v>865.36</v>
      </c>
      <c s="36">
        <v>0</v>
      </c>
      <c s="36">
        <f>ROUND(G30*H30,6)</f>
      </c>
      <c r="L30" s="38">
        <v>0</v>
      </c>
      <c s="32">
        <f>ROUND(ROUND(L30,2)*ROUND(G30,3),2)</f>
      </c>
      <c s="36" t="s">
        <v>395</v>
      </c>
      <c>
        <f>(M30*21)/100</f>
      </c>
      <c t="s">
        <v>28</v>
      </c>
    </row>
    <row r="31" spans="1:5" ht="12.75">
      <c r="A31" s="35" t="s">
        <v>56</v>
      </c>
      <c r="E31" s="39" t="s">
        <v>1567</v>
      </c>
    </row>
    <row r="32" spans="1:5" ht="76.5">
      <c r="A32" s="35" t="s">
        <v>57</v>
      </c>
      <c r="E32" s="42" t="s">
        <v>2134</v>
      </c>
    </row>
    <row r="33" spans="1:5" ht="140.25">
      <c r="A33" t="s">
        <v>58</v>
      </c>
      <c r="E33" s="39" t="s">
        <v>1568</v>
      </c>
    </row>
    <row r="34" spans="1:16" ht="12.75">
      <c r="A34" t="s">
        <v>50</v>
      </c>
      <c s="34" t="s">
        <v>79</v>
      </c>
      <c s="34" t="s">
        <v>1569</v>
      </c>
      <c s="35" t="s">
        <v>5</v>
      </c>
      <c s="6" t="s">
        <v>1570</v>
      </c>
      <c s="36" t="s">
        <v>54</v>
      </c>
      <c s="37">
        <v>660.063</v>
      </c>
      <c s="36">
        <v>0</v>
      </c>
      <c s="36">
        <f>ROUND(G34*H34,6)</f>
      </c>
      <c r="L34" s="38">
        <v>0</v>
      </c>
      <c s="32">
        <f>ROUND(ROUND(L34,2)*ROUND(G34,3),2)</f>
      </c>
      <c s="36" t="s">
        <v>395</v>
      </c>
      <c>
        <f>(M34*21)/100</f>
      </c>
      <c t="s">
        <v>28</v>
      </c>
    </row>
    <row r="35" spans="1:5" ht="12.75">
      <c r="A35" s="35" t="s">
        <v>56</v>
      </c>
      <c r="E35" s="39" t="s">
        <v>1570</v>
      </c>
    </row>
    <row r="36" spans="1:5" ht="102">
      <c r="A36" s="35" t="s">
        <v>57</v>
      </c>
      <c r="E36" s="42" t="s">
        <v>2135</v>
      </c>
    </row>
    <row r="37" spans="1:5" ht="178.5">
      <c r="A37" t="s">
        <v>58</v>
      </c>
      <c r="E37" s="39" t="s">
        <v>1572</v>
      </c>
    </row>
    <row r="38" spans="1:16" ht="12.75">
      <c r="A38" t="s">
        <v>50</v>
      </c>
      <c s="34" t="s">
        <v>83</v>
      </c>
      <c s="34" t="s">
        <v>1573</v>
      </c>
      <c s="35" t="s">
        <v>5</v>
      </c>
      <c s="6" t="s">
        <v>1574</v>
      </c>
      <c s="36" t="s">
        <v>54</v>
      </c>
      <c s="37">
        <v>101.49</v>
      </c>
      <c s="36">
        <v>0</v>
      </c>
      <c s="36">
        <f>ROUND(G38*H38,6)</f>
      </c>
      <c r="L38" s="38">
        <v>0</v>
      </c>
      <c s="32">
        <f>ROUND(ROUND(L38,2)*ROUND(G38,3),2)</f>
      </c>
      <c s="36" t="s">
        <v>395</v>
      </c>
      <c>
        <f>(M38*21)/100</f>
      </c>
      <c t="s">
        <v>28</v>
      </c>
    </row>
    <row r="39" spans="1:5" ht="12.75">
      <c r="A39" s="35" t="s">
        <v>56</v>
      </c>
      <c r="E39" s="39" t="s">
        <v>1574</v>
      </c>
    </row>
    <row r="40" spans="1:5" ht="114.75">
      <c r="A40" s="35" t="s">
        <v>57</v>
      </c>
      <c r="E40" s="42" t="s">
        <v>2136</v>
      </c>
    </row>
    <row r="41" spans="1:5" ht="216.75">
      <c r="A41" t="s">
        <v>58</v>
      </c>
      <c r="E41" s="39" t="s">
        <v>1576</v>
      </c>
    </row>
    <row r="42" spans="1:13" ht="12.75">
      <c r="A42" t="s">
        <v>47</v>
      </c>
      <c r="C42" s="31" t="s">
        <v>136</v>
      </c>
      <c r="E42" s="33" t="s">
        <v>1603</v>
      </c>
      <c r="J42" s="32">
        <f>0</f>
      </c>
      <c s="32">
        <f>0</f>
      </c>
      <c s="32">
        <f>0+L43</f>
      </c>
      <c s="32">
        <f>0+M43</f>
      </c>
    </row>
    <row r="43" spans="1:16" ht="12.75">
      <c r="A43" t="s">
        <v>50</v>
      </c>
      <c s="34" t="s">
        <v>88</v>
      </c>
      <c s="34" t="s">
        <v>1604</v>
      </c>
      <c s="35" t="s">
        <v>5</v>
      </c>
      <c s="6" t="s">
        <v>1605</v>
      </c>
      <c s="36" t="s">
        <v>54</v>
      </c>
      <c s="37">
        <v>3.79</v>
      </c>
      <c s="36">
        <v>0</v>
      </c>
      <c s="36">
        <f>ROUND(G43*H43,6)</f>
      </c>
      <c r="L43" s="38">
        <v>0</v>
      </c>
      <c s="32">
        <f>ROUND(ROUND(L43,2)*ROUND(G43,3),2)</f>
      </c>
      <c s="36" t="s">
        <v>395</v>
      </c>
      <c>
        <f>(M43*21)/100</f>
      </c>
      <c t="s">
        <v>28</v>
      </c>
    </row>
    <row r="44" spans="1:5" ht="12.75">
      <c r="A44" s="35" t="s">
        <v>56</v>
      </c>
      <c r="E44" s="39" t="s">
        <v>1605</v>
      </c>
    </row>
    <row r="45" spans="1:5" ht="76.5">
      <c r="A45" s="35" t="s">
        <v>57</v>
      </c>
      <c r="E45" s="42" t="s">
        <v>2137</v>
      </c>
    </row>
    <row r="46" spans="1:5" ht="51">
      <c r="A46" t="s">
        <v>58</v>
      </c>
      <c r="E46" s="39" t="s">
        <v>1607</v>
      </c>
    </row>
    <row r="47" spans="1:13" ht="12.75">
      <c r="A47" t="s">
        <v>47</v>
      </c>
      <c r="C47" s="31" t="s">
        <v>217</v>
      </c>
      <c r="E47" s="33" t="s">
        <v>949</v>
      </c>
      <c r="J47" s="32">
        <f>0</f>
      </c>
      <c s="32">
        <f>0</f>
      </c>
      <c s="32">
        <f>0+L48</f>
      </c>
      <c s="32">
        <f>0+M48</f>
      </c>
    </row>
    <row r="48" spans="1:16" ht="12.75">
      <c r="A48" t="s">
        <v>50</v>
      </c>
      <c s="34" t="s">
        <v>92</v>
      </c>
      <c s="34" t="s">
        <v>1825</v>
      </c>
      <c s="35" t="s">
        <v>5</v>
      </c>
      <c s="6" t="s">
        <v>1826</v>
      </c>
      <c s="36" t="s">
        <v>54</v>
      </c>
      <c s="37">
        <v>28.397</v>
      </c>
      <c s="36">
        <v>0</v>
      </c>
      <c s="36">
        <f>ROUND(G48*H48,6)</f>
      </c>
      <c r="L48" s="38">
        <v>0</v>
      </c>
      <c s="32">
        <f>ROUND(ROUND(L48,2)*ROUND(G48,3),2)</f>
      </c>
      <c s="36" t="s">
        <v>395</v>
      </c>
      <c>
        <f>(M48*21)/100</f>
      </c>
      <c t="s">
        <v>28</v>
      </c>
    </row>
    <row r="49" spans="1:5" ht="12.75">
      <c r="A49" s="35" t="s">
        <v>56</v>
      </c>
      <c r="E49" s="39" t="s">
        <v>1826</v>
      </c>
    </row>
    <row r="50" spans="1:5" ht="140.25">
      <c r="A50" s="35" t="s">
        <v>57</v>
      </c>
      <c r="E50" s="42" t="s">
        <v>2138</v>
      </c>
    </row>
    <row r="51" spans="1:5" ht="51">
      <c r="A51" t="s">
        <v>58</v>
      </c>
      <c r="E51" s="39" t="s">
        <v>1607</v>
      </c>
    </row>
    <row r="52" spans="1:13" ht="12.75">
      <c r="A52" t="s">
        <v>47</v>
      </c>
      <c r="C52" s="31" t="s">
        <v>377</v>
      </c>
      <c r="E52" s="33" t="s">
        <v>1621</v>
      </c>
      <c r="J52" s="32">
        <f>0</f>
      </c>
      <c s="32">
        <f>0</f>
      </c>
      <c s="32">
        <f>0+L53+L57+L61+L65+L69+L73+L77+L81+L85+L89+L93+L97+L101+L105+L109</f>
      </c>
      <c s="32">
        <f>0+M53+M57+M61+M65+M69+M73+M77+M81+M85+M89+M93+M97+M101+M105+M109</f>
      </c>
    </row>
    <row r="53" spans="1:16" ht="12.75">
      <c r="A53" t="s">
        <v>50</v>
      </c>
      <c s="34" t="s">
        <v>96</v>
      </c>
      <c s="34" t="s">
        <v>2139</v>
      </c>
      <c s="35" t="s">
        <v>5</v>
      </c>
      <c s="6" t="s">
        <v>2140</v>
      </c>
      <c s="36" t="s">
        <v>86</v>
      </c>
      <c s="37">
        <v>64</v>
      </c>
      <c s="36">
        <v>0</v>
      </c>
      <c s="36">
        <f>ROUND(G53*H53,6)</f>
      </c>
      <c r="L53" s="38">
        <v>0</v>
      </c>
      <c s="32">
        <f>ROUND(ROUND(L53,2)*ROUND(G53,3),2)</f>
      </c>
      <c s="36" t="s">
        <v>395</v>
      </c>
      <c>
        <f>(M53*21)/100</f>
      </c>
      <c t="s">
        <v>28</v>
      </c>
    </row>
    <row r="54" spans="1:5" ht="12.75">
      <c r="A54" s="35" t="s">
        <v>56</v>
      </c>
      <c r="E54" s="39" t="s">
        <v>2140</v>
      </c>
    </row>
    <row r="55" spans="1:5" ht="216.75">
      <c r="A55" s="35" t="s">
        <v>57</v>
      </c>
      <c r="E55" s="42" t="s">
        <v>2141</v>
      </c>
    </row>
    <row r="56" spans="1:5" ht="191.25">
      <c r="A56" t="s">
        <v>58</v>
      </c>
      <c r="E56" s="39" t="s">
        <v>1844</v>
      </c>
    </row>
    <row r="57" spans="1:16" ht="12.75">
      <c r="A57" t="s">
        <v>50</v>
      </c>
      <c s="34" t="s">
        <v>100</v>
      </c>
      <c s="34" t="s">
        <v>2142</v>
      </c>
      <c s="35" t="s">
        <v>5</v>
      </c>
      <c s="6" t="s">
        <v>2143</v>
      </c>
      <c s="36" t="s">
        <v>86</v>
      </c>
      <c s="37">
        <v>148.8</v>
      </c>
      <c s="36">
        <v>0</v>
      </c>
      <c s="36">
        <f>ROUND(G57*H57,6)</f>
      </c>
      <c r="L57" s="38">
        <v>0</v>
      </c>
      <c s="32">
        <f>ROUND(ROUND(L57,2)*ROUND(G57,3),2)</f>
      </c>
      <c s="36" t="s">
        <v>395</v>
      </c>
      <c>
        <f>(M57*21)/100</f>
      </c>
      <c t="s">
        <v>28</v>
      </c>
    </row>
    <row r="58" spans="1:5" ht="12.75">
      <c r="A58" s="35" t="s">
        <v>56</v>
      </c>
      <c r="E58" s="39" t="s">
        <v>2143</v>
      </c>
    </row>
    <row r="59" spans="1:5" ht="127.5">
      <c r="A59" s="35" t="s">
        <v>57</v>
      </c>
      <c r="E59" s="42" t="s">
        <v>2144</v>
      </c>
    </row>
    <row r="60" spans="1:5" ht="191.25">
      <c r="A60" t="s">
        <v>58</v>
      </c>
      <c r="E60" s="39" t="s">
        <v>1844</v>
      </c>
    </row>
    <row r="61" spans="1:16" ht="12.75">
      <c r="A61" t="s">
        <v>50</v>
      </c>
      <c s="34" t="s">
        <v>104</v>
      </c>
      <c s="34" t="s">
        <v>2145</v>
      </c>
      <c s="35" t="s">
        <v>5</v>
      </c>
      <c s="6" t="s">
        <v>2146</v>
      </c>
      <c s="36" t="s">
        <v>86</v>
      </c>
      <c s="37">
        <v>61.11</v>
      </c>
      <c s="36">
        <v>0</v>
      </c>
      <c s="36">
        <f>ROUND(G61*H61,6)</f>
      </c>
      <c r="L61" s="38">
        <v>0</v>
      </c>
      <c s="32">
        <f>ROUND(ROUND(L61,2)*ROUND(G61,3),2)</f>
      </c>
      <c s="36" t="s">
        <v>395</v>
      </c>
      <c>
        <f>(M61*21)/100</f>
      </c>
      <c t="s">
        <v>28</v>
      </c>
    </row>
    <row r="62" spans="1:5" ht="12.75">
      <c r="A62" s="35" t="s">
        <v>56</v>
      </c>
      <c r="E62" s="39" t="s">
        <v>2146</v>
      </c>
    </row>
    <row r="63" spans="1:5" ht="76.5">
      <c r="A63" s="35" t="s">
        <v>57</v>
      </c>
      <c r="E63" s="42" t="s">
        <v>2147</v>
      </c>
    </row>
    <row r="64" spans="1:5" ht="191.25">
      <c r="A64" t="s">
        <v>58</v>
      </c>
      <c r="E64" s="39" t="s">
        <v>1844</v>
      </c>
    </row>
    <row r="65" spans="1:16" ht="12.75">
      <c r="A65" t="s">
        <v>50</v>
      </c>
      <c s="34" t="s">
        <v>110</v>
      </c>
      <c s="34" t="s">
        <v>1845</v>
      </c>
      <c s="35" t="s">
        <v>5</v>
      </c>
      <c s="6" t="s">
        <v>1846</v>
      </c>
      <c s="36" t="s">
        <v>86</v>
      </c>
      <c s="37">
        <v>245.91</v>
      </c>
      <c s="36">
        <v>0</v>
      </c>
      <c s="36">
        <f>ROUND(G65*H65,6)</f>
      </c>
      <c r="L65" s="38">
        <v>0</v>
      </c>
      <c s="32">
        <f>ROUND(ROUND(L65,2)*ROUND(G65,3),2)</f>
      </c>
      <c s="36" t="s">
        <v>395</v>
      </c>
      <c>
        <f>(M65*21)/100</f>
      </c>
      <c t="s">
        <v>28</v>
      </c>
    </row>
    <row r="66" spans="1:5" ht="12.75">
      <c r="A66" s="35" t="s">
        <v>56</v>
      </c>
      <c r="E66" s="39" t="s">
        <v>1846</v>
      </c>
    </row>
    <row r="67" spans="1:5" ht="51">
      <c r="A67" s="35" t="s">
        <v>57</v>
      </c>
      <c r="E67" s="42" t="s">
        <v>2148</v>
      </c>
    </row>
    <row r="68" spans="1:5" ht="191.25">
      <c r="A68" t="s">
        <v>58</v>
      </c>
      <c r="E68" s="39" t="s">
        <v>1848</v>
      </c>
    </row>
    <row r="69" spans="1:16" ht="12.75">
      <c r="A69" t="s">
        <v>50</v>
      </c>
      <c s="34" t="s">
        <v>114</v>
      </c>
      <c s="34" t="s">
        <v>2149</v>
      </c>
      <c s="35" t="s">
        <v>5</v>
      </c>
      <c s="6" t="s">
        <v>2150</v>
      </c>
      <c s="36" t="s">
        <v>65</v>
      </c>
      <c s="37">
        <v>3</v>
      </c>
      <c s="36">
        <v>0</v>
      </c>
      <c s="36">
        <f>ROUND(G69*H69,6)</f>
      </c>
      <c r="L69" s="38">
        <v>0</v>
      </c>
      <c s="32">
        <f>ROUND(ROUND(L69,2)*ROUND(G69,3),2)</f>
      </c>
      <c s="36" t="s">
        <v>395</v>
      </c>
      <c>
        <f>(M69*21)/100</f>
      </c>
      <c t="s">
        <v>28</v>
      </c>
    </row>
    <row r="70" spans="1:5" ht="12.75">
      <c r="A70" s="35" t="s">
        <v>56</v>
      </c>
      <c r="E70" s="39" t="s">
        <v>2150</v>
      </c>
    </row>
    <row r="71" spans="1:5" ht="63.75">
      <c r="A71" s="35" t="s">
        <v>57</v>
      </c>
      <c r="E71" s="42" t="s">
        <v>2151</v>
      </c>
    </row>
    <row r="72" spans="1:5" ht="63.75">
      <c r="A72" t="s">
        <v>58</v>
      </c>
      <c r="E72" s="39" t="s">
        <v>1860</v>
      </c>
    </row>
    <row r="73" spans="1:16" ht="12.75">
      <c r="A73" t="s">
        <v>50</v>
      </c>
      <c s="34" t="s">
        <v>119</v>
      </c>
      <c s="34" t="s">
        <v>1857</v>
      </c>
      <c s="35" t="s">
        <v>5</v>
      </c>
      <c s="6" t="s">
        <v>1858</v>
      </c>
      <c s="36" t="s">
        <v>65</v>
      </c>
      <c s="37">
        <v>1</v>
      </c>
      <c s="36">
        <v>0</v>
      </c>
      <c s="36">
        <f>ROUND(G73*H73,6)</f>
      </c>
      <c r="L73" s="38">
        <v>0</v>
      </c>
      <c s="32">
        <f>ROUND(ROUND(L73,2)*ROUND(G73,3),2)</f>
      </c>
      <c s="36" t="s">
        <v>395</v>
      </c>
      <c>
        <f>(M73*21)/100</f>
      </c>
      <c t="s">
        <v>28</v>
      </c>
    </row>
    <row r="74" spans="1:5" ht="12.75">
      <c r="A74" s="35" t="s">
        <v>56</v>
      </c>
      <c r="E74" s="39" t="s">
        <v>1858</v>
      </c>
    </row>
    <row r="75" spans="1:5" ht="63.75">
      <c r="A75" s="35" t="s">
        <v>57</v>
      </c>
      <c r="E75" s="42" t="s">
        <v>2152</v>
      </c>
    </row>
    <row r="76" spans="1:5" ht="63.75">
      <c r="A76" t="s">
        <v>58</v>
      </c>
      <c r="E76" s="39" t="s">
        <v>1860</v>
      </c>
    </row>
    <row r="77" spans="1:16" ht="12.75">
      <c r="A77" t="s">
        <v>50</v>
      </c>
      <c s="34" t="s">
        <v>123</v>
      </c>
      <c s="34" t="s">
        <v>2153</v>
      </c>
      <c s="35" t="s">
        <v>5</v>
      </c>
      <c s="6" t="s">
        <v>2154</v>
      </c>
      <c s="36" t="s">
        <v>65</v>
      </c>
      <c s="37">
        <v>3</v>
      </c>
      <c s="36">
        <v>0</v>
      </c>
      <c s="36">
        <f>ROUND(G77*H77,6)</f>
      </c>
      <c r="L77" s="38">
        <v>0</v>
      </c>
      <c s="32">
        <f>ROUND(ROUND(L77,2)*ROUND(G77,3),2)</f>
      </c>
      <c s="36" t="s">
        <v>395</v>
      </c>
      <c>
        <f>(M77*21)/100</f>
      </c>
      <c t="s">
        <v>28</v>
      </c>
    </row>
    <row r="78" spans="1:5" ht="12.75">
      <c r="A78" s="35" t="s">
        <v>56</v>
      </c>
      <c r="E78" s="39" t="s">
        <v>2154</v>
      </c>
    </row>
    <row r="79" spans="1:5" ht="63.75">
      <c r="A79" s="35" t="s">
        <v>57</v>
      </c>
      <c r="E79" s="42" t="s">
        <v>2155</v>
      </c>
    </row>
    <row r="80" spans="1:5" ht="63.75">
      <c r="A80" t="s">
        <v>58</v>
      </c>
      <c r="E80" s="39" t="s">
        <v>1860</v>
      </c>
    </row>
    <row r="81" spans="1:16" ht="12.75">
      <c r="A81" t="s">
        <v>50</v>
      </c>
      <c s="34" t="s">
        <v>128</v>
      </c>
      <c s="34" t="s">
        <v>2156</v>
      </c>
      <c s="35" t="s">
        <v>5</v>
      </c>
      <c s="6" t="s">
        <v>2157</v>
      </c>
      <c s="36" t="s">
        <v>65</v>
      </c>
      <c s="37">
        <v>12</v>
      </c>
      <c s="36">
        <v>0</v>
      </c>
      <c s="36">
        <f>ROUND(G81*H81,6)</f>
      </c>
      <c r="L81" s="38">
        <v>0</v>
      </c>
      <c s="32">
        <f>ROUND(ROUND(L81,2)*ROUND(G81,3),2)</f>
      </c>
      <c s="36" t="s">
        <v>395</v>
      </c>
      <c>
        <f>(M81*21)/100</f>
      </c>
      <c t="s">
        <v>28</v>
      </c>
    </row>
    <row r="82" spans="1:5" ht="12.75">
      <c r="A82" s="35" t="s">
        <v>56</v>
      </c>
      <c r="E82" s="39" t="s">
        <v>2157</v>
      </c>
    </row>
    <row r="83" spans="1:5" ht="63.75">
      <c r="A83" s="35" t="s">
        <v>57</v>
      </c>
      <c r="E83" s="42" t="s">
        <v>2158</v>
      </c>
    </row>
    <row r="84" spans="1:5" ht="63.75">
      <c r="A84" t="s">
        <v>58</v>
      </c>
      <c r="E84" s="39" t="s">
        <v>1860</v>
      </c>
    </row>
    <row r="85" spans="1:16" ht="12.75">
      <c r="A85" t="s">
        <v>50</v>
      </c>
      <c s="34" t="s">
        <v>132</v>
      </c>
      <c s="34" t="s">
        <v>1861</v>
      </c>
      <c s="35" t="s">
        <v>5</v>
      </c>
      <c s="6" t="s">
        <v>1862</v>
      </c>
      <c s="36" t="s">
        <v>65</v>
      </c>
      <c s="37">
        <v>2</v>
      </c>
      <c s="36">
        <v>0</v>
      </c>
      <c s="36">
        <f>ROUND(G85*H85,6)</f>
      </c>
      <c r="L85" s="38">
        <v>0</v>
      </c>
      <c s="32">
        <f>ROUND(ROUND(L85,2)*ROUND(G85,3),2)</f>
      </c>
      <c s="36" t="s">
        <v>395</v>
      </c>
      <c>
        <f>(M85*21)/100</f>
      </c>
      <c t="s">
        <v>28</v>
      </c>
    </row>
    <row r="86" spans="1:5" ht="12.75">
      <c r="A86" s="35" t="s">
        <v>56</v>
      </c>
      <c r="E86" s="39" t="s">
        <v>1862</v>
      </c>
    </row>
    <row r="87" spans="1:5" ht="63.75">
      <c r="A87" s="35" t="s">
        <v>57</v>
      </c>
      <c r="E87" s="42" t="s">
        <v>1863</v>
      </c>
    </row>
    <row r="88" spans="1:5" ht="63.75">
      <c r="A88" t="s">
        <v>58</v>
      </c>
      <c r="E88" s="39" t="s">
        <v>1864</v>
      </c>
    </row>
    <row r="89" spans="1:16" ht="12.75">
      <c r="A89" t="s">
        <v>50</v>
      </c>
      <c s="34" t="s">
        <v>136</v>
      </c>
      <c s="34" t="s">
        <v>1881</v>
      </c>
      <c s="35" t="s">
        <v>5</v>
      </c>
      <c s="6" t="s">
        <v>1882</v>
      </c>
      <c s="36" t="s">
        <v>86</v>
      </c>
      <c s="37">
        <v>273.91</v>
      </c>
      <c s="36">
        <v>0</v>
      </c>
      <c s="36">
        <f>ROUND(G89*H89,6)</f>
      </c>
      <c r="L89" s="38">
        <v>0</v>
      </c>
      <c s="32">
        <f>ROUND(ROUND(L89,2)*ROUND(G89,3),2)</f>
      </c>
      <c s="36" t="s">
        <v>395</v>
      </c>
      <c>
        <f>(M89*21)/100</f>
      </c>
      <c t="s">
        <v>28</v>
      </c>
    </row>
    <row r="90" spans="1:5" ht="12.75">
      <c r="A90" s="35" t="s">
        <v>56</v>
      </c>
      <c r="E90" s="39" t="s">
        <v>1882</v>
      </c>
    </row>
    <row r="91" spans="1:5" ht="51">
      <c r="A91" s="35" t="s">
        <v>57</v>
      </c>
      <c r="E91" s="42" t="s">
        <v>2159</v>
      </c>
    </row>
    <row r="92" spans="1:5" ht="51">
      <c r="A92" t="s">
        <v>58</v>
      </c>
      <c r="E92" s="39" t="s">
        <v>1876</v>
      </c>
    </row>
    <row r="93" spans="1:16" ht="12.75">
      <c r="A93" t="s">
        <v>50</v>
      </c>
      <c s="34" t="s">
        <v>140</v>
      </c>
      <c s="34" t="s">
        <v>1884</v>
      </c>
      <c s="35" t="s">
        <v>5</v>
      </c>
      <c s="6" t="s">
        <v>1885</v>
      </c>
      <c s="36" t="s">
        <v>65</v>
      </c>
      <c s="37">
        <v>1</v>
      </c>
      <c s="36">
        <v>0</v>
      </c>
      <c s="36">
        <f>ROUND(G93*H93,6)</f>
      </c>
      <c r="L93" s="38">
        <v>0</v>
      </c>
      <c s="32">
        <f>ROUND(ROUND(L93,2)*ROUND(G93,3),2)</f>
      </c>
      <c s="36" t="s">
        <v>395</v>
      </c>
      <c>
        <f>(M93*21)/100</f>
      </c>
      <c t="s">
        <v>28</v>
      </c>
    </row>
    <row r="94" spans="1:5" ht="12.75">
      <c r="A94" s="35" t="s">
        <v>56</v>
      </c>
      <c r="E94" s="39" t="s">
        <v>1885</v>
      </c>
    </row>
    <row r="95" spans="1:5" ht="38.25">
      <c r="A95" s="35" t="s">
        <v>57</v>
      </c>
      <c r="E95" s="42" t="s">
        <v>1886</v>
      </c>
    </row>
    <row r="96" spans="1:5" ht="63.75">
      <c r="A96" t="s">
        <v>58</v>
      </c>
      <c r="E96" s="39" t="s">
        <v>1887</v>
      </c>
    </row>
    <row r="97" spans="1:16" ht="12.75">
      <c r="A97" t="s">
        <v>50</v>
      </c>
      <c s="34" t="s">
        <v>144</v>
      </c>
      <c s="34" t="s">
        <v>2160</v>
      </c>
      <c s="35" t="s">
        <v>5</v>
      </c>
      <c s="6" t="s">
        <v>2161</v>
      </c>
      <c s="36" t="s">
        <v>86</v>
      </c>
      <c s="37">
        <v>64</v>
      </c>
      <c s="36">
        <v>0</v>
      </c>
      <c s="36">
        <f>ROUND(G97*H97,6)</f>
      </c>
      <c r="L97" s="38">
        <v>0</v>
      </c>
      <c s="32">
        <f>ROUND(ROUND(L97,2)*ROUND(G97,3),2)</f>
      </c>
      <c s="36" t="s">
        <v>395</v>
      </c>
      <c>
        <f>(M97*21)/100</f>
      </c>
      <c t="s">
        <v>28</v>
      </c>
    </row>
    <row r="98" spans="1:5" ht="12.75">
      <c r="A98" s="35" t="s">
        <v>56</v>
      </c>
      <c r="E98" s="39" t="s">
        <v>2161</v>
      </c>
    </row>
    <row r="99" spans="1:5" ht="51">
      <c r="A99" s="35" t="s">
        <v>57</v>
      </c>
      <c r="E99" s="42" t="s">
        <v>2162</v>
      </c>
    </row>
    <row r="100" spans="1:5" ht="63.75">
      <c r="A100" t="s">
        <v>58</v>
      </c>
      <c r="E100" s="39" t="s">
        <v>1896</v>
      </c>
    </row>
    <row r="101" spans="1:16" ht="12.75">
      <c r="A101" t="s">
        <v>50</v>
      </c>
      <c s="34" t="s">
        <v>148</v>
      </c>
      <c s="34" t="s">
        <v>2163</v>
      </c>
      <c s="35" t="s">
        <v>5</v>
      </c>
      <c s="6" t="s">
        <v>2164</v>
      </c>
      <c s="36" t="s">
        <v>86</v>
      </c>
      <c s="37">
        <v>148.8</v>
      </c>
      <c s="36">
        <v>0</v>
      </c>
      <c s="36">
        <f>ROUND(G101*H101,6)</f>
      </c>
      <c r="L101" s="38">
        <v>0</v>
      </c>
      <c s="32">
        <f>ROUND(ROUND(L101,2)*ROUND(G101,3),2)</f>
      </c>
      <c s="36" t="s">
        <v>395</v>
      </c>
      <c>
        <f>(M101*21)/100</f>
      </c>
      <c t="s">
        <v>28</v>
      </c>
    </row>
    <row r="102" spans="1:5" ht="12.75">
      <c r="A102" s="35" t="s">
        <v>56</v>
      </c>
      <c r="E102" s="39" t="s">
        <v>2164</v>
      </c>
    </row>
    <row r="103" spans="1:5" ht="63.75">
      <c r="A103" s="35" t="s">
        <v>57</v>
      </c>
      <c r="E103" s="42" t="s">
        <v>2165</v>
      </c>
    </row>
    <row r="104" spans="1:5" ht="63.75">
      <c r="A104" t="s">
        <v>58</v>
      </c>
      <c r="E104" s="39" t="s">
        <v>1896</v>
      </c>
    </row>
    <row r="105" spans="1:16" ht="12.75">
      <c r="A105" t="s">
        <v>50</v>
      </c>
      <c s="34" t="s">
        <v>152</v>
      </c>
      <c s="34" t="s">
        <v>2166</v>
      </c>
      <c s="35" t="s">
        <v>5</v>
      </c>
      <c s="6" t="s">
        <v>2167</v>
      </c>
      <c s="36" t="s">
        <v>86</v>
      </c>
      <c s="37">
        <v>61.11</v>
      </c>
      <c s="36">
        <v>0</v>
      </c>
      <c s="36">
        <f>ROUND(G105*H105,6)</f>
      </c>
      <c r="L105" s="38">
        <v>0</v>
      </c>
      <c s="32">
        <f>ROUND(ROUND(L105,2)*ROUND(G105,3),2)</f>
      </c>
      <c s="36" t="s">
        <v>395</v>
      </c>
      <c>
        <f>(M105*21)/100</f>
      </c>
      <c t="s">
        <v>28</v>
      </c>
    </row>
    <row r="106" spans="1:5" ht="12.75">
      <c r="A106" s="35" t="s">
        <v>56</v>
      </c>
      <c r="E106" s="39" t="s">
        <v>2167</v>
      </c>
    </row>
    <row r="107" spans="1:5" ht="51">
      <c r="A107" s="35" t="s">
        <v>57</v>
      </c>
      <c r="E107" s="42" t="s">
        <v>2168</v>
      </c>
    </row>
    <row r="108" spans="1:5" ht="63.75">
      <c r="A108" t="s">
        <v>58</v>
      </c>
      <c r="E108" s="39" t="s">
        <v>1896</v>
      </c>
    </row>
    <row r="109" spans="1:16" ht="12.75">
      <c r="A109" t="s">
        <v>50</v>
      </c>
      <c s="34" t="s">
        <v>156</v>
      </c>
      <c s="34" t="s">
        <v>2169</v>
      </c>
      <c s="35" t="s">
        <v>5</v>
      </c>
      <c s="6" t="s">
        <v>2170</v>
      </c>
      <c s="36" t="s">
        <v>65</v>
      </c>
      <c s="37">
        <v>1</v>
      </c>
      <c s="36">
        <v>0</v>
      </c>
      <c s="36">
        <f>ROUND(G109*H109,6)</f>
      </c>
      <c r="L109" s="38">
        <v>0</v>
      </c>
      <c s="32">
        <f>ROUND(ROUND(L109,2)*ROUND(G109,3),2)</f>
      </c>
      <c s="36" t="s">
        <v>391</v>
      </c>
      <c>
        <f>(M109*21)/100</f>
      </c>
      <c t="s">
        <v>28</v>
      </c>
    </row>
    <row r="110" spans="1:5" ht="12.75">
      <c r="A110" s="35" t="s">
        <v>56</v>
      </c>
      <c r="E110" s="39" t="s">
        <v>2170</v>
      </c>
    </row>
    <row r="111" spans="1:5" ht="127.5">
      <c r="A111" s="35" t="s">
        <v>57</v>
      </c>
      <c r="E111" s="42" t="s">
        <v>2171</v>
      </c>
    </row>
    <row r="112" spans="1:5" ht="51">
      <c r="A112" t="s">
        <v>58</v>
      </c>
      <c r="E112" s="39" t="s">
        <v>492</v>
      </c>
    </row>
    <row r="113" spans="1:13" ht="12.75">
      <c r="A113" t="s">
        <v>47</v>
      </c>
      <c r="C113" s="31" t="s">
        <v>595</v>
      </c>
      <c r="E113" s="33" t="s">
        <v>1469</v>
      </c>
      <c r="J113" s="32">
        <f>0</f>
      </c>
      <c s="32">
        <f>0</f>
      </c>
      <c s="32">
        <f>0+L114</f>
      </c>
      <c s="32">
        <f>0+M114</f>
      </c>
    </row>
    <row r="114" spans="1:16" ht="12.75">
      <c r="A114" t="s">
        <v>50</v>
      </c>
      <c s="34" t="s">
        <v>161</v>
      </c>
      <c s="34" t="s">
        <v>1906</v>
      </c>
      <c s="35" t="s">
        <v>5</v>
      </c>
      <c s="6" t="s">
        <v>1907</v>
      </c>
      <c s="36" t="s">
        <v>54</v>
      </c>
      <c s="37">
        <v>20</v>
      </c>
      <c s="36">
        <v>0</v>
      </c>
      <c s="36">
        <f>ROUND(G114*H114,6)</f>
      </c>
      <c r="L114" s="38">
        <v>0</v>
      </c>
      <c s="32">
        <f>ROUND(ROUND(L114,2)*ROUND(G114,3),2)</f>
      </c>
      <c s="36" t="s">
        <v>395</v>
      </c>
      <c>
        <f>(M114*21)/100</f>
      </c>
      <c t="s">
        <v>28</v>
      </c>
    </row>
    <row r="115" spans="1:5" ht="12.75">
      <c r="A115" s="35" t="s">
        <v>56</v>
      </c>
      <c r="E115" s="39" t="s">
        <v>1907</v>
      </c>
    </row>
    <row r="116" spans="1:5" ht="51">
      <c r="A116" s="35" t="s">
        <v>57</v>
      </c>
      <c r="E116" s="42" t="s">
        <v>1908</v>
      </c>
    </row>
    <row r="117" spans="1:5" ht="102">
      <c r="A117" t="s">
        <v>58</v>
      </c>
      <c r="E117" s="39" t="s">
        <v>1645</v>
      </c>
    </row>
    <row r="118" spans="1:13" ht="12.75">
      <c r="A118" t="s">
        <v>47</v>
      </c>
      <c r="C118" s="31" t="s">
        <v>1517</v>
      </c>
      <c r="E118" s="33" t="s">
        <v>1518</v>
      </c>
      <c r="J118" s="32">
        <f>0</f>
      </c>
      <c s="32">
        <f>0</f>
      </c>
      <c s="32">
        <f>0+L119+L123</f>
      </c>
      <c s="32">
        <f>0+M119+M123</f>
      </c>
    </row>
    <row r="119" spans="1:16" ht="38.25">
      <c r="A119" t="s">
        <v>50</v>
      </c>
      <c s="34" t="s">
        <v>165</v>
      </c>
      <c s="34" t="s">
        <v>1646</v>
      </c>
      <c s="35" t="s">
        <v>1647</v>
      </c>
      <c s="6" t="s">
        <v>1648</v>
      </c>
      <c s="36" t="s">
        <v>996</v>
      </c>
      <c s="37">
        <v>1644.184</v>
      </c>
      <c s="36">
        <v>0</v>
      </c>
      <c s="36">
        <f>ROUND(G119*H119,6)</f>
      </c>
      <c r="L119" s="38">
        <v>0</v>
      </c>
      <c s="32">
        <f>ROUND(ROUND(L119,2)*ROUND(G119,3),2)</f>
      </c>
      <c s="36" t="s">
        <v>391</v>
      </c>
      <c>
        <f>(M119*21)/100</f>
      </c>
      <c t="s">
        <v>28</v>
      </c>
    </row>
    <row r="120" spans="1:5" ht="12.75">
      <c r="A120" s="35" t="s">
        <v>56</v>
      </c>
      <c r="E120" s="39" t="s">
        <v>997</v>
      </c>
    </row>
    <row r="121" spans="1:5" ht="38.25">
      <c r="A121" s="35" t="s">
        <v>57</v>
      </c>
      <c r="E121" s="42" t="s">
        <v>2172</v>
      </c>
    </row>
    <row r="122" spans="1:5" ht="89.25">
      <c r="A122" t="s">
        <v>58</v>
      </c>
      <c r="E122" s="39" t="s">
        <v>998</v>
      </c>
    </row>
    <row r="123" spans="1:16" ht="38.25">
      <c r="A123" t="s">
        <v>50</v>
      </c>
      <c s="34" t="s">
        <v>169</v>
      </c>
      <c s="34" t="s">
        <v>1519</v>
      </c>
      <c s="35" t="s">
        <v>1520</v>
      </c>
      <c s="6" t="s">
        <v>1521</v>
      </c>
      <c s="36" t="s">
        <v>996</v>
      </c>
      <c s="37">
        <v>48</v>
      </c>
      <c s="36">
        <v>0</v>
      </c>
      <c s="36">
        <f>ROUND(G123*H123,6)</f>
      </c>
      <c r="L123" s="38">
        <v>0</v>
      </c>
      <c s="32">
        <f>ROUND(ROUND(L123,2)*ROUND(G123,3),2)</f>
      </c>
      <c s="36" t="s">
        <v>391</v>
      </c>
      <c>
        <f>(M123*21)/100</f>
      </c>
      <c t="s">
        <v>28</v>
      </c>
    </row>
    <row r="124" spans="1:5" ht="12.75">
      <c r="A124" s="35" t="s">
        <v>56</v>
      </c>
      <c r="E124" s="39" t="s">
        <v>997</v>
      </c>
    </row>
    <row r="125" spans="1:5" ht="38.25">
      <c r="A125" s="35" t="s">
        <v>57</v>
      </c>
      <c r="E125" s="42" t="s">
        <v>1910</v>
      </c>
    </row>
    <row r="126" spans="1:5" ht="89.25">
      <c r="A126" t="s">
        <v>58</v>
      </c>
      <c r="E126"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2173</v>
      </c>
      <c s="41">
        <f>Rekapitulace!C32</f>
      </c>
      <c s="20" t="s">
        <v>0</v>
      </c>
      <c t="s">
        <v>23</v>
      </c>
      <c t="s">
        <v>28</v>
      </c>
    </row>
    <row r="4" spans="1:16" ht="32" customHeight="1">
      <c r="A4" s="24" t="s">
        <v>20</v>
      </c>
      <c s="25" t="s">
        <v>29</v>
      </c>
      <c s="27" t="s">
        <v>2173</v>
      </c>
      <c r="E4" s="26" t="s">
        <v>2174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COUNTIFS(L8:L292,"=0",A8:A292,"P")+COUNTIFS(L8:L292,"",A8:A292,"P")+SUM(Q8:Q292)</f>
      </c>
    </row>
    <row r="8" spans="1:13" ht="12.75">
      <c r="A8" t="s">
        <v>45</v>
      </c>
      <c r="C8" s="28" t="s">
        <v>2177</v>
      </c>
      <c r="E8" s="30" t="s">
        <v>2176</v>
      </c>
      <c r="J8" s="29">
        <f>0+J9+J66+J75+J92+J181+J206+J283</f>
      </c>
      <c s="29">
        <f>0+K9+K66+K75+K92+K181+K206+K283</f>
      </c>
      <c s="29">
        <f>0+L9+L66+L75+L92+L181+L206+L283</f>
      </c>
      <c s="29">
        <f>0+M9+M66+M75+M92+M181+M206+M283</f>
      </c>
    </row>
    <row r="9" spans="1:13" ht="12.75">
      <c r="A9" t="s">
        <v>47</v>
      </c>
      <c r="C9" s="31" t="s">
        <v>92</v>
      </c>
      <c r="E9" s="33" t="s">
        <v>49</v>
      </c>
      <c r="J9" s="32">
        <f>0</f>
      </c>
      <c s="32">
        <f>0</f>
      </c>
      <c s="32">
        <f>0+L10+L14+L18+L22+L26+L30+L34+L38+L42+L46+L50+L54+L58+L62</f>
      </c>
      <c s="32">
        <f>0+M10+M14+M18+M22+M26+M30+M34+M38+M42+M46+M50+M54+M58+M62</f>
      </c>
    </row>
    <row r="10" spans="1:16" ht="12.75">
      <c r="A10" t="s">
        <v>50</v>
      </c>
      <c s="34" t="s">
        <v>51</v>
      </c>
      <c s="34" t="s">
        <v>2178</v>
      </c>
      <c s="35" t="s">
        <v>5</v>
      </c>
      <c s="6" t="s">
        <v>2179</v>
      </c>
      <c s="36" t="s">
        <v>54</v>
      </c>
      <c s="37">
        <v>6.25</v>
      </c>
      <c s="36">
        <v>0</v>
      </c>
      <c s="36">
        <f>ROUND(G10*H10,6)</f>
      </c>
      <c r="L10" s="38">
        <v>0</v>
      </c>
      <c s="32">
        <f>ROUND(ROUND(L10,2)*ROUND(G10,3),2)</f>
      </c>
      <c s="36" t="s">
        <v>395</v>
      </c>
      <c>
        <f>(M10*21)/100</f>
      </c>
      <c t="s">
        <v>28</v>
      </c>
    </row>
    <row r="11" spans="1:5" ht="12.75">
      <c r="A11" s="35" t="s">
        <v>56</v>
      </c>
      <c r="E11" s="39" t="s">
        <v>2179</v>
      </c>
    </row>
    <row r="12" spans="1:5" ht="89.25">
      <c r="A12" s="35" t="s">
        <v>57</v>
      </c>
      <c r="E12" s="42" t="s">
        <v>2180</v>
      </c>
    </row>
    <row r="13" spans="1:5" ht="76.5">
      <c r="A13" t="s">
        <v>58</v>
      </c>
      <c r="E13" s="39" t="s">
        <v>1917</v>
      </c>
    </row>
    <row r="14" spans="1:16" ht="12.75">
      <c r="A14" t="s">
        <v>50</v>
      </c>
      <c s="34" t="s">
        <v>28</v>
      </c>
      <c s="34" t="s">
        <v>2181</v>
      </c>
      <c s="35" t="s">
        <v>5</v>
      </c>
      <c s="6" t="s">
        <v>2182</v>
      </c>
      <c s="36" t="s">
        <v>54</v>
      </c>
      <c s="37">
        <v>31.25</v>
      </c>
      <c s="36">
        <v>0</v>
      </c>
      <c s="36">
        <f>ROUND(G14*H14,6)</f>
      </c>
      <c r="L14" s="38">
        <v>0</v>
      </c>
      <c s="32">
        <f>ROUND(ROUND(L14,2)*ROUND(G14,3),2)</f>
      </c>
      <c s="36" t="s">
        <v>395</v>
      </c>
      <c>
        <f>(M14*21)/100</f>
      </c>
      <c t="s">
        <v>28</v>
      </c>
    </row>
    <row r="15" spans="1:5" ht="12.75">
      <c r="A15" s="35" t="s">
        <v>56</v>
      </c>
      <c r="E15" s="39" t="s">
        <v>2182</v>
      </c>
    </row>
    <row r="16" spans="1:5" ht="89.25">
      <c r="A16" s="35" t="s">
        <v>57</v>
      </c>
      <c r="E16" s="42" t="s">
        <v>2183</v>
      </c>
    </row>
    <row r="17" spans="1:5" ht="76.5">
      <c r="A17" t="s">
        <v>58</v>
      </c>
      <c r="E17" s="39" t="s">
        <v>1917</v>
      </c>
    </row>
    <row r="18" spans="1:16" ht="12.75">
      <c r="A18" t="s">
        <v>50</v>
      </c>
      <c s="34" t="s">
        <v>26</v>
      </c>
      <c s="34" t="s">
        <v>2184</v>
      </c>
      <c s="35" t="s">
        <v>5</v>
      </c>
      <c s="6" t="s">
        <v>2185</v>
      </c>
      <c s="36" t="s">
        <v>86</v>
      </c>
      <c s="37">
        <v>100</v>
      </c>
      <c s="36">
        <v>0</v>
      </c>
      <c s="36">
        <f>ROUND(G18*H18,6)</f>
      </c>
      <c r="L18" s="38">
        <v>0</v>
      </c>
      <c s="32">
        <f>ROUND(ROUND(L18,2)*ROUND(G18,3),2)</f>
      </c>
      <c s="36" t="s">
        <v>395</v>
      </c>
      <c>
        <f>(M18*21)/100</f>
      </c>
      <c t="s">
        <v>28</v>
      </c>
    </row>
    <row r="19" spans="1:5" ht="12.75">
      <c r="A19" s="35" t="s">
        <v>56</v>
      </c>
      <c r="E19" s="39" t="s">
        <v>2185</v>
      </c>
    </row>
    <row r="20" spans="1:5" ht="140.25">
      <c r="A20" s="35" t="s">
        <v>57</v>
      </c>
      <c r="E20" s="42" t="s">
        <v>2186</v>
      </c>
    </row>
    <row r="21" spans="1:5" ht="76.5">
      <c r="A21" t="s">
        <v>58</v>
      </c>
      <c r="E21" s="39" t="s">
        <v>1917</v>
      </c>
    </row>
    <row r="22" spans="1:16" ht="12.75">
      <c r="A22" t="s">
        <v>50</v>
      </c>
      <c s="34" t="s">
        <v>67</v>
      </c>
      <c s="34" t="s">
        <v>2187</v>
      </c>
      <c s="35" t="s">
        <v>5</v>
      </c>
      <c s="6" t="s">
        <v>2188</v>
      </c>
      <c s="36" t="s">
        <v>54</v>
      </c>
      <c s="37">
        <v>0.5</v>
      </c>
      <c s="36">
        <v>0</v>
      </c>
      <c s="36">
        <f>ROUND(G22*H22,6)</f>
      </c>
      <c r="L22" s="38">
        <v>0</v>
      </c>
      <c s="32">
        <f>ROUND(ROUND(L22,2)*ROUND(G22,3),2)</f>
      </c>
      <c s="36" t="s">
        <v>395</v>
      </c>
      <c>
        <f>(M22*21)/100</f>
      </c>
      <c t="s">
        <v>28</v>
      </c>
    </row>
    <row r="23" spans="1:5" ht="12.75">
      <c r="A23" s="35" t="s">
        <v>56</v>
      </c>
      <c r="E23" s="39" t="s">
        <v>2188</v>
      </c>
    </row>
    <row r="24" spans="1:5" ht="89.25">
      <c r="A24" s="35" t="s">
        <v>57</v>
      </c>
      <c r="E24" s="42" t="s">
        <v>2189</v>
      </c>
    </row>
    <row r="25" spans="1:5" ht="76.5">
      <c r="A25" t="s">
        <v>58</v>
      </c>
      <c r="E25" s="39" t="s">
        <v>1917</v>
      </c>
    </row>
    <row r="26" spans="1:16" ht="12.75">
      <c r="A26" t="s">
        <v>50</v>
      </c>
      <c s="34" t="s">
        <v>72</v>
      </c>
      <c s="34" t="s">
        <v>2190</v>
      </c>
      <c s="35" t="s">
        <v>5</v>
      </c>
      <c s="6" t="s">
        <v>2191</v>
      </c>
      <c s="36" t="s">
        <v>54</v>
      </c>
      <c s="37">
        <v>25</v>
      </c>
      <c s="36">
        <v>0</v>
      </c>
      <c s="36">
        <f>ROUND(G26*H26,6)</f>
      </c>
      <c r="L26" s="38">
        <v>0</v>
      </c>
      <c s="32">
        <f>ROUND(ROUND(L26,2)*ROUND(G26,3),2)</f>
      </c>
      <c s="36" t="s">
        <v>395</v>
      </c>
      <c>
        <f>(M26*21)/100</f>
      </c>
      <c t="s">
        <v>28</v>
      </c>
    </row>
    <row r="27" spans="1:5" ht="12.75">
      <c r="A27" s="35" t="s">
        <v>56</v>
      </c>
      <c r="E27" s="39" t="s">
        <v>2191</v>
      </c>
    </row>
    <row r="28" spans="1:5" ht="51">
      <c r="A28" s="35" t="s">
        <v>57</v>
      </c>
      <c r="E28" s="42" t="s">
        <v>2192</v>
      </c>
    </row>
    <row r="29" spans="1:5" ht="255">
      <c r="A29" t="s">
        <v>58</v>
      </c>
      <c r="E29" s="39" t="s">
        <v>1557</v>
      </c>
    </row>
    <row r="30" spans="1:16" ht="12.75">
      <c r="A30" t="s">
        <v>50</v>
      </c>
      <c s="34" t="s">
        <v>27</v>
      </c>
      <c s="34" t="s">
        <v>1554</v>
      </c>
      <c s="35" t="s">
        <v>5</v>
      </c>
      <c s="6" t="s">
        <v>1555</v>
      </c>
      <c s="36" t="s">
        <v>54</v>
      </c>
      <c s="37">
        <v>873.668</v>
      </c>
      <c s="36">
        <v>0</v>
      </c>
      <c s="36">
        <f>ROUND(G30*H30,6)</f>
      </c>
      <c r="L30" s="38">
        <v>0</v>
      </c>
      <c s="32">
        <f>ROUND(ROUND(L30,2)*ROUND(G30,3),2)</f>
      </c>
      <c s="36" t="s">
        <v>395</v>
      </c>
      <c>
        <f>(M30*21)/100</f>
      </c>
      <c t="s">
        <v>28</v>
      </c>
    </row>
    <row r="31" spans="1:5" ht="12.75">
      <c r="A31" s="35" t="s">
        <v>56</v>
      </c>
      <c r="E31" s="39" t="s">
        <v>1555</v>
      </c>
    </row>
    <row r="32" spans="1:5" ht="382.5">
      <c r="A32" s="35" t="s">
        <v>57</v>
      </c>
      <c r="E32" s="42" t="s">
        <v>2193</v>
      </c>
    </row>
    <row r="33" spans="1:5" ht="255">
      <c r="A33" t="s">
        <v>58</v>
      </c>
      <c r="E33" s="39" t="s">
        <v>1557</v>
      </c>
    </row>
    <row r="34" spans="1:16" ht="12.75">
      <c r="A34" t="s">
        <v>50</v>
      </c>
      <c s="34" t="s">
        <v>79</v>
      </c>
      <c s="34" t="s">
        <v>1562</v>
      </c>
      <c s="35" t="s">
        <v>5</v>
      </c>
      <c s="6" t="s">
        <v>1563</v>
      </c>
      <c s="36" t="s">
        <v>54</v>
      </c>
      <c s="37">
        <v>103.6</v>
      </c>
      <c s="36">
        <v>0</v>
      </c>
      <c s="36">
        <f>ROUND(G34*H34,6)</f>
      </c>
      <c r="L34" s="38">
        <v>0</v>
      </c>
      <c s="32">
        <f>ROUND(ROUND(L34,2)*ROUND(G34,3),2)</f>
      </c>
      <c s="36" t="s">
        <v>395</v>
      </c>
      <c>
        <f>(M34*21)/100</f>
      </c>
      <c t="s">
        <v>28</v>
      </c>
    </row>
    <row r="35" spans="1:5" ht="12.75">
      <c r="A35" s="35" t="s">
        <v>56</v>
      </c>
      <c r="E35" s="39" t="s">
        <v>1563</v>
      </c>
    </row>
    <row r="36" spans="1:5" ht="114.75">
      <c r="A36" s="35" t="s">
        <v>57</v>
      </c>
      <c r="E36" s="42" t="s">
        <v>2194</v>
      </c>
    </row>
    <row r="37" spans="1:5" ht="229.5">
      <c r="A37" t="s">
        <v>58</v>
      </c>
      <c r="E37" s="39" t="s">
        <v>1565</v>
      </c>
    </row>
    <row r="38" spans="1:16" ht="12.75">
      <c r="A38" t="s">
        <v>50</v>
      </c>
      <c s="34" t="s">
        <v>83</v>
      </c>
      <c s="34" t="s">
        <v>1566</v>
      </c>
      <c s="35" t="s">
        <v>5</v>
      </c>
      <c s="6" t="s">
        <v>1567</v>
      </c>
      <c s="36" t="s">
        <v>54</v>
      </c>
      <c s="37">
        <v>952.268</v>
      </c>
      <c s="36">
        <v>0</v>
      </c>
      <c s="36">
        <f>ROUND(G38*H38,6)</f>
      </c>
      <c r="L38" s="38">
        <v>0</v>
      </c>
      <c s="32">
        <f>ROUND(ROUND(L38,2)*ROUND(G38,3),2)</f>
      </c>
      <c s="36" t="s">
        <v>395</v>
      </c>
      <c>
        <f>(M38*21)/100</f>
      </c>
      <c t="s">
        <v>28</v>
      </c>
    </row>
    <row r="39" spans="1:5" ht="12.75">
      <c r="A39" s="35" t="s">
        <v>56</v>
      </c>
      <c r="E39" s="39" t="s">
        <v>1567</v>
      </c>
    </row>
    <row r="40" spans="1:5" ht="102">
      <c r="A40" s="35" t="s">
        <v>57</v>
      </c>
      <c r="E40" s="42" t="s">
        <v>2195</v>
      </c>
    </row>
    <row r="41" spans="1:5" ht="140.25">
      <c r="A41" t="s">
        <v>58</v>
      </c>
      <c r="E41" s="39" t="s">
        <v>1568</v>
      </c>
    </row>
    <row r="42" spans="1:16" ht="12.75">
      <c r="A42" t="s">
        <v>50</v>
      </c>
      <c s="34" t="s">
        <v>88</v>
      </c>
      <c s="34" t="s">
        <v>2196</v>
      </c>
      <c s="35" t="s">
        <v>5</v>
      </c>
      <c s="6" t="s">
        <v>2197</v>
      </c>
      <c s="36" t="s">
        <v>54</v>
      </c>
      <c s="37">
        <v>86.35</v>
      </c>
      <c s="36">
        <v>0</v>
      </c>
      <c s="36">
        <f>ROUND(G42*H42,6)</f>
      </c>
      <c r="L42" s="38">
        <v>0</v>
      </c>
      <c s="32">
        <f>ROUND(ROUND(L42,2)*ROUND(G42,3),2)</f>
      </c>
      <c s="36" t="s">
        <v>395</v>
      </c>
      <c>
        <f>(M42*21)/100</f>
      </c>
      <c t="s">
        <v>28</v>
      </c>
    </row>
    <row r="43" spans="1:5" ht="12.75">
      <c r="A43" s="35" t="s">
        <v>56</v>
      </c>
      <c r="E43" s="39" t="s">
        <v>2197</v>
      </c>
    </row>
    <row r="44" spans="1:5" ht="178.5">
      <c r="A44" s="35" t="s">
        <v>57</v>
      </c>
      <c r="E44" s="42" t="s">
        <v>2198</v>
      </c>
    </row>
    <row r="45" spans="1:5" ht="204">
      <c r="A45" t="s">
        <v>58</v>
      </c>
      <c r="E45" s="39" t="s">
        <v>2199</v>
      </c>
    </row>
    <row r="46" spans="1:16" ht="12.75">
      <c r="A46" t="s">
        <v>50</v>
      </c>
      <c s="34" t="s">
        <v>92</v>
      </c>
      <c s="34" t="s">
        <v>1225</v>
      </c>
      <c s="35" t="s">
        <v>5</v>
      </c>
      <c s="6" t="s">
        <v>81</v>
      </c>
      <c s="36" t="s">
        <v>54</v>
      </c>
      <c s="37">
        <v>25</v>
      </c>
      <c s="36">
        <v>0</v>
      </c>
      <c s="36">
        <f>ROUND(G46*H46,6)</f>
      </c>
      <c r="L46" s="38">
        <v>0</v>
      </c>
      <c s="32">
        <f>ROUND(ROUND(L46,2)*ROUND(G46,3),2)</f>
      </c>
      <c s="36" t="s">
        <v>395</v>
      </c>
      <c>
        <f>(M46*21)/100</f>
      </c>
      <c t="s">
        <v>28</v>
      </c>
    </row>
    <row r="47" spans="1:5" ht="12.75">
      <c r="A47" s="35" t="s">
        <v>56</v>
      </c>
      <c r="E47" s="39" t="s">
        <v>81</v>
      </c>
    </row>
    <row r="48" spans="1:5" ht="76.5">
      <c r="A48" s="35" t="s">
        <v>57</v>
      </c>
      <c r="E48" s="42" t="s">
        <v>2200</v>
      </c>
    </row>
    <row r="49" spans="1:5" ht="178.5">
      <c r="A49" t="s">
        <v>58</v>
      </c>
      <c r="E49" s="39" t="s">
        <v>1226</v>
      </c>
    </row>
    <row r="50" spans="1:16" ht="12.75">
      <c r="A50" t="s">
        <v>50</v>
      </c>
      <c s="34" t="s">
        <v>96</v>
      </c>
      <c s="34" t="s">
        <v>1581</v>
      </c>
      <c s="35" t="s">
        <v>5</v>
      </c>
      <c s="6" t="s">
        <v>1582</v>
      </c>
      <c s="36" t="s">
        <v>1472</v>
      </c>
      <c s="37">
        <v>1030</v>
      </c>
      <c s="36">
        <v>0</v>
      </c>
      <c s="36">
        <f>ROUND(G50*H50,6)</f>
      </c>
      <c r="L50" s="38">
        <v>0</v>
      </c>
      <c s="32">
        <f>ROUND(ROUND(L50,2)*ROUND(G50,3),2)</f>
      </c>
      <c s="36" t="s">
        <v>395</v>
      </c>
      <c>
        <f>(M50*21)/100</f>
      </c>
      <c t="s">
        <v>28</v>
      </c>
    </row>
    <row r="51" spans="1:5" ht="12.75">
      <c r="A51" s="35" t="s">
        <v>56</v>
      </c>
      <c r="E51" s="39" t="s">
        <v>1582</v>
      </c>
    </row>
    <row r="52" spans="1:5" ht="76.5">
      <c r="A52" s="35" t="s">
        <v>57</v>
      </c>
      <c r="E52" s="42" t="s">
        <v>2201</v>
      </c>
    </row>
    <row r="53" spans="1:5" ht="38.25">
      <c r="A53" t="s">
        <v>58</v>
      </c>
      <c r="E53" s="39" t="s">
        <v>1584</v>
      </c>
    </row>
    <row r="54" spans="1:16" ht="12.75">
      <c r="A54" t="s">
        <v>50</v>
      </c>
      <c s="34" t="s">
        <v>100</v>
      </c>
      <c s="34" t="s">
        <v>2202</v>
      </c>
      <c s="35" t="s">
        <v>5</v>
      </c>
      <c s="6" t="s">
        <v>2203</v>
      </c>
      <c s="36" t="s">
        <v>1472</v>
      </c>
      <c s="37">
        <v>80</v>
      </c>
      <c s="36">
        <v>0</v>
      </c>
      <c s="36">
        <f>ROUND(G54*H54,6)</f>
      </c>
      <c r="L54" s="38">
        <v>0</v>
      </c>
      <c s="32">
        <f>ROUND(ROUND(L54,2)*ROUND(G54,3),2)</f>
      </c>
      <c s="36" t="s">
        <v>395</v>
      </c>
      <c>
        <f>(M54*21)/100</f>
      </c>
      <c t="s">
        <v>28</v>
      </c>
    </row>
    <row r="55" spans="1:5" ht="12.75">
      <c r="A55" s="35" t="s">
        <v>56</v>
      </c>
      <c r="E55" s="39" t="s">
        <v>2203</v>
      </c>
    </row>
    <row r="56" spans="1:5" ht="76.5">
      <c r="A56" s="35" t="s">
        <v>57</v>
      </c>
      <c r="E56" s="42" t="s">
        <v>2204</v>
      </c>
    </row>
    <row r="57" spans="1:5" ht="51">
      <c r="A57" t="s">
        <v>58</v>
      </c>
      <c r="E57" s="39" t="s">
        <v>1599</v>
      </c>
    </row>
    <row r="58" spans="1:16" ht="12.75">
      <c r="A58" t="s">
        <v>50</v>
      </c>
      <c s="34" t="s">
        <v>104</v>
      </c>
      <c s="34" t="s">
        <v>2205</v>
      </c>
      <c s="35" t="s">
        <v>5</v>
      </c>
      <c s="6" t="s">
        <v>2206</v>
      </c>
      <c s="36" t="s">
        <v>65</v>
      </c>
      <c s="37">
        <v>15</v>
      </c>
      <c s="36">
        <v>0</v>
      </c>
      <c s="36">
        <f>ROUND(G58*H58,6)</f>
      </c>
      <c r="L58" s="38">
        <v>0</v>
      </c>
      <c s="32">
        <f>ROUND(ROUND(L58,2)*ROUND(G58,3),2)</f>
      </c>
      <c s="36" t="s">
        <v>391</v>
      </c>
      <c>
        <f>(M58*21)/100</f>
      </c>
      <c t="s">
        <v>28</v>
      </c>
    </row>
    <row r="59" spans="1:5" ht="12.75">
      <c r="A59" s="35" t="s">
        <v>56</v>
      </c>
      <c r="E59" s="39" t="s">
        <v>2206</v>
      </c>
    </row>
    <row r="60" spans="1:5" ht="25.5">
      <c r="A60" s="35" t="s">
        <v>57</v>
      </c>
      <c r="E60" s="42" t="s">
        <v>2207</v>
      </c>
    </row>
    <row r="61" spans="1:5" ht="51">
      <c r="A61" t="s">
        <v>58</v>
      </c>
      <c r="E61" s="39" t="s">
        <v>492</v>
      </c>
    </row>
    <row r="62" spans="1:16" ht="25.5">
      <c r="A62" t="s">
        <v>50</v>
      </c>
      <c s="34" t="s">
        <v>110</v>
      </c>
      <c s="34" t="s">
        <v>2208</v>
      </c>
      <c s="35" t="s">
        <v>5</v>
      </c>
      <c s="6" t="s">
        <v>2209</v>
      </c>
      <c s="36" t="s">
        <v>70</v>
      </c>
      <c s="37">
        <v>1</v>
      </c>
      <c s="36">
        <v>0</v>
      </c>
      <c s="36">
        <f>ROUND(G62*H62,6)</f>
      </c>
      <c r="L62" s="38">
        <v>0</v>
      </c>
      <c s="32">
        <f>ROUND(ROUND(L62,2)*ROUND(G62,3),2)</f>
      </c>
      <c s="36" t="s">
        <v>391</v>
      </c>
      <c>
        <f>(M62*21)/100</f>
      </c>
      <c t="s">
        <v>28</v>
      </c>
    </row>
    <row r="63" spans="1:5" ht="25.5">
      <c r="A63" s="35" t="s">
        <v>56</v>
      </c>
      <c r="E63" s="39" t="s">
        <v>2209</v>
      </c>
    </row>
    <row r="64" spans="1:5" ht="51">
      <c r="A64" s="35" t="s">
        <v>57</v>
      </c>
      <c r="E64" s="42" t="s">
        <v>2210</v>
      </c>
    </row>
    <row r="65" spans="1:5" ht="51">
      <c r="A65" t="s">
        <v>58</v>
      </c>
      <c r="E65" s="39" t="s">
        <v>492</v>
      </c>
    </row>
    <row r="66" spans="1:13" ht="12.75">
      <c r="A66" t="s">
        <v>47</v>
      </c>
      <c r="C66" s="31" t="s">
        <v>136</v>
      </c>
      <c r="E66" s="33" t="s">
        <v>1603</v>
      </c>
      <c r="J66" s="32">
        <f>0</f>
      </c>
      <c s="32">
        <f>0</f>
      </c>
      <c s="32">
        <f>0+L67+L71</f>
      </c>
      <c s="32">
        <f>0+M67+M71</f>
      </c>
    </row>
    <row r="67" spans="1:16" ht="12.75">
      <c r="A67" t="s">
        <v>50</v>
      </c>
      <c s="34" t="s">
        <v>114</v>
      </c>
      <c s="34" t="s">
        <v>1604</v>
      </c>
      <c s="35" t="s">
        <v>5</v>
      </c>
      <c s="6" t="s">
        <v>1605</v>
      </c>
      <c s="36" t="s">
        <v>54</v>
      </c>
      <c s="37">
        <v>97.37</v>
      </c>
      <c s="36">
        <v>0</v>
      </c>
      <c s="36">
        <f>ROUND(G67*H67,6)</f>
      </c>
      <c r="L67" s="38">
        <v>0</v>
      </c>
      <c s="32">
        <f>ROUND(ROUND(L67,2)*ROUND(G67,3),2)</f>
      </c>
      <c s="36" t="s">
        <v>395</v>
      </c>
      <c>
        <f>(M67*21)/100</f>
      </c>
      <c t="s">
        <v>28</v>
      </c>
    </row>
    <row r="68" spans="1:5" ht="12.75">
      <c r="A68" s="35" t="s">
        <v>56</v>
      </c>
      <c r="E68" s="39" t="s">
        <v>1605</v>
      </c>
    </row>
    <row r="69" spans="1:5" ht="153">
      <c r="A69" s="35" t="s">
        <v>57</v>
      </c>
      <c r="E69" s="42" t="s">
        <v>2211</v>
      </c>
    </row>
    <row r="70" spans="1:5" ht="51">
      <c r="A70" t="s">
        <v>58</v>
      </c>
      <c r="E70" s="39" t="s">
        <v>1607</v>
      </c>
    </row>
    <row r="71" spans="1:16" ht="12.75">
      <c r="A71" t="s">
        <v>50</v>
      </c>
      <c s="34" t="s">
        <v>119</v>
      </c>
      <c s="34" t="s">
        <v>2212</v>
      </c>
      <c s="35" t="s">
        <v>5</v>
      </c>
      <c s="6" t="s">
        <v>2213</v>
      </c>
      <c s="36" t="s">
        <v>1472</v>
      </c>
      <c s="37">
        <v>819</v>
      </c>
      <c s="36">
        <v>0</v>
      </c>
      <c s="36">
        <f>ROUND(G71*H71,6)</f>
      </c>
      <c r="L71" s="38">
        <v>0</v>
      </c>
      <c s="32">
        <f>ROUND(ROUND(L71,2)*ROUND(G71,3),2)</f>
      </c>
      <c s="36" t="s">
        <v>395</v>
      </c>
      <c>
        <f>(M71*21)/100</f>
      </c>
      <c t="s">
        <v>28</v>
      </c>
    </row>
    <row r="72" spans="1:5" ht="12.75">
      <c r="A72" s="35" t="s">
        <v>56</v>
      </c>
      <c r="E72" s="39" t="s">
        <v>2213</v>
      </c>
    </row>
    <row r="73" spans="1:5" ht="127.5">
      <c r="A73" s="35" t="s">
        <v>57</v>
      </c>
      <c r="E73" s="42" t="s">
        <v>2214</v>
      </c>
    </row>
    <row r="74" spans="1:5" ht="51">
      <c r="A74" t="s">
        <v>58</v>
      </c>
      <c r="E74" s="39" t="s">
        <v>2215</v>
      </c>
    </row>
    <row r="75" spans="1:13" ht="12.75">
      <c r="A75" t="s">
        <v>47</v>
      </c>
      <c r="C75" s="31" t="s">
        <v>217</v>
      </c>
      <c r="E75" s="33" t="s">
        <v>949</v>
      </c>
      <c r="J75" s="32">
        <f>0</f>
      </c>
      <c s="32">
        <f>0</f>
      </c>
      <c s="32">
        <f>0+L76+L80+L84+L88</f>
      </c>
      <c s="32">
        <f>0+M76+M80+M84+M88</f>
      </c>
    </row>
    <row r="76" spans="1:16" ht="12.75">
      <c r="A76" t="s">
        <v>50</v>
      </c>
      <c s="34" t="s">
        <v>123</v>
      </c>
      <c s="34" t="s">
        <v>1812</v>
      </c>
      <c s="35" t="s">
        <v>5</v>
      </c>
      <c s="6" t="s">
        <v>1813</v>
      </c>
      <c s="36" t="s">
        <v>54</v>
      </c>
      <c s="37">
        <v>9.63</v>
      </c>
      <c s="36">
        <v>0</v>
      </c>
      <c s="36">
        <f>ROUND(G76*H76,6)</f>
      </c>
      <c r="L76" s="38">
        <v>0</v>
      </c>
      <c s="32">
        <f>ROUND(ROUND(L76,2)*ROUND(G76,3),2)</f>
      </c>
      <c s="36" t="s">
        <v>395</v>
      </c>
      <c>
        <f>(M76*21)/100</f>
      </c>
      <c t="s">
        <v>28</v>
      </c>
    </row>
    <row r="77" spans="1:5" ht="12.75">
      <c r="A77" s="35" t="s">
        <v>56</v>
      </c>
      <c r="E77" s="39" t="s">
        <v>1813</v>
      </c>
    </row>
    <row r="78" spans="1:5" ht="76.5">
      <c r="A78" s="35" t="s">
        <v>57</v>
      </c>
      <c r="E78" s="42" t="s">
        <v>2216</v>
      </c>
    </row>
    <row r="79" spans="1:5" ht="280.5">
      <c r="A79" t="s">
        <v>58</v>
      </c>
      <c r="E79" s="39" t="s">
        <v>1629</v>
      </c>
    </row>
    <row r="80" spans="1:16" ht="12.75">
      <c r="A80" t="s">
        <v>50</v>
      </c>
      <c s="34" t="s">
        <v>128</v>
      </c>
      <c s="34" t="s">
        <v>2217</v>
      </c>
      <c s="35" t="s">
        <v>5</v>
      </c>
      <c s="6" t="s">
        <v>2218</v>
      </c>
      <c s="36" t="s">
        <v>54</v>
      </c>
      <c s="37">
        <v>12</v>
      </c>
      <c s="36">
        <v>0</v>
      </c>
      <c s="36">
        <f>ROUND(G80*H80,6)</f>
      </c>
      <c r="L80" s="38">
        <v>0</v>
      </c>
      <c s="32">
        <f>ROUND(ROUND(L80,2)*ROUND(G80,3),2)</f>
      </c>
      <c s="36" t="s">
        <v>395</v>
      </c>
      <c>
        <f>(M80*21)/100</f>
      </c>
      <c t="s">
        <v>28</v>
      </c>
    </row>
    <row r="81" spans="1:5" ht="12.75">
      <c r="A81" s="35" t="s">
        <v>56</v>
      </c>
      <c r="E81" s="39" t="s">
        <v>2218</v>
      </c>
    </row>
    <row r="82" spans="1:5" ht="89.25">
      <c r="A82" s="35" t="s">
        <v>57</v>
      </c>
      <c r="E82" s="42" t="s">
        <v>2219</v>
      </c>
    </row>
    <row r="83" spans="1:5" ht="280.5">
      <c r="A83" t="s">
        <v>58</v>
      </c>
      <c r="E83" s="39" t="s">
        <v>1629</v>
      </c>
    </row>
    <row r="84" spans="1:16" ht="12.75">
      <c r="A84" t="s">
        <v>50</v>
      </c>
      <c s="34" t="s">
        <v>132</v>
      </c>
      <c s="34" t="s">
        <v>1825</v>
      </c>
      <c s="35" t="s">
        <v>5</v>
      </c>
      <c s="6" t="s">
        <v>1826</v>
      </c>
      <c s="36" t="s">
        <v>54</v>
      </c>
      <c s="37">
        <v>8.04</v>
      </c>
      <c s="36">
        <v>0</v>
      </c>
      <c s="36">
        <f>ROUND(G84*H84,6)</f>
      </c>
      <c r="L84" s="38">
        <v>0</v>
      </c>
      <c s="32">
        <f>ROUND(ROUND(L84,2)*ROUND(G84,3),2)</f>
      </c>
      <c s="36" t="s">
        <v>395</v>
      </c>
      <c>
        <f>(M84*21)/100</f>
      </c>
      <c t="s">
        <v>28</v>
      </c>
    </row>
    <row r="85" spans="1:5" ht="12.75">
      <c r="A85" s="35" t="s">
        <v>56</v>
      </c>
      <c r="E85" s="39" t="s">
        <v>1826</v>
      </c>
    </row>
    <row r="86" spans="1:5" ht="76.5">
      <c r="A86" s="35" t="s">
        <v>57</v>
      </c>
      <c r="E86" s="42" t="s">
        <v>2220</v>
      </c>
    </row>
    <row r="87" spans="1:5" ht="51">
      <c r="A87" t="s">
        <v>58</v>
      </c>
      <c r="E87" s="39" t="s">
        <v>1607</v>
      </c>
    </row>
    <row r="88" spans="1:16" ht="12.75">
      <c r="A88" t="s">
        <v>50</v>
      </c>
      <c s="34" t="s">
        <v>136</v>
      </c>
      <c s="34" t="s">
        <v>2221</v>
      </c>
      <c s="35" t="s">
        <v>5</v>
      </c>
      <c s="6" t="s">
        <v>2222</v>
      </c>
      <c s="36" t="s">
        <v>54</v>
      </c>
      <c s="37">
        <v>1.541</v>
      </c>
      <c s="36">
        <v>0</v>
      </c>
      <c s="36">
        <f>ROUND(G88*H88,6)</f>
      </c>
      <c r="L88" s="38">
        <v>0</v>
      </c>
      <c s="32">
        <f>ROUND(ROUND(L88,2)*ROUND(G88,3),2)</f>
      </c>
      <c s="36" t="s">
        <v>395</v>
      </c>
      <c>
        <f>(M88*21)/100</f>
      </c>
      <c t="s">
        <v>28</v>
      </c>
    </row>
    <row r="89" spans="1:5" ht="12.75">
      <c r="A89" s="35" t="s">
        <v>56</v>
      </c>
      <c r="E89" s="39" t="s">
        <v>2222</v>
      </c>
    </row>
    <row r="90" spans="1:5" ht="89.25">
      <c r="A90" s="35" t="s">
        <v>57</v>
      </c>
      <c r="E90" s="42" t="s">
        <v>2223</v>
      </c>
    </row>
    <row r="91" spans="1:5" ht="38.25">
      <c r="A91" t="s">
        <v>58</v>
      </c>
      <c r="E91" s="39" t="s">
        <v>2224</v>
      </c>
    </row>
    <row r="92" spans="1:13" ht="12.75">
      <c r="A92" t="s">
        <v>47</v>
      </c>
      <c r="C92" s="31" t="s">
        <v>257</v>
      </c>
      <c r="E92" s="33" t="s">
        <v>1931</v>
      </c>
      <c r="J92" s="32">
        <f>0</f>
      </c>
      <c s="32">
        <f>0</f>
      </c>
      <c s="32">
        <f>0+L93+L97+L101+L105+L109+L113+L117+L121+L125+L129+L133+L137+L141+L145+L149+L153+L157+L161+L165+L169+L173+L177</f>
      </c>
      <c s="32">
        <f>0+M93+M97+M101+M105+M109+M113+M117+M121+M125+M129+M133+M137+M141+M145+M149+M153+M157+M161+M165+M169+M173+M177</f>
      </c>
    </row>
    <row r="93" spans="1:16" ht="12.75">
      <c r="A93" t="s">
        <v>50</v>
      </c>
      <c s="34" t="s">
        <v>140</v>
      </c>
      <c s="34" t="s">
        <v>2225</v>
      </c>
      <c s="35" t="s">
        <v>5</v>
      </c>
      <c s="6" t="s">
        <v>2226</v>
      </c>
      <c s="36" t="s">
        <v>54</v>
      </c>
      <c s="37">
        <v>318.538</v>
      </c>
      <c s="36">
        <v>0</v>
      </c>
      <c s="36">
        <f>ROUND(G93*H93,6)</f>
      </c>
      <c r="L93" s="38">
        <v>0</v>
      </c>
      <c s="32">
        <f>ROUND(ROUND(L93,2)*ROUND(G93,3),2)</f>
      </c>
      <c s="36" t="s">
        <v>395</v>
      </c>
      <c>
        <f>(M93*21)/100</f>
      </c>
      <c t="s">
        <v>28</v>
      </c>
    </row>
    <row r="94" spans="1:5" ht="12.75">
      <c r="A94" s="35" t="s">
        <v>56</v>
      </c>
      <c r="E94" s="39" t="s">
        <v>2226</v>
      </c>
    </row>
    <row r="95" spans="1:5" ht="114.75">
      <c r="A95" s="35" t="s">
        <v>57</v>
      </c>
      <c r="E95" s="42" t="s">
        <v>2227</v>
      </c>
    </row>
    <row r="96" spans="1:5" ht="51">
      <c r="A96" t="s">
        <v>58</v>
      </c>
      <c r="E96" s="39" t="s">
        <v>1935</v>
      </c>
    </row>
    <row r="97" spans="1:16" ht="12.75">
      <c r="A97" t="s">
        <v>50</v>
      </c>
      <c s="34" t="s">
        <v>144</v>
      </c>
      <c s="34" t="s">
        <v>2228</v>
      </c>
      <c s="35" t="s">
        <v>5</v>
      </c>
      <c s="6" t="s">
        <v>2229</v>
      </c>
      <c s="36" t="s">
        <v>1472</v>
      </c>
      <c s="37">
        <v>347</v>
      </c>
      <c s="36">
        <v>0</v>
      </c>
      <c s="36">
        <f>ROUND(G97*H97,6)</f>
      </c>
      <c r="L97" s="38">
        <v>0</v>
      </c>
      <c s="32">
        <f>ROUND(ROUND(L97,2)*ROUND(G97,3),2)</f>
      </c>
      <c s="36" t="s">
        <v>395</v>
      </c>
      <c>
        <f>(M97*21)/100</f>
      </c>
      <c t="s">
        <v>28</v>
      </c>
    </row>
    <row r="98" spans="1:5" ht="12.75">
      <c r="A98" s="35" t="s">
        <v>56</v>
      </c>
      <c r="E98" s="39" t="s">
        <v>2229</v>
      </c>
    </row>
    <row r="99" spans="1:5" ht="127.5">
      <c r="A99" s="35" t="s">
        <v>57</v>
      </c>
      <c r="E99" s="42" t="s">
        <v>2230</v>
      </c>
    </row>
    <row r="100" spans="1:5" ht="51">
      <c r="A100" t="s">
        <v>58</v>
      </c>
      <c r="E100" s="39" t="s">
        <v>1935</v>
      </c>
    </row>
    <row r="101" spans="1:16" ht="12.75">
      <c r="A101" t="s">
        <v>50</v>
      </c>
      <c s="34" t="s">
        <v>148</v>
      </c>
      <c s="34" t="s">
        <v>1932</v>
      </c>
      <c s="35" t="s">
        <v>5</v>
      </c>
      <c s="6" t="s">
        <v>1933</v>
      </c>
      <c s="36" t="s">
        <v>1472</v>
      </c>
      <c s="37">
        <v>194</v>
      </c>
      <c s="36">
        <v>0</v>
      </c>
      <c s="36">
        <f>ROUND(G101*H101,6)</f>
      </c>
      <c r="L101" s="38">
        <v>0</v>
      </c>
      <c s="32">
        <f>ROUND(ROUND(L101,2)*ROUND(G101,3),2)</f>
      </c>
      <c s="36" t="s">
        <v>395</v>
      </c>
      <c>
        <f>(M101*21)/100</f>
      </c>
      <c t="s">
        <v>28</v>
      </c>
    </row>
    <row r="102" spans="1:5" ht="12.75">
      <c r="A102" s="35" t="s">
        <v>56</v>
      </c>
      <c r="E102" s="39" t="s">
        <v>1933</v>
      </c>
    </row>
    <row r="103" spans="1:5" ht="140.25">
      <c r="A103" s="35" t="s">
        <v>57</v>
      </c>
      <c r="E103" s="42" t="s">
        <v>2231</v>
      </c>
    </row>
    <row r="104" spans="1:5" ht="51">
      <c r="A104" t="s">
        <v>58</v>
      </c>
      <c r="E104" s="39" t="s">
        <v>1935</v>
      </c>
    </row>
    <row r="105" spans="1:16" ht="12.75">
      <c r="A105" t="s">
        <v>50</v>
      </c>
      <c s="34" t="s">
        <v>152</v>
      </c>
      <c s="34" t="s">
        <v>2232</v>
      </c>
      <c s="35" t="s">
        <v>5</v>
      </c>
      <c s="6" t="s">
        <v>2233</v>
      </c>
      <c s="36" t="s">
        <v>1472</v>
      </c>
      <c s="37">
        <v>502</v>
      </c>
      <c s="36">
        <v>0</v>
      </c>
      <c s="36">
        <f>ROUND(G105*H105,6)</f>
      </c>
      <c r="L105" s="38">
        <v>0</v>
      </c>
      <c s="32">
        <f>ROUND(ROUND(L105,2)*ROUND(G105,3),2)</f>
      </c>
      <c s="36" t="s">
        <v>395</v>
      </c>
      <c>
        <f>(M105*21)/100</f>
      </c>
      <c t="s">
        <v>28</v>
      </c>
    </row>
    <row r="106" spans="1:5" ht="12.75">
      <c r="A106" s="35" t="s">
        <v>56</v>
      </c>
      <c r="E106" s="39" t="s">
        <v>2233</v>
      </c>
    </row>
    <row r="107" spans="1:5" ht="165.75">
      <c r="A107" s="35" t="s">
        <v>57</v>
      </c>
      <c r="E107" s="42" t="s">
        <v>2234</v>
      </c>
    </row>
    <row r="108" spans="1:5" ht="51">
      <c r="A108" t="s">
        <v>58</v>
      </c>
      <c r="E108" s="39" t="s">
        <v>1935</v>
      </c>
    </row>
    <row r="109" spans="1:16" ht="12.75">
      <c r="A109" t="s">
        <v>50</v>
      </c>
      <c s="34" t="s">
        <v>156</v>
      </c>
      <c s="34" t="s">
        <v>2235</v>
      </c>
      <c s="35" t="s">
        <v>5</v>
      </c>
      <c s="6" t="s">
        <v>2236</v>
      </c>
      <c s="36" t="s">
        <v>1472</v>
      </c>
      <c s="37">
        <v>567.3</v>
      </c>
      <c s="36">
        <v>0</v>
      </c>
      <c s="36">
        <f>ROUND(G109*H109,6)</f>
      </c>
      <c r="L109" s="38">
        <v>0</v>
      </c>
      <c s="32">
        <f>ROUND(ROUND(L109,2)*ROUND(G109,3),2)</f>
      </c>
      <c s="36" t="s">
        <v>395</v>
      </c>
      <c>
        <f>(M109*21)/100</f>
      </c>
      <c t="s">
        <v>28</v>
      </c>
    </row>
    <row r="110" spans="1:5" ht="12.75">
      <c r="A110" s="35" t="s">
        <v>56</v>
      </c>
      <c r="E110" s="39" t="s">
        <v>2236</v>
      </c>
    </row>
    <row r="111" spans="1:5" ht="178.5">
      <c r="A111" s="35" t="s">
        <v>57</v>
      </c>
      <c r="E111" s="42" t="s">
        <v>2237</v>
      </c>
    </row>
    <row r="112" spans="1:5" ht="51">
      <c r="A112" t="s">
        <v>58</v>
      </c>
      <c r="E112" s="39" t="s">
        <v>1935</v>
      </c>
    </row>
    <row r="113" spans="1:16" ht="12.75">
      <c r="A113" t="s">
        <v>50</v>
      </c>
      <c s="34" t="s">
        <v>161</v>
      </c>
      <c s="34" t="s">
        <v>2238</v>
      </c>
      <c s="35" t="s">
        <v>5</v>
      </c>
      <c s="6" t="s">
        <v>2239</v>
      </c>
      <c s="36" t="s">
        <v>1472</v>
      </c>
      <c s="37">
        <v>17</v>
      </c>
      <c s="36">
        <v>0</v>
      </c>
      <c s="36">
        <f>ROUND(G113*H113,6)</f>
      </c>
      <c r="L113" s="38">
        <v>0</v>
      </c>
      <c s="32">
        <f>ROUND(ROUND(L113,2)*ROUND(G113,3),2)</f>
      </c>
      <c s="36" t="s">
        <v>395</v>
      </c>
      <c>
        <f>(M113*21)/100</f>
      </c>
      <c t="s">
        <v>28</v>
      </c>
    </row>
    <row r="114" spans="1:5" ht="12.75">
      <c r="A114" s="35" t="s">
        <v>56</v>
      </c>
      <c r="E114" s="39" t="s">
        <v>2239</v>
      </c>
    </row>
    <row r="115" spans="1:5" ht="76.5">
      <c r="A115" s="35" t="s">
        <v>57</v>
      </c>
      <c r="E115" s="42" t="s">
        <v>2240</v>
      </c>
    </row>
    <row r="116" spans="1:5" ht="51">
      <c r="A116" t="s">
        <v>58</v>
      </c>
      <c r="E116" s="39" t="s">
        <v>1935</v>
      </c>
    </row>
    <row r="117" spans="1:16" ht="12.75">
      <c r="A117" t="s">
        <v>50</v>
      </c>
      <c s="34" t="s">
        <v>165</v>
      </c>
      <c s="34" t="s">
        <v>2241</v>
      </c>
      <c s="35" t="s">
        <v>5</v>
      </c>
      <c s="6" t="s">
        <v>2242</v>
      </c>
      <c s="36" t="s">
        <v>1472</v>
      </c>
      <c s="37">
        <v>88</v>
      </c>
      <c s="36">
        <v>0</v>
      </c>
      <c s="36">
        <f>ROUND(G117*H117,6)</f>
      </c>
      <c r="L117" s="38">
        <v>0</v>
      </c>
      <c s="32">
        <f>ROUND(ROUND(L117,2)*ROUND(G117,3),2)</f>
      </c>
      <c s="36" t="s">
        <v>395</v>
      </c>
      <c>
        <f>(M117*21)/100</f>
      </c>
      <c t="s">
        <v>28</v>
      </c>
    </row>
    <row r="118" spans="1:5" ht="12.75">
      <c r="A118" s="35" t="s">
        <v>56</v>
      </c>
      <c r="E118" s="39" t="s">
        <v>2242</v>
      </c>
    </row>
    <row r="119" spans="1:5" ht="89.25">
      <c r="A119" s="35" t="s">
        <v>57</v>
      </c>
      <c r="E119" s="42" t="s">
        <v>2243</v>
      </c>
    </row>
    <row r="120" spans="1:5" ht="63.75">
      <c r="A120" t="s">
        <v>58</v>
      </c>
      <c r="E120" s="39" t="s">
        <v>2244</v>
      </c>
    </row>
    <row r="121" spans="1:16" ht="12.75">
      <c r="A121" t="s">
        <v>50</v>
      </c>
      <c s="34" t="s">
        <v>169</v>
      </c>
      <c s="34" t="s">
        <v>2245</v>
      </c>
      <c s="35" t="s">
        <v>5</v>
      </c>
      <c s="6" t="s">
        <v>2246</v>
      </c>
      <c s="36" t="s">
        <v>1472</v>
      </c>
      <c s="37">
        <v>583</v>
      </c>
      <c s="36">
        <v>0</v>
      </c>
      <c s="36">
        <f>ROUND(G121*H121,6)</f>
      </c>
      <c r="L121" s="38">
        <v>0</v>
      </c>
      <c s="32">
        <f>ROUND(ROUND(L121,2)*ROUND(G121,3),2)</f>
      </c>
      <c s="36" t="s">
        <v>395</v>
      </c>
      <c>
        <f>(M121*21)/100</f>
      </c>
      <c t="s">
        <v>28</v>
      </c>
    </row>
    <row r="122" spans="1:5" ht="12.75">
      <c r="A122" s="35" t="s">
        <v>56</v>
      </c>
      <c r="E122" s="39" t="s">
        <v>2246</v>
      </c>
    </row>
    <row r="123" spans="1:5" ht="178.5">
      <c r="A123" s="35" t="s">
        <v>57</v>
      </c>
      <c r="E123" s="42" t="s">
        <v>2247</v>
      </c>
    </row>
    <row r="124" spans="1:5" ht="51">
      <c r="A124" t="s">
        <v>58</v>
      </c>
      <c r="E124" s="39" t="s">
        <v>2248</v>
      </c>
    </row>
    <row r="125" spans="1:16" ht="12.75">
      <c r="A125" t="s">
        <v>50</v>
      </c>
      <c s="34" t="s">
        <v>173</v>
      </c>
      <c s="34" t="s">
        <v>2249</v>
      </c>
      <c s="35" t="s">
        <v>5</v>
      </c>
      <c s="6" t="s">
        <v>2250</v>
      </c>
      <c s="36" t="s">
        <v>1472</v>
      </c>
      <c s="37">
        <v>445</v>
      </c>
      <c s="36">
        <v>0</v>
      </c>
      <c s="36">
        <f>ROUND(G125*H125,6)</f>
      </c>
      <c r="L125" s="38">
        <v>0</v>
      </c>
      <c s="32">
        <f>ROUND(ROUND(L125,2)*ROUND(G125,3),2)</f>
      </c>
      <c s="36" t="s">
        <v>395</v>
      </c>
      <c>
        <f>(M125*21)/100</f>
      </c>
      <c t="s">
        <v>28</v>
      </c>
    </row>
    <row r="126" spans="1:5" ht="12.75">
      <c r="A126" s="35" t="s">
        <v>56</v>
      </c>
      <c r="E126" s="39" t="s">
        <v>2250</v>
      </c>
    </row>
    <row r="127" spans="1:5" ht="178.5">
      <c r="A127" s="35" t="s">
        <v>57</v>
      </c>
      <c r="E127" s="42" t="s">
        <v>2251</v>
      </c>
    </row>
    <row r="128" spans="1:5" ht="51">
      <c r="A128" t="s">
        <v>58</v>
      </c>
      <c r="E128" s="39" t="s">
        <v>2248</v>
      </c>
    </row>
    <row r="129" spans="1:16" ht="12.75">
      <c r="A129" t="s">
        <v>50</v>
      </c>
      <c s="34" t="s">
        <v>177</v>
      </c>
      <c s="34" t="s">
        <v>2252</v>
      </c>
      <c s="35" t="s">
        <v>5</v>
      </c>
      <c s="6" t="s">
        <v>2253</v>
      </c>
      <c s="36" t="s">
        <v>1472</v>
      </c>
      <c s="37">
        <v>25.5</v>
      </c>
      <c s="36">
        <v>0</v>
      </c>
      <c s="36">
        <f>ROUND(G129*H129,6)</f>
      </c>
      <c r="L129" s="38">
        <v>0</v>
      </c>
      <c s="32">
        <f>ROUND(ROUND(L129,2)*ROUND(G129,3),2)</f>
      </c>
      <c s="36" t="s">
        <v>395</v>
      </c>
      <c>
        <f>(M129*21)/100</f>
      </c>
      <c t="s">
        <v>28</v>
      </c>
    </row>
    <row r="130" spans="1:5" ht="12.75">
      <c r="A130" s="35" t="s">
        <v>56</v>
      </c>
      <c r="E130" s="39" t="s">
        <v>2253</v>
      </c>
    </row>
    <row r="131" spans="1:5" ht="89.25">
      <c r="A131" s="35" t="s">
        <v>57</v>
      </c>
      <c r="E131" s="42" t="s">
        <v>2254</v>
      </c>
    </row>
    <row r="132" spans="1:5" ht="51">
      <c r="A132" t="s">
        <v>58</v>
      </c>
      <c r="E132" s="39" t="s">
        <v>2255</v>
      </c>
    </row>
    <row r="133" spans="1:16" ht="12.75">
      <c r="A133" t="s">
        <v>50</v>
      </c>
      <c s="34" t="s">
        <v>181</v>
      </c>
      <c s="34" t="s">
        <v>2256</v>
      </c>
      <c s="35" t="s">
        <v>5</v>
      </c>
      <c s="6" t="s">
        <v>2257</v>
      </c>
      <c s="36" t="s">
        <v>1472</v>
      </c>
      <c s="37">
        <v>1326</v>
      </c>
      <c s="36">
        <v>0</v>
      </c>
      <c s="36">
        <f>ROUND(G133*H133,6)</f>
      </c>
      <c r="L133" s="38">
        <v>0</v>
      </c>
      <c s="32">
        <f>ROUND(ROUND(L133,2)*ROUND(G133,3),2)</f>
      </c>
      <c s="36" t="s">
        <v>395</v>
      </c>
      <c>
        <f>(M133*21)/100</f>
      </c>
      <c t="s">
        <v>28</v>
      </c>
    </row>
    <row r="134" spans="1:5" ht="12.75">
      <c r="A134" s="35" t="s">
        <v>56</v>
      </c>
      <c r="E134" s="39" t="s">
        <v>2257</v>
      </c>
    </row>
    <row r="135" spans="1:5" ht="114.75">
      <c r="A135" s="35" t="s">
        <v>57</v>
      </c>
      <c r="E135" s="42" t="s">
        <v>2258</v>
      </c>
    </row>
    <row r="136" spans="1:5" ht="51">
      <c r="A136" t="s">
        <v>58</v>
      </c>
      <c r="E136" s="39" t="s">
        <v>2259</v>
      </c>
    </row>
    <row r="137" spans="1:16" ht="12.75">
      <c r="A137" t="s">
        <v>50</v>
      </c>
      <c s="34" t="s">
        <v>185</v>
      </c>
      <c s="34" t="s">
        <v>2260</v>
      </c>
      <c s="35" t="s">
        <v>5</v>
      </c>
      <c s="6" t="s">
        <v>2261</v>
      </c>
      <c s="36" t="s">
        <v>1472</v>
      </c>
      <c s="37">
        <v>347</v>
      </c>
      <c s="36">
        <v>0</v>
      </c>
      <c s="36">
        <f>ROUND(G137*H137,6)</f>
      </c>
      <c r="L137" s="38">
        <v>0</v>
      </c>
      <c s="32">
        <f>ROUND(ROUND(L137,2)*ROUND(G137,3),2)</f>
      </c>
      <c s="36" t="s">
        <v>395</v>
      </c>
      <c>
        <f>(M137*21)/100</f>
      </c>
      <c t="s">
        <v>28</v>
      </c>
    </row>
    <row r="138" spans="1:5" ht="12.75">
      <c r="A138" s="35" t="s">
        <v>56</v>
      </c>
      <c r="E138" s="39" t="s">
        <v>2261</v>
      </c>
    </row>
    <row r="139" spans="1:5" ht="127.5">
      <c r="A139" s="35" t="s">
        <v>57</v>
      </c>
      <c r="E139" s="42" t="s">
        <v>2262</v>
      </c>
    </row>
    <row r="140" spans="1:5" ht="102">
      <c r="A140" t="s">
        <v>58</v>
      </c>
      <c r="E140" s="39" t="s">
        <v>2263</v>
      </c>
    </row>
    <row r="141" spans="1:16" ht="12.75">
      <c r="A141" t="s">
        <v>50</v>
      </c>
      <c s="34" t="s">
        <v>189</v>
      </c>
      <c s="34" t="s">
        <v>2264</v>
      </c>
      <c s="35" t="s">
        <v>5</v>
      </c>
      <c s="6" t="s">
        <v>2265</v>
      </c>
      <c s="36" t="s">
        <v>1472</v>
      </c>
      <c s="37">
        <v>83.8</v>
      </c>
      <c s="36">
        <v>0</v>
      </c>
      <c s="36">
        <f>ROUND(G141*H141,6)</f>
      </c>
      <c r="L141" s="38">
        <v>0</v>
      </c>
      <c s="32">
        <f>ROUND(ROUND(L141,2)*ROUND(G141,3),2)</f>
      </c>
      <c s="36" t="s">
        <v>395</v>
      </c>
      <c>
        <f>(M141*21)/100</f>
      </c>
      <c t="s">
        <v>28</v>
      </c>
    </row>
    <row r="142" spans="1:5" ht="12.75">
      <c r="A142" s="35" t="s">
        <v>56</v>
      </c>
      <c r="E142" s="39" t="s">
        <v>2265</v>
      </c>
    </row>
    <row r="143" spans="1:5" ht="89.25">
      <c r="A143" s="35" t="s">
        <v>57</v>
      </c>
      <c r="E143" s="42" t="s">
        <v>2266</v>
      </c>
    </row>
    <row r="144" spans="1:5" ht="102">
      <c r="A144" t="s">
        <v>58</v>
      </c>
      <c r="E144" s="39" t="s">
        <v>2263</v>
      </c>
    </row>
    <row r="145" spans="1:16" ht="12.75">
      <c r="A145" t="s">
        <v>50</v>
      </c>
      <c s="34" t="s">
        <v>193</v>
      </c>
      <c s="34" t="s">
        <v>2267</v>
      </c>
      <c s="35" t="s">
        <v>5</v>
      </c>
      <c s="6" t="s">
        <v>2268</v>
      </c>
      <c s="36" t="s">
        <v>1472</v>
      </c>
      <c s="37">
        <v>10</v>
      </c>
      <c s="36">
        <v>0</v>
      </c>
      <c s="36">
        <f>ROUND(G145*H145,6)</f>
      </c>
      <c r="L145" s="38">
        <v>0</v>
      </c>
      <c s="32">
        <f>ROUND(ROUND(L145,2)*ROUND(G145,3),2)</f>
      </c>
      <c s="36" t="s">
        <v>395</v>
      </c>
      <c>
        <f>(M145*21)/100</f>
      </c>
      <c t="s">
        <v>28</v>
      </c>
    </row>
    <row r="146" spans="1:5" ht="12.75">
      <c r="A146" s="35" t="s">
        <v>56</v>
      </c>
      <c r="E146" s="39" t="s">
        <v>2268</v>
      </c>
    </row>
    <row r="147" spans="1:5" ht="89.25">
      <c r="A147" s="35" t="s">
        <v>57</v>
      </c>
      <c r="E147" s="42" t="s">
        <v>2269</v>
      </c>
    </row>
    <row r="148" spans="1:5" ht="102">
      <c r="A148" t="s">
        <v>58</v>
      </c>
      <c r="E148" s="39" t="s">
        <v>2263</v>
      </c>
    </row>
    <row r="149" spans="1:16" ht="12.75">
      <c r="A149" t="s">
        <v>50</v>
      </c>
      <c s="34" t="s">
        <v>197</v>
      </c>
      <c s="34" t="s">
        <v>2270</v>
      </c>
      <c s="35" t="s">
        <v>5</v>
      </c>
      <c s="6" t="s">
        <v>2271</v>
      </c>
      <c s="36" t="s">
        <v>1472</v>
      </c>
      <c s="37">
        <v>142</v>
      </c>
      <c s="36">
        <v>0</v>
      </c>
      <c s="36">
        <f>ROUND(G149*H149,6)</f>
      </c>
      <c r="L149" s="38">
        <v>0</v>
      </c>
      <c s="32">
        <f>ROUND(ROUND(L149,2)*ROUND(G149,3),2)</f>
      </c>
      <c s="36" t="s">
        <v>395</v>
      </c>
      <c>
        <f>(M149*21)/100</f>
      </c>
      <c t="s">
        <v>28</v>
      </c>
    </row>
    <row r="150" spans="1:5" ht="12.75">
      <c r="A150" s="35" t="s">
        <v>56</v>
      </c>
      <c r="E150" s="39" t="s">
        <v>2271</v>
      </c>
    </row>
    <row r="151" spans="1:5" ht="89.25">
      <c r="A151" s="35" t="s">
        <v>57</v>
      </c>
      <c r="E151" s="42" t="s">
        <v>2272</v>
      </c>
    </row>
    <row r="152" spans="1:5" ht="102">
      <c r="A152" t="s">
        <v>58</v>
      </c>
      <c r="E152" s="39" t="s">
        <v>2263</v>
      </c>
    </row>
    <row r="153" spans="1:16" ht="12.75">
      <c r="A153" t="s">
        <v>50</v>
      </c>
      <c s="34" t="s">
        <v>201</v>
      </c>
      <c s="34" t="s">
        <v>2273</v>
      </c>
      <c s="35" t="s">
        <v>5</v>
      </c>
      <c s="6" t="s">
        <v>2274</v>
      </c>
      <c s="36" t="s">
        <v>1472</v>
      </c>
      <c s="37">
        <v>205</v>
      </c>
      <c s="36">
        <v>0</v>
      </c>
      <c s="36">
        <f>ROUND(G153*H153,6)</f>
      </c>
      <c r="L153" s="38">
        <v>0</v>
      </c>
      <c s="32">
        <f>ROUND(ROUND(L153,2)*ROUND(G153,3),2)</f>
      </c>
      <c s="36" t="s">
        <v>395</v>
      </c>
      <c>
        <f>(M153*21)/100</f>
      </c>
      <c t="s">
        <v>28</v>
      </c>
    </row>
    <row r="154" spans="1:5" ht="12.75">
      <c r="A154" s="35" t="s">
        <v>56</v>
      </c>
      <c r="E154" s="39" t="s">
        <v>2274</v>
      </c>
    </row>
    <row r="155" spans="1:5" ht="89.25">
      <c r="A155" s="35" t="s">
        <v>57</v>
      </c>
      <c r="E155" s="42" t="s">
        <v>2275</v>
      </c>
    </row>
    <row r="156" spans="1:5" ht="102">
      <c r="A156" t="s">
        <v>58</v>
      </c>
      <c r="E156" s="39" t="s">
        <v>2263</v>
      </c>
    </row>
    <row r="157" spans="1:16" ht="12.75">
      <c r="A157" t="s">
        <v>50</v>
      </c>
      <c s="34" t="s">
        <v>205</v>
      </c>
      <c s="34" t="s">
        <v>2276</v>
      </c>
      <c s="35" t="s">
        <v>5</v>
      </c>
      <c s="6" t="s">
        <v>2277</v>
      </c>
      <c s="36" t="s">
        <v>1472</v>
      </c>
      <c s="37">
        <v>148</v>
      </c>
      <c s="36">
        <v>0</v>
      </c>
      <c s="36">
        <f>ROUND(G157*H157,6)</f>
      </c>
      <c r="L157" s="38">
        <v>0</v>
      </c>
      <c s="32">
        <f>ROUND(ROUND(L157,2)*ROUND(G157,3),2)</f>
      </c>
      <c s="36" t="s">
        <v>395</v>
      </c>
      <c>
        <f>(M157*21)/100</f>
      </c>
      <c t="s">
        <v>28</v>
      </c>
    </row>
    <row r="158" spans="1:5" ht="12.75">
      <c r="A158" s="35" t="s">
        <v>56</v>
      </c>
      <c r="E158" s="39" t="s">
        <v>2277</v>
      </c>
    </row>
    <row r="159" spans="1:5" ht="89.25">
      <c r="A159" s="35" t="s">
        <v>57</v>
      </c>
      <c r="E159" s="42" t="s">
        <v>2278</v>
      </c>
    </row>
    <row r="160" spans="1:5" ht="25.5">
      <c r="A160" t="s">
        <v>58</v>
      </c>
      <c r="E160" s="39" t="s">
        <v>2279</v>
      </c>
    </row>
    <row r="161" spans="1:16" ht="25.5">
      <c r="A161" t="s">
        <v>50</v>
      </c>
      <c s="34" t="s">
        <v>209</v>
      </c>
      <c s="34" t="s">
        <v>2280</v>
      </c>
      <c s="35" t="s">
        <v>5</v>
      </c>
      <c s="6" t="s">
        <v>2281</v>
      </c>
      <c s="36" t="s">
        <v>1472</v>
      </c>
      <c s="37">
        <v>148</v>
      </c>
      <c s="36">
        <v>0</v>
      </c>
      <c s="36">
        <f>ROUND(G161*H161,6)</f>
      </c>
      <c r="L161" s="38">
        <v>0</v>
      </c>
      <c s="32">
        <f>ROUND(ROUND(L161,2)*ROUND(G161,3),2)</f>
      </c>
      <c s="36" t="s">
        <v>395</v>
      </c>
      <c>
        <f>(M161*21)/100</f>
      </c>
      <c t="s">
        <v>28</v>
      </c>
    </row>
    <row r="162" spans="1:5" ht="25.5">
      <c r="A162" s="35" t="s">
        <v>56</v>
      </c>
      <c r="E162" s="39" t="s">
        <v>2281</v>
      </c>
    </row>
    <row r="163" spans="1:5" ht="204">
      <c r="A163" s="35" t="s">
        <v>57</v>
      </c>
      <c r="E163" s="42" t="s">
        <v>2282</v>
      </c>
    </row>
    <row r="164" spans="1:5" ht="102">
      <c r="A164" t="s">
        <v>58</v>
      </c>
      <c r="E164" s="39" t="s">
        <v>2283</v>
      </c>
    </row>
    <row r="165" spans="1:16" ht="12.75">
      <c r="A165" t="s">
        <v>50</v>
      </c>
      <c s="34" t="s">
        <v>213</v>
      </c>
      <c s="34" t="s">
        <v>2284</v>
      </c>
      <c s="35" t="s">
        <v>5</v>
      </c>
      <c s="6" t="s">
        <v>2285</v>
      </c>
      <c s="36" t="s">
        <v>1472</v>
      </c>
      <c s="37">
        <v>14</v>
      </c>
      <c s="36">
        <v>0</v>
      </c>
      <c s="36">
        <f>ROUND(G165*H165,6)</f>
      </c>
      <c r="L165" s="38">
        <v>0</v>
      </c>
      <c s="32">
        <f>ROUND(ROUND(L165,2)*ROUND(G165,3),2)</f>
      </c>
      <c s="36" t="s">
        <v>395</v>
      </c>
      <c>
        <f>(M165*21)/100</f>
      </c>
      <c t="s">
        <v>28</v>
      </c>
    </row>
    <row r="166" spans="1:5" ht="12.75">
      <c r="A166" s="35" t="s">
        <v>56</v>
      </c>
      <c r="E166" s="39" t="s">
        <v>2285</v>
      </c>
    </row>
    <row r="167" spans="1:5" ht="102">
      <c r="A167" s="35" t="s">
        <v>57</v>
      </c>
      <c r="E167" s="42" t="s">
        <v>2286</v>
      </c>
    </row>
    <row r="168" spans="1:5" ht="127.5">
      <c r="A168" t="s">
        <v>58</v>
      </c>
      <c r="E168" s="39" t="s">
        <v>1938</v>
      </c>
    </row>
    <row r="169" spans="1:16" ht="12.75">
      <c r="A169" t="s">
        <v>50</v>
      </c>
      <c s="34" t="s">
        <v>217</v>
      </c>
      <c s="34" t="s">
        <v>2287</v>
      </c>
      <c s="35" t="s">
        <v>5</v>
      </c>
      <c s="6" t="s">
        <v>2288</v>
      </c>
      <c s="36" t="s">
        <v>1472</v>
      </c>
      <c s="37">
        <v>152.2</v>
      </c>
      <c s="36">
        <v>0</v>
      </c>
      <c s="36">
        <f>ROUND(G169*H169,6)</f>
      </c>
      <c r="L169" s="38">
        <v>0</v>
      </c>
      <c s="32">
        <f>ROUND(ROUND(L169,2)*ROUND(G169,3),2)</f>
      </c>
      <c s="36" t="s">
        <v>395</v>
      </c>
      <c>
        <f>(M169*21)/100</f>
      </c>
      <c t="s">
        <v>28</v>
      </c>
    </row>
    <row r="170" spans="1:5" ht="12.75">
      <c r="A170" s="35" t="s">
        <v>56</v>
      </c>
      <c r="E170" s="39" t="s">
        <v>2288</v>
      </c>
    </row>
    <row r="171" spans="1:5" ht="102">
      <c r="A171" s="35" t="s">
        <v>57</v>
      </c>
      <c r="E171" s="42" t="s">
        <v>2289</v>
      </c>
    </row>
    <row r="172" spans="1:5" ht="127.5">
      <c r="A172" t="s">
        <v>58</v>
      </c>
      <c r="E172" s="39" t="s">
        <v>1938</v>
      </c>
    </row>
    <row r="173" spans="1:16" ht="12.75">
      <c r="A173" t="s">
        <v>50</v>
      </c>
      <c s="34" t="s">
        <v>221</v>
      </c>
      <c s="34" t="s">
        <v>1936</v>
      </c>
      <c s="35" t="s">
        <v>5</v>
      </c>
      <c s="6" t="s">
        <v>1937</v>
      </c>
      <c s="36" t="s">
        <v>1472</v>
      </c>
      <c s="37">
        <v>77</v>
      </c>
      <c s="36">
        <v>0</v>
      </c>
      <c s="36">
        <f>ROUND(G173*H173,6)</f>
      </c>
      <c r="L173" s="38">
        <v>0</v>
      </c>
      <c s="32">
        <f>ROUND(ROUND(L173,2)*ROUND(G173,3),2)</f>
      </c>
      <c s="36" t="s">
        <v>395</v>
      </c>
      <c>
        <f>(M173*21)/100</f>
      </c>
      <c t="s">
        <v>28</v>
      </c>
    </row>
    <row r="174" spans="1:5" ht="12.75">
      <c r="A174" s="35" t="s">
        <v>56</v>
      </c>
      <c r="E174" s="39" t="s">
        <v>1937</v>
      </c>
    </row>
    <row r="175" spans="1:5" ht="102">
      <c r="A175" s="35" t="s">
        <v>57</v>
      </c>
      <c r="E175" s="42" t="s">
        <v>2290</v>
      </c>
    </row>
    <row r="176" spans="1:5" ht="127.5">
      <c r="A176" t="s">
        <v>58</v>
      </c>
      <c r="E176" s="39" t="s">
        <v>1938</v>
      </c>
    </row>
    <row r="177" spans="1:16" ht="25.5">
      <c r="A177" t="s">
        <v>50</v>
      </c>
      <c s="34" t="s">
        <v>225</v>
      </c>
      <c s="34" t="s">
        <v>2291</v>
      </c>
      <c s="35" t="s">
        <v>5</v>
      </c>
      <c s="6" t="s">
        <v>2292</v>
      </c>
      <c s="36" t="s">
        <v>1472</v>
      </c>
      <c s="37">
        <v>5</v>
      </c>
      <c s="36">
        <v>0</v>
      </c>
      <c s="36">
        <f>ROUND(G177*H177,6)</f>
      </c>
      <c r="L177" s="38">
        <v>0</v>
      </c>
      <c s="32">
        <f>ROUND(ROUND(L177,2)*ROUND(G177,3),2)</f>
      </c>
      <c s="36" t="s">
        <v>395</v>
      </c>
      <c>
        <f>(M177*21)/100</f>
      </c>
      <c t="s">
        <v>28</v>
      </c>
    </row>
    <row r="178" spans="1:5" ht="25.5">
      <c r="A178" s="35" t="s">
        <v>56</v>
      </c>
      <c r="E178" s="39" t="s">
        <v>2292</v>
      </c>
    </row>
    <row r="179" spans="1:5" ht="140.25">
      <c r="A179" s="35" t="s">
        <v>57</v>
      </c>
      <c r="E179" s="42" t="s">
        <v>2293</v>
      </c>
    </row>
    <row r="180" spans="1:5" ht="127.5">
      <c r="A180" t="s">
        <v>58</v>
      </c>
      <c r="E180" s="39" t="s">
        <v>1938</v>
      </c>
    </row>
    <row r="181" spans="1:13" ht="12.75">
      <c r="A181" t="s">
        <v>47</v>
      </c>
      <c r="C181" s="31" t="s">
        <v>377</v>
      </c>
      <c r="E181" s="33" t="s">
        <v>1621</v>
      </c>
      <c r="J181" s="32">
        <f>0</f>
      </c>
      <c s="32">
        <f>0</f>
      </c>
      <c s="32">
        <f>0+L182+L186+L190+L194+L198+L202</f>
      </c>
      <c s="32">
        <f>0+M182+M186+M190+M194+M198+M202</f>
      </c>
    </row>
    <row r="182" spans="1:16" ht="12.75">
      <c r="A182" t="s">
        <v>50</v>
      </c>
      <c s="34" t="s">
        <v>229</v>
      </c>
      <c s="34" t="s">
        <v>1845</v>
      </c>
      <c s="35" t="s">
        <v>5</v>
      </c>
      <c s="6" t="s">
        <v>1846</v>
      </c>
      <c s="36" t="s">
        <v>86</v>
      </c>
      <c s="37">
        <v>277</v>
      </c>
      <c s="36">
        <v>0</v>
      </c>
      <c s="36">
        <f>ROUND(G182*H182,6)</f>
      </c>
      <c r="L182" s="38">
        <v>0</v>
      </c>
      <c s="32">
        <f>ROUND(ROUND(L182,2)*ROUND(G182,3),2)</f>
      </c>
      <c s="36" t="s">
        <v>395</v>
      </c>
      <c>
        <f>(M182*21)/100</f>
      </c>
      <c t="s">
        <v>28</v>
      </c>
    </row>
    <row r="183" spans="1:5" ht="12.75">
      <c r="A183" s="35" t="s">
        <v>56</v>
      </c>
      <c r="E183" s="39" t="s">
        <v>1846</v>
      </c>
    </row>
    <row r="184" spans="1:5" ht="127.5">
      <c r="A184" s="35" t="s">
        <v>57</v>
      </c>
      <c r="E184" s="42" t="s">
        <v>2294</v>
      </c>
    </row>
    <row r="185" spans="1:5" ht="191.25">
      <c r="A185" t="s">
        <v>58</v>
      </c>
      <c r="E185" s="39" t="s">
        <v>1848</v>
      </c>
    </row>
    <row r="186" spans="1:16" ht="12.75">
      <c r="A186" t="s">
        <v>50</v>
      </c>
      <c s="34" t="s">
        <v>233</v>
      </c>
      <c s="34" t="s">
        <v>2295</v>
      </c>
      <c s="35" t="s">
        <v>5</v>
      </c>
      <c s="6" t="s">
        <v>2296</v>
      </c>
      <c s="36" t="s">
        <v>86</v>
      </c>
      <c s="37">
        <v>58</v>
      </c>
      <c s="36">
        <v>0</v>
      </c>
      <c s="36">
        <f>ROUND(G186*H186,6)</f>
      </c>
      <c r="L186" s="38">
        <v>0</v>
      </c>
      <c s="32">
        <f>ROUND(ROUND(L186,2)*ROUND(G186,3),2)</f>
      </c>
      <c s="36" t="s">
        <v>395</v>
      </c>
      <c>
        <f>(M186*21)/100</f>
      </c>
      <c t="s">
        <v>28</v>
      </c>
    </row>
    <row r="187" spans="1:5" ht="12.75">
      <c r="A187" s="35" t="s">
        <v>56</v>
      </c>
      <c r="E187" s="39" t="s">
        <v>2296</v>
      </c>
    </row>
    <row r="188" spans="1:5" ht="102">
      <c r="A188" s="35" t="s">
        <v>57</v>
      </c>
      <c r="E188" s="42" t="s">
        <v>2297</v>
      </c>
    </row>
    <row r="189" spans="1:5" ht="178.5">
      <c r="A189" t="s">
        <v>58</v>
      </c>
      <c r="E189" s="39" t="s">
        <v>1625</v>
      </c>
    </row>
    <row r="190" spans="1:16" ht="12.75">
      <c r="A190" t="s">
        <v>50</v>
      </c>
      <c s="34" t="s">
        <v>237</v>
      </c>
      <c s="34" t="s">
        <v>2298</v>
      </c>
      <c s="35" t="s">
        <v>5</v>
      </c>
      <c s="6" t="s">
        <v>2299</v>
      </c>
      <c s="36" t="s">
        <v>86</v>
      </c>
      <c s="37">
        <v>58</v>
      </c>
      <c s="36">
        <v>0</v>
      </c>
      <c s="36">
        <f>ROUND(G190*H190,6)</f>
      </c>
      <c r="L190" s="38">
        <v>0</v>
      </c>
      <c s="32">
        <f>ROUND(ROUND(L190,2)*ROUND(G190,3),2)</f>
      </c>
      <c s="36" t="s">
        <v>395</v>
      </c>
      <c>
        <f>(M190*21)/100</f>
      </c>
      <c t="s">
        <v>28</v>
      </c>
    </row>
    <row r="191" spans="1:5" ht="12.75">
      <c r="A191" s="35" t="s">
        <v>56</v>
      </c>
      <c r="E191" s="39" t="s">
        <v>2299</v>
      </c>
    </row>
    <row r="192" spans="1:5" ht="102">
      <c r="A192" s="35" t="s">
        <v>57</v>
      </c>
      <c r="E192" s="42" t="s">
        <v>2300</v>
      </c>
    </row>
    <row r="193" spans="1:5" ht="191.25">
      <c r="A193" t="s">
        <v>58</v>
      </c>
      <c r="E193" s="39" t="s">
        <v>2301</v>
      </c>
    </row>
    <row r="194" spans="1:16" ht="12.75">
      <c r="A194" t="s">
        <v>50</v>
      </c>
      <c s="34" t="s">
        <v>241</v>
      </c>
      <c s="34" t="s">
        <v>2302</v>
      </c>
      <c s="35" t="s">
        <v>5</v>
      </c>
      <c s="6" t="s">
        <v>2303</v>
      </c>
      <c s="36" t="s">
        <v>65</v>
      </c>
      <c s="37">
        <v>5</v>
      </c>
      <c s="36">
        <v>0</v>
      </c>
      <c s="36">
        <f>ROUND(G194*H194,6)</f>
      </c>
      <c r="L194" s="38">
        <v>0</v>
      </c>
      <c s="32">
        <f>ROUND(ROUND(L194,2)*ROUND(G194,3),2)</f>
      </c>
      <c s="36" t="s">
        <v>395</v>
      </c>
      <c>
        <f>(M194*21)/100</f>
      </c>
      <c t="s">
        <v>28</v>
      </c>
    </row>
    <row r="195" spans="1:5" ht="12.75">
      <c r="A195" s="35" t="s">
        <v>56</v>
      </c>
      <c r="E195" s="39" t="s">
        <v>2303</v>
      </c>
    </row>
    <row r="196" spans="1:5" ht="63.75">
      <c r="A196" s="35" t="s">
        <v>57</v>
      </c>
      <c r="E196" s="42" t="s">
        <v>2304</v>
      </c>
    </row>
    <row r="197" spans="1:5" ht="38.25">
      <c r="A197" t="s">
        <v>58</v>
      </c>
      <c r="E197" s="39" t="s">
        <v>2305</v>
      </c>
    </row>
    <row r="198" spans="1:16" ht="12.75">
      <c r="A198" t="s">
        <v>50</v>
      </c>
      <c s="34" t="s">
        <v>245</v>
      </c>
      <c s="34" t="s">
        <v>2306</v>
      </c>
      <c s="35" t="s">
        <v>5</v>
      </c>
      <c s="6" t="s">
        <v>2307</v>
      </c>
      <c s="36" t="s">
        <v>65</v>
      </c>
      <c s="37">
        <v>6</v>
      </c>
      <c s="36">
        <v>0</v>
      </c>
      <c s="36">
        <f>ROUND(G198*H198,6)</f>
      </c>
      <c r="L198" s="38">
        <v>0</v>
      </c>
      <c s="32">
        <f>ROUND(ROUND(L198,2)*ROUND(G198,3),2)</f>
      </c>
      <c s="36" t="s">
        <v>395</v>
      </c>
      <c>
        <f>(M198*21)/100</f>
      </c>
      <c t="s">
        <v>28</v>
      </c>
    </row>
    <row r="199" spans="1:5" ht="12.75">
      <c r="A199" s="35" t="s">
        <v>56</v>
      </c>
      <c r="E199" s="39" t="s">
        <v>2307</v>
      </c>
    </row>
    <row r="200" spans="1:5" ht="76.5">
      <c r="A200" s="35" t="s">
        <v>57</v>
      </c>
      <c r="E200" s="42" t="s">
        <v>2308</v>
      </c>
    </row>
    <row r="201" spans="1:5" ht="51">
      <c r="A201" t="s">
        <v>58</v>
      </c>
      <c r="E201" s="39" t="s">
        <v>2309</v>
      </c>
    </row>
    <row r="202" spans="1:16" ht="12.75">
      <c r="A202" t="s">
        <v>50</v>
      </c>
      <c s="34" t="s">
        <v>249</v>
      </c>
      <c s="34" t="s">
        <v>2310</v>
      </c>
      <c s="35" t="s">
        <v>5</v>
      </c>
      <c s="6" t="s">
        <v>2311</v>
      </c>
      <c s="36" t="s">
        <v>65</v>
      </c>
      <c s="37">
        <v>1</v>
      </c>
      <c s="36">
        <v>0</v>
      </c>
      <c s="36">
        <f>ROUND(G202*H202,6)</f>
      </c>
      <c r="L202" s="38">
        <v>0</v>
      </c>
      <c s="32">
        <f>ROUND(ROUND(L202,2)*ROUND(G202,3),2)</f>
      </c>
      <c s="36" t="s">
        <v>395</v>
      </c>
      <c>
        <f>(M202*21)/100</f>
      </c>
      <c t="s">
        <v>28</v>
      </c>
    </row>
    <row r="203" spans="1:5" ht="12.75">
      <c r="A203" s="35" t="s">
        <v>56</v>
      </c>
      <c r="E203" s="39" t="s">
        <v>2311</v>
      </c>
    </row>
    <row r="204" spans="1:5" ht="76.5">
      <c r="A204" s="35" t="s">
        <v>57</v>
      </c>
      <c r="E204" s="42" t="s">
        <v>2312</v>
      </c>
    </row>
    <row r="205" spans="1:5" ht="51">
      <c r="A205" t="s">
        <v>58</v>
      </c>
      <c r="E205" s="39" t="s">
        <v>2309</v>
      </c>
    </row>
    <row r="206" spans="1:13" ht="12.75">
      <c r="A206" t="s">
        <v>47</v>
      </c>
      <c r="C206" s="31" t="s">
        <v>595</v>
      </c>
      <c r="E206" s="33" t="s">
        <v>1469</v>
      </c>
      <c r="J206" s="32">
        <f>0</f>
      </c>
      <c s="32">
        <f>0</f>
      </c>
      <c s="32">
        <f>0+L207+L211+L215+L219+L223+L227+L231+L235+L239+L243+L247+L251+L255+L259+L263+L267+L271+L275+L279</f>
      </c>
      <c s="32">
        <f>0+M207+M211+M215+M219+M223+M227+M231+M235+M239+M243+M247+M251+M255+M259+M263+M267+M271+M275+M279</f>
      </c>
    </row>
    <row r="207" spans="1:16" ht="25.5">
      <c r="A207" t="s">
        <v>50</v>
      </c>
      <c s="34" t="s">
        <v>253</v>
      </c>
      <c s="34" t="s">
        <v>2313</v>
      </c>
      <c s="35" t="s">
        <v>5</v>
      </c>
      <c s="6" t="s">
        <v>2314</v>
      </c>
      <c s="36" t="s">
        <v>65</v>
      </c>
      <c s="37">
        <v>2</v>
      </c>
      <c s="36">
        <v>0</v>
      </c>
      <c s="36">
        <f>ROUND(G207*H207,6)</f>
      </c>
      <c r="L207" s="38">
        <v>0</v>
      </c>
      <c s="32">
        <f>ROUND(ROUND(L207,2)*ROUND(G207,3),2)</f>
      </c>
      <c s="36" t="s">
        <v>395</v>
      </c>
      <c>
        <f>(M207*21)/100</f>
      </c>
      <c t="s">
        <v>28</v>
      </c>
    </row>
    <row r="208" spans="1:5" ht="25.5">
      <c r="A208" s="35" t="s">
        <v>56</v>
      </c>
      <c r="E208" s="39" t="s">
        <v>2314</v>
      </c>
    </row>
    <row r="209" spans="1:5" ht="89.25">
      <c r="A209" s="35" t="s">
        <v>57</v>
      </c>
      <c r="E209" s="42" t="s">
        <v>2315</v>
      </c>
    </row>
    <row r="210" spans="1:5" ht="25.5">
      <c r="A210" t="s">
        <v>58</v>
      </c>
      <c r="E210" s="39" t="s">
        <v>2316</v>
      </c>
    </row>
    <row r="211" spans="1:16" ht="12.75">
      <c r="A211" t="s">
        <v>50</v>
      </c>
      <c s="34" t="s">
        <v>257</v>
      </c>
      <c s="34" t="s">
        <v>2317</v>
      </c>
      <c s="35" t="s">
        <v>5</v>
      </c>
      <c s="6" t="s">
        <v>2318</v>
      </c>
      <c s="36" t="s">
        <v>65</v>
      </c>
      <c s="37">
        <v>2</v>
      </c>
      <c s="36">
        <v>0</v>
      </c>
      <c s="36">
        <f>ROUND(G211*H211,6)</f>
      </c>
      <c r="L211" s="38">
        <v>0</v>
      </c>
      <c s="32">
        <f>ROUND(ROUND(L211,2)*ROUND(G211,3),2)</f>
      </c>
      <c s="36" t="s">
        <v>395</v>
      </c>
      <c>
        <f>(M211*21)/100</f>
      </c>
      <c t="s">
        <v>28</v>
      </c>
    </row>
    <row r="212" spans="1:5" ht="12.75">
      <c r="A212" s="35" t="s">
        <v>56</v>
      </c>
      <c r="E212" s="39" t="s">
        <v>2318</v>
      </c>
    </row>
    <row r="213" spans="1:5" ht="89.25">
      <c r="A213" s="35" t="s">
        <v>57</v>
      </c>
      <c r="E213" s="42" t="s">
        <v>2319</v>
      </c>
    </row>
    <row r="214" spans="1:5" ht="25.5">
      <c r="A214" t="s">
        <v>58</v>
      </c>
      <c r="E214" s="39" t="s">
        <v>2316</v>
      </c>
    </row>
    <row r="215" spans="1:16" ht="25.5">
      <c r="A215" t="s">
        <v>50</v>
      </c>
      <c s="34" t="s">
        <v>261</v>
      </c>
      <c s="34" t="s">
        <v>2320</v>
      </c>
      <c s="35" t="s">
        <v>5</v>
      </c>
      <c s="6" t="s">
        <v>2321</v>
      </c>
      <c s="36" t="s">
        <v>65</v>
      </c>
      <c s="37">
        <v>5</v>
      </c>
      <c s="36">
        <v>0</v>
      </c>
      <c s="36">
        <f>ROUND(G215*H215,6)</f>
      </c>
      <c r="L215" s="38">
        <v>0</v>
      </c>
      <c s="32">
        <f>ROUND(ROUND(L215,2)*ROUND(G215,3),2)</f>
      </c>
      <c s="36" t="s">
        <v>395</v>
      </c>
      <c>
        <f>(M215*21)/100</f>
      </c>
      <c t="s">
        <v>28</v>
      </c>
    </row>
    <row r="216" spans="1:5" ht="25.5">
      <c r="A216" s="35" t="s">
        <v>56</v>
      </c>
      <c r="E216" s="39" t="s">
        <v>2321</v>
      </c>
    </row>
    <row r="217" spans="1:5" ht="76.5">
      <c r="A217" s="35" t="s">
        <v>57</v>
      </c>
      <c r="E217" s="42" t="s">
        <v>2322</v>
      </c>
    </row>
    <row r="218" spans="1:5" ht="38.25">
      <c r="A218" t="s">
        <v>58</v>
      </c>
      <c r="E218" s="39" t="s">
        <v>2323</v>
      </c>
    </row>
    <row r="219" spans="1:16" ht="25.5">
      <c r="A219" t="s">
        <v>50</v>
      </c>
      <c s="34" t="s">
        <v>265</v>
      </c>
      <c s="34" t="s">
        <v>2324</v>
      </c>
      <c s="35" t="s">
        <v>5</v>
      </c>
      <c s="6" t="s">
        <v>2325</v>
      </c>
      <c s="36" t="s">
        <v>1472</v>
      </c>
      <c s="37">
        <v>10.75</v>
      </c>
      <c s="36">
        <v>0</v>
      </c>
      <c s="36">
        <f>ROUND(G219*H219,6)</f>
      </c>
      <c r="L219" s="38">
        <v>0</v>
      </c>
      <c s="32">
        <f>ROUND(ROUND(L219,2)*ROUND(G219,3),2)</f>
      </c>
      <c s="36" t="s">
        <v>395</v>
      </c>
      <c>
        <f>(M219*21)/100</f>
      </c>
      <c t="s">
        <v>28</v>
      </c>
    </row>
    <row r="220" spans="1:5" ht="25.5">
      <c r="A220" s="35" t="s">
        <v>56</v>
      </c>
      <c r="E220" s="39" t="s">
        <v>2325</v>
      </c>
    </row>
    <row r="221" spans="1:5" ht="114.75">
      <c r="A221" s="35" t="s">
        <v>57</v>
      </c>
      <c r="E221" s="42" t="s">
        <v>2326</v>
      </c>
    </row>
    <row r="222" spans="1:5" ht="38.25">
      <c r="A222" t="s">
        <v>58</v>
      </c>
      <c r="E222" s="39" t="s">
        <v>2327</v>
      </c>
    </row>
    <row r="223" spans="1:16" ht="25.5">
      <c r="A223" t="s">
        <v>50</v>
      </c>
      <c s="34" t="s">
        <v>269</v>
      </c>
      <c s="34" t="s">
        <v>2328</v>
      </c>
      <c s="35" t="s">
        <v>5</v>
      </c>
      <c s="6" t="s">
        <v>2329</v>
      </c>
      <c s="36" t="s">
        <v>1472</v>
      </c>
      <c s="37">
        <v>5</v>
      </c>
      <c s="36">
        <v>0</v>
      </c>
      <c s="36">
        <f>ROUND(G223*H223,6)</f>
      </c>
      <c r="L223" s="38">
        <v>0</v>
      </c>
      <c s="32">
        <f>ROUND(ROUND(L223,2)*ROUND(G223,3),2)</f>
      </c>
      <c s="36" t="s">
        <v>395</v>
      </c>
      <c>
        <f>(M223*21)/100</f>
      </c>
      <c t="s">
        <v>28</v>
      </c>
    </row>
    <row r="224" spans="1:5" ht="25.5">
      <c r="A224" s="35" t="s">
        <v>56</v>
      </c>
      <c r="E224" s="39" t="s">
        <v>2329</v>
      </c>
    </row>
    <row r="225" spans="1:5" ht="76.5">
      <c r="A225" s="35" t="s">
        <v>57</v>
      </c>
      <c r="E225" s="42" t="s">
        <v>2330</v>
      </c>
    </row>
    <row r="226" spans="1:5" ht="38.25">
      <c r="A226" t="s">
        <v>58</v>
      </c>
      <c r="E226" s="39" t="s">
        <v>2327</v>
      </c>
    </row>
    <row r="227" spans="1:16" ht="25.5">
      <c r="A227" t="s">
        <v>50</v>
      </c>
      <c s="34" t="s">
        <v>273</v>
      </c>
      <c s="34" t="s">
        <v>2331</v>
      </c>
      <c s="35" t="s">
        <v>5</v>
      </c>
      <c s="6" t="s">
        <v>2332</v>
      </c>
      <c s="36" t="s">
        <v>1472</v>
      </c>
      <c s="37">
        <v>5.4</v>
      </c>
      <c s="36">
        <v>0</v>
      </c>
      <c s="36">
        <f>ROUND(G227*H227,6)</f>
      </c>
      <c r="L227" s="38">
        <v>0</v>
      </c>
      <c s="32">
        <f>ROUND(ROUND(L227,2)*ROUND(G227,3),2)</f>
      </c>
      <c s="36" t="s">
        <v>395</v>
      </c>
      <c>
        <f>(M227*21)/100</f>
      </c>
      <c t="s">
        <v>28</v>
      </c>
    </row>
    <row r="228" spans="1:5" ht="25.5">
      <c r="A228" s="35" t="s">
        <v>56</v>
      </c>
      <c r="E228" s="39" t="s">
        <v>2332</v>
      </c>
    </row>
    <row r="229" spans="1:5" ht="76.5">
      <c r="A229" s="35" t="s">
        <v>57</v>
      </c>
      <c r="E229" s="42" t="s">
        <v>2333</v>
      </c>
    </row>
    <row r="230" spans="1:5" ht="38.25">
      <c r="A230" t="s">
        <v>58</v>
      </c>
      <c r="E230" s="39" t="s">
        <v>2327</v>
      </c>
    </row>
    <row r="231" spans="1:16" ht="12.75">
      <c r="A231" t="s">
        <v>50</v>
      </c>
      <c s="34" t="s">
        <v>277</v>
      </c>
      <c s="34" t="s">
        <v>2334</v>
      </c>
      <c s="35" t="s">
        <v>5</v>
      </c>
      <c s="6" t="s">
        <v>2335</v>
      </c>
      <c s="36" t="s">
        <v>86</v>
      </c>
      <c s="37">
        <v>30</v>
      </c>
      <c s="36">
        <v>0</v>
      </c>
      <c s="36">
        <f>ROUND(G231*H231,6)</f>
      </c>
      <c r="L231" s="38">
        <v>0</v>
      </c>
      <c s="32">
        <f>ROUND(ROUND(L231,2)*ROUND(G231,3),2)</f>
      </c>
      <c s="36" t="s">
        <v>395</v>
      </c>
      <c>
        <f>(M231*21)/100</f>
      </c>
      <c t="s">
        <v>28</v>
      </c>
    </row>
    <row r="232" spans="1:5" ht="12.75">
      <c r="A232" s="35" t="s">
        <v>56</v>
      </c>
      <c r="E232" s="39" t="s">
        <v>2335</v>
      </c>
    </row>
    <row r="233" spans="1:5" ht="76.5">
      <c r="A233" s="35" t="s">
        <v>57</v>
      </c>
      <c r="E233" s="42" t="s">
        <v>2336</v>
      </c>
    </row>
    <row r="234" spans="1:5" ht="38.25">
      <c r="A234" t="s">
        <v>58</v>
      </c>
      <c r="E234" s="39" t="s">
        <v>2337</v>
      </c>
    </row>
    <row r="235" spans="1:16" ht="12.75">
      <c r="A235" t="s">
        <v>50</v>
      </c>
      <c s="34" t="s">
        <v>281</v>
      </c>
      <c s="34" t="s">
        <v>2338</v>
      </c>
      <c s="35" t="s">
        <v>5</v>
      </c>
      <c s="6" t="s">
        <v>2339</v>
      </c>
      <c s="36" t="s">
        <v>86</v>
      </c>
      <c s="37">
        <v>324</v>
      </c>
      <c s="36">
        <v>0</v>
      </c>
      <c s="36">
        <f>ROUND(G235*H235,6)</f>
      </c>
      <c r="L235" s="38">
        <v>0</v>
      </c>
      <c s="32">
        <f>ROUND(ROUND(L235,2)*ROUND(G235,3),2)</f>
      </c>
      <c s="36" t="s">
        <v>395</v>
      </c>
      <c>
        <f>(M235*21)/100</f>
      </c>
      <c t="s">
        <v>28</v>
      </c>
    </row>
    <row r="236" spans="1:5" ht="12.75">
      <c r="A236" s="35" t="s">
        <v>56</v>
      </c>
      <c r="E236" s="39" t="s">
        <v>2339</v>
      </c>
    </row>
    <row r="237" spans="1:5" ht="76.5">
      <c r="A237" s="35" t="s">
        <v>57</v>
      </c>
      <c r="E237" s="42" t="s">
        <v>2340</v>
      </c>
    </row>
    <row r="238" spans="1:5" ht="38.25">
      <c r="A238" t="s">
        <v>58</v>
      </c>
      <c r="E238" s="39" t="s">
        <v>2337</v>
      </c>
    </row>
    <row r="239" spans="1:16" ht="12.75">
      <c r="A239" t="s">
        <v>50</v>
      </c>
      <c s="34" t="s">
        <v>285</v>
      </c>
      <c s="34" t="s">
        <v>2341</v>
      </c>
      <c s="35" t="s">
        <v>5</v>
      </c>
      <c s="6" t="s">
        <v>2342</v>
      </c>
      <c s="36" t="s">
        <v>86</v>
      </c>
      <c s="37">
        <v>51</v>
      </c>
      <c s="36">
        <v>0</v>
      </c>
      <c s="36">
        <f>ROUND(G239*H239,6)</f>
      </c>
      <c r="L239" s="38">
        <v>0</v>
      </c>
      <c s="32">
        <f>ROUND(ROUND(L239,2)*ROUND(G239,3),2)</f>
      </c>
      <c s="36" t="s">
        <v>395</v>
      </c>
      <c>
        <f>(M239*21)/100</f>
      </c>
      <c t="s">
        <v>28</v>
      </c>
    </row>
    <row r="240" spans="1:5" ht="12.75">
      <c r="A240" s="35" t="s">
        <v>56</v>
      </c>
      <c r="E240" s="39" t="s">
        <v>2342</v>
      </c>
    </row>
    <row r="241" spans="1:5" ht="76.5">
      <c r="A241" s="35" t="s">
        <v>57</v>
      </c>
      <c r="E241" s="42" t="s">
        <v>2343</v>
      </c>
    </row>
    <row r="242" spans="1:5" ht="38.25">
      <c r="A242" t="s">
        <v>58</v>
      </c>
      <c r="E242" s="39" t="s">
        <v>2337</v>
      </c>
    </row>
    <row r="243" spans="1:16" ht="12.75">
      <c r="A243" t="s">
        <v>50</v>
      </c>
      <c s="34" t="s">
        <v>289</v>
      </c>
      <c s="34" t="s">
        <v>2344</v>
      </c>
      <c s="35" t="s">
        <v>5</v>
      </c>
      <c s="6" t="s">
        <v>2345</v>
      </c>
      <c s="36" t="s">
        <v>86</v>
      </c>
      <c s="37">
        <v>20</v>
      </c>
      <c s="36">
        <v>0</v>
      </c>
      <c s="36">
        <f>ROUND(G243*H243,6)</f>
      </c>
      <c r="L243" s="38">
        <v>0</v>
      </c>
      <c s="32">
        <f>ROUND(ROUND(L243,2)*ROUND(G243,3),2)</f>
      </c>
      <c s="36" t="s">
        <v>395</v>
      </c>
      <c>
        <f>(M243*21)/100</f>
      </c>
      <c t="s">
        <v>28</v>
      </c>
    </row>
    <row r="244" spans="1:5" ht="12.75">
      <c r="A244" s="35" t="s">
        <v>56</v>
      </c>
      <c r="E244" s="39" t="s">
        <v>2345</v>
      </c>
    </row>
    <row r="245" spans="1:5" ht="76.5">
      <c r="A245" s="35" t="s">
        <v>57</v>
      </c>
      <c r="E245" s="42" t="s">
        <v>2346</v>
      </c>
    </row>
    <row r="246" spans="1:5" ht="38.25">
      <c r="A246" t="s">
        <v>58</v>
      </c>
      <c r="E246" s="39" t="s">
        <v>2347</v>
      </c>
    </row>
    <row r="247" spans="1:16" ht="12.75">
      <c r="A247" t="s">
        <v>50</v>
      </c>
      <c s="34" t="s">
        <v>293</v>
      </c>
      <c s="34" t="s">
        <v>2348</v>
      </c>
      <c s="35" t="s">
        <v>5</v>
      </c>
      <c s="6" t="s">
        <v>2349</v>
      </c>
      <c s="36" t="s">
        <v>86</v>
      </c>
      <c s="37">
        <v>18</v>
      </c>
      <c s="36">
        <v>0</v>
      </c>
      <c s="36">
        <f>ROUND(G247*H247,6)</f>
      </c>
      <c r="L247" s="38">
        <v>0</v>
      </c>
      <c s="32">
        <f>ROUND(ROUND(L247,2)*ROUND(G247,3),2)</f>
      </c>
      <c s="36" t="s">
        <v>395</v>
      </c>
      <c>
        <f>(M247*21)/100</f>
      </c>
      <c t="s">
        <v>28</v>
      </c>
    </row>
    <row r="248" spans="1:5" ht="12.75">
      <c r="A248" s="35" t="s">
        <v>56</v>
      </c>
      <c r="E248" s="39" t="s">
        <v>2349</v>
      </c>
    </row>
    <row r="249" spans="1:5" ht="76.5">
      <c r="A249" s="35" t="s">
        <v>57</v>
      </c>
      <c r="E249" s="42" t="s">
        <v>2350</v>
      </c>
    </row>
    <row r="250" spans="1:5" ht="38.25">
      <c r="A250" t="s">
        <v>58</v>
      </c>
      <c r="E250" s="39" t="s">
        <v>2351</v>
      </c>
    </row>
    <row r="251" spans="1:16" ht="12.75">
      <c r="A251" t="s">
        <v>50</v>
      </c>
      <c s="34" t="s">
        <v>297</v>
      </c>
      <c s="34" t="s">
        <v>2352</v>
      </c>
      <c s="35" t="s">
        <v>5</v>
      </c>
      <c s="6" t="s">
        <v>2353</v>
      </c>
      <c s="36" t="s">
        <v>86</v>
      </c>
      <c s="37">
        <v>136</v>
      </c>
      <c s="36">
        <v>0</v>
      </c>
      <c s="36">
        <f>ROUND(G251*H251,6)</f>
      </c>
      <c r="L251" s="38">
        <v>0</v>
      </c>
      <c s="32">
        <f>ROUND(ROUND(L251,2)*ROUND(G251,3),2)</f>
      </c>
      <c s="36" t="s">
        <v>395</v>
      </c>
      <c>
        <f>(M251*21)/100</f>
      </c>
      <c t="s">
        <v>28</v>
      </c>
    </row>
    <row r="252" spans="1:5" ht="12.75">
      <c r="A252" s="35" t="s">
        <v>56</v>
      </c>
      <c r="E252" s="39" t="s">
        <v>2353</v>
      </c>
    </row>
    <row r="253" spans="1:5" ht="76.5">
      <c r="A253" s="35" t="s">
        <v>57</v>
      </c>
      <c r="E253" s="42" t="s">
        <v>2354</v>
      </c>
    </row>
    <row r="254" spans="1:5" ht="38.25">
      <c r="A254" t="s">
        <v>58</v>
      </c>
      <c r="E254" s="39" t="s">
        <v>2355</v>
      </c>
    </row>
    <row r="255" spans="1:16" ht="12.75">
      <c r="A255" t="s">
        <v>50</v>
      </c>
      <c s="34" t="s">
        <v>301</v>
      </c>
      <c s="34" t="s">
        <v>2356</v>
      </c>
      <c s="35" t="s">
        <v>5</v>
      </c>
      <c s="6" t="s">
        <v>2357</v>
      </c>
      <c s="36" t="s">
        <v>86</v>
      </c>
      <c s="37">
        <v>98</v>
      </c>
      <c s="36">
        <v>0</v>
      </c>
      <c s="36">
        <f>ROUND(G255*H255,6)</f>
      </c>
      <c r="L255" s="38">
        <v>0</v>
      </c>
      <c s="32">
        <f>ROUND(ROUND(L255,2)*ROUND(G255,3),2)</f>
      </c>
      <c s="36" t="s">
        <v>395</v>
      </c>
      <c>
        <f>(M255*21)/100</f>
      </c>
      <c t="s">
        <v>28</v>
      </c>
    </row>
    <row r="256" spans="1:5" ht="12.75">
      <c r="A256" s="35" t="s">
        <v>56</v>
      </c>
      <c r="E256" s="39" t="s">
        <v>2357</v>
      </c>
    </row>
    <row r="257" spans="1:5" ht="76.5">
      <c r="A257" s="35" t="s">
        <v>57</v>
      </c>
      <c r="E257" s="42" t="s">
        <v>2358</v>
      </c>
    </row>
    <row r="258" spans="1:5" ht="38.25">
      <c r="A258" t="s">
        <v>58</v>
      </c>
      <c r="E258" s="39" t="s">
        <v>2359</v>
      </c>
    </row>
    <row r="259" spans="1:16" ht="12.75">
      <c r="A259" t="s">
        <v>50</v>
      </c>
      <c s="34" t="s">
        <v>305</v>
      </c>
      <c s="34" t="s">
        <v>2360</v>
      </c>
      <c s="35" t="s">
        <v>5</v>
      </c>
      <c s="6" t="s">
        <v>2361</v>
      </c>
      <c s="36" t="s">
        <v>1472</v>
      </c>
      <c s="37">
        <v>216</v>
      </c>
      <c s="36">
        <v>0</v>
      </c>
      <c s="36">
        <f>ROUND(G259*H259,6)</f>
      </c>
      <c r="L259" s="38">
        <v>0</v>
      </c>
      <c s="32">
        <f>ROUND(ROUND(L259,2)*ROUND(G259,3),2)</f>
      </c>
      <c s="36" t="s">
        <v>395</v>
      </c>
      <c>
        <f>(M259*21)/100</f>
      </c>
      <c t="s">
        <v>28</v>
      </c>
    </row>
    <row r="260" spans="1:5" ht="12.75">
      <c r="A260" s="35" t="s">
        <v>56</v>
      </c>
      <c r="E260" s="39" t="s">
        <v>2361</v>
      </c>
    </row>
    <row r="261" spans="1:5" ht="165.75">
      <c r="A261" s="35" t="s">
        <v>57</v>
      </c>
      <c r="E261" s="42" t="s">
        <v>2362</v>
      </c>
    </row>
    <row r="262" spans="1:5" ht="178.5">
      <c r="A262" t="s">
        <v>58</v>
      </c>
      <c r="E262" s="39" t="s">
        <v>2363</v>
      </c>
    </row>
    <row r="263" spans="1:16" ht="12.75">
      <c r="A263" t="s">
        <v>50</v>
      </c>
      <c s="34" t="s">
        <v>309</v>
      </c>
      <c s="34" t="s">
        <v>2364</v>
      </c>
      <c s="35" t="s">
        <v>5</v>
      </c>
      <c s="6" t="s">
        <v>2365</v>
      </c>
      <c s="36" t="s">
        <v>86</v>
      </c>
      <c s="37">
        <v>98</v>
      </c>
      <c s="36">
        <v>0</v>
      </c>
      <c s="36">
        <f>ROUND(G263*H263,6)</f>
      </c>
      <c r="L263" s="38">
        <v>0</v>
      </c>
      <c s="32">
        <f>ROUND(ROUND(L263,2)*ROUND(G263,3),2)</f>
      </c>
      <c s="36" t="s">
        <v>395</v>
      </c>
      <c>
        <f>(M263*21)/100</f>
      </c>
      <c t="s">
        <v>28</v>
      </c>
    </row>
    <row r="264" spans="1:5" ht="12.75">
      <c r="A264" s="35" t="s">
        <v>56</v>
      </c>
      <c r="E264" s="39" t="s">
        <v>2365</v>
      </c>
    </row>
    <row r="265" spans="1:5" ht="76.5">
      <c r="A265" s="35" t="s">
        <v>57</v>
      </c>
      <c r="E265" s="42" t="s">
        <v>2366</v>
      </c>
    </row>
    <row r="266" spans="1:5" ht="38.25">
      <c r="A266" t="s">
        <v>58</v>
      </c>
      <c r="E266" s="39" t="s">
        <v>2367</v>
      </c>
    </row>
    <row r="267" spans="1:16" ht="12.75">
      <c r="A267" t="s">
        <v>50</v>
      </c>
      <c s="34" t="s">
        <v>313</v>
      </c>
      <c s="34" t="s">
        <v>2368</v>
      </c>
      <c s="35" t="s">
        <v>5</v>
      </c>
      <c s="6" t="s">
        <v>2369</v>
      </c>
      <c s="36" t="s">
        <v>86</v>
      </c>
      <c s="37">
        <v>107</v>
      </c>
      <c s="36">
        <v>0</v>
      </c>
      <c s="36">
        <f>ROUND(G267*H267,6)</f>
      </c>
      <c r="L267" s="38">
        <v>0</v>
      </c>
      <c s="32">
        <f>ROUND(ROUND(L267,2)*ROUND(G267,3),2)</f>
      </c>
      <c s="36" t="s">
        <v>395</v>
      </c>
      <c>
        <f>(M267*21)/100</f>
      </c>
      <c t="s">
        <v>28</v>
      </c>
    </row>
    <row r="268" spans="1:5" ht="12.75">
      <c r="A268" s="35" t="s">
        <v>56</v>
      </c>
      <c r="E268" s="39" t="s">
        <v>2369</v>
      </c>
    </row>
    <row r="269" spans="1:5" ht="89.25">
      <c r="A269" s="35" t="s">
        <v>57</v>
      </c>
      <c r="E269" s="42" t="s">
        <v>2370</v>
      </c>
    </row>
    <row r="270" spans="1:5" ht="38.25">
      <c r="A270" t="s">
        <v>58</v>
      </c>
      <c r="E270" s="39" t="s">
        <v>2371</v>
      </c>
    </row>
    <row r="271" spans="1:16" ht="12.75">
      <c r="A271" t="s">
        <v>50</v>
      </c>
      <c s="34" t="s">
        <v>317</v>
      </c>
      <c s="34" t="s">
        <v>2372</v>
      </c>
      <c s="35" t="s">
        <v>5</v>
      </c>
      <c s="6" t="s">
        <v>2373</v>
      </c>
      <c s="36" t="s">
        <v>86</v>
      </c>
      <c s="37">
        <v>96</v>
      </c>
      <c s="36">
        <v>0</v>
      </c>
      <c s="36">
        <f>ROUND(G271*H271,6)</f>
      </c>
      <c r="L271" s="38">
        <v>0</v>
      </c>
      <c s="32">
        <f>ROUND(ROUND(L271,2)*ROUND(G271,3),2)</f>
      </c>
      <c s="36" t="s">
        <v>395</v>
      </c>
      <c>
        <f>(M271*21)/100</f>
      </c>
      <c t="s">
        <v>28</v>
      </c>
    </row>
    <row r="272" spans="1:5" ht="12.75">
      <c r="A272" s="35" t="s">
        <v>56</v>
      </c>
      <c r="E272" s="39" t="s">
        <v>2373</v>
      </c>
    </row>
    <row r="273" spans="1:5" ht="102">
      <c r="A273" s="35" t="s">
        <v>57</v>
      </c>
      <c r="E273" s="42" t="s">
        <v>2374</v>
      </c>
    </row>
    <row r="274" spans="1:5" ht="63.75">
      <c r="A274" t="s">
        <v>58</v>
      </c>
      <c r="E274" s="39" t="s">
        <v>2375</v>
      </c>
    </row>
    <row r="275" spans="1:16" ht="12.75">
      <c r="A275" t="s">
        <v>50</v>
      </c>
      <c s="34" t="s">
        <v>322</v>
      </c>
      <c s="34" t="s">
        <v>1642</v>
      </c>
      <c s="35" t="s">
        <v>5</v>
      </c>
      <c s="6" t="s">
        <v>1643</v>
      </c>
      <c s="36" t="s">
        <v>54</v>
      </c>
      <c s="37">
        <v>16.654</v>
      </c>
      <c s="36">
        <v>0</v>
      </c>
      <c s="36">
        <f>ROUND(G275*H275,6)</f>
      </c>
      <c r="L275" s="38">
        <v>0</v>
      </c>
      <c s="32">
        <f>ROUND(ROUND(L275,2)*ROUND(G275,3),2)</f>
      </c>
      <c s="36" t="s">
        <v>395</v>
      </c>
      <c>
        <f>(M275*21)/100</f>
      </c>
      <c t="s">
        <v>28</v>
      </c>
    </row>
    <row r="276" spans="1:5" ht="12.75">
      <c r="A276" s="35" t="s">
        <v>56</v>
      </c>
      <c r="E276" s="39" t="s">
        <v>1643</v>
      </c>
    </row>
    <row r="277" spans="1:5" ht="89.25">
      <c r="A277" s="35" t="s">
        <v>57</v>
      </c>
      <c r="E277" s="42" t="s">
        <v>2376</v>
      </c>
    </row>
    <row r="278" spans="1:5" ht="102">
      <c r="A278" t="s">
        <v>58</v>
      </c>
      <c r="E278" s="39" t="s">
        <v>1645</v>
      </c>
    </row>
    <row r="279" spans="1:16" ht="12.75">
      <c r="A279" t="s">
        <v>50</v>
      </c>
      <c s="34" t="s">
        <v>326</v>
      </c>
      <c s="34" t="s">
        <v>1906</v>
      </c>
      <c s="35" t="s">
        <v>5</v>
      </c>
      <c s="6" t="s">
        <v>1907</v>
      </c>
      <c s="36" t="s">
        <v>54</v>
      </c>
      <c s="37">
        <v>5.551</v>
      </c>
      <c s="36">
        <v>0</v>
      </c>
      <c s="36">
        <f>ROUND(G279*H279,6)</f>
      </c>
      <c r="L279" s="38">
        <v>0</v>
      </c>
      <c s="32">
        <f>ROUND(ROUND(L279,2)*ROUND(G279,3),2)</f>
      </c>
      <c s="36" t="s">
        <v>395</v>
      </c>
      <c>
        <f>(M279*21)/100</f>
      </c>
      <c t="s">
        <v>28</v>
      </c>
    </row>
    <row r="280" spans="1:5" ht="12.75">
      <c r="A280" s="35" t="s">
        <v>56</v>
      </c>
      <c r="E280" s="39" t="s">
        <v>1907</v>
      </c>
    </row>
    <row r="281" spans="1:5" ht="89.25">
      <c r="A281" s="35" t="s">
        <v>57</v>
      </c>
      <c r="E281" s="42" t="s">
        <v>2377</v>
      </c>
    </row>
    <row r="282" spans="1:5" ht="102">
      <c r="A282" t="s">
        <v>58</v>
      </c>
      <c r="E282" s="39" t="s">
        <v>1645</v>
      </c>
    </row>
    <row r="283" spans="1:13" ht="12.75">
      <c r="A283" t="s">
        <v>47</v>
      </c>
      <c r="C283" s="31" t="s">
        <v>1517</v>
      </c>
      <c r="E283" s="33" t="s">
        <v>1518</v>
      </c>
      <c r="J283" s="32">
        <f>0</f>
      </c>
      <c s="32">
        <f>0</f>
      </c>
      <c s="32">
        <f>0+L284+L288+L292</f>
      </c>
      <c s="32">
        <f>0+M284+M288+M292</f>
      </c>
    </row>
    <row r="284" spans="1:16" ht="38.25">
      <c r="A284" t="s">
        <v>50</v>
      </c>
      <c s="34" t="s">
        <v>330</v>
      </c>
      <c s="34" t="s">
        <v>1646</v>
      </c>
      <c s="35" t="s">
        <v>1647</v>
      </c>
      <c s="6" t="s">
        <v>1648</v>
      </c>
      <c s="36" t="s">
        <v>996</v>
      </c>
      <c s="37">
        <v>1809.309</v>
      </c>
      <c s="36">
        <v>0</v>
      </c>
      <c s="36">
        <f>ROUND(G284*H284,6)</f>
      </c>
      <c r="L284" s="38">
        <v>0</v>
      </c>
      <c s="32">
        <f>ROUND(ROUND(L284,2)*ROUND(G284,3),2)</f>
      </c>
      <c s="36" t="s">
        <v>391</v>
      </c>
      <c>
        <f>(M284*21)/100</f>
      </c>
      <c t="s">
        <v>28</v>
      </c>
    </row>
    <row r="285" spans="1:5" ht="12.75">
      <c r="A285" s="35" t="s">
        <v>56</v>
      </c>
      <c r="E285" s="39" t="s">
        <v>997</v>
      </c>
    </row>
    <row r="286" spans="1:5" ht="51">
      <c r="A286" s="35" t="s">
        <v>57</v>
      </c>
      <c r="E286" s="42" t="s">
        <v>2378</v>
      </c>
    </row>
    <row r="287" spans="1:5" ht="89.25">
      <c r="A287" t="s">
        <v>58</v>
      </c>
      <c r="E287" s="39" t="s">
        <v>998</v>
      </c>
    </row>
    <row r="288" spans="1:16" ht="38.25">
      <c r="A288" t="s">
        <v>50</v>
      </c>
      <c s="34" t="s">
        <v>334</v>
      </c>
      <c s="34" t="s">
        <v>1738</v>
      </c>
      <c s="35" t="s">
        <v>1739</v>
      </c>
      <c s="6" t="s">
        <v>1740</v>
      </c>
      <c s="36" t="s">
        <v>996</v>
      </c>
      <c s="37">
        <v>14.85</v>
      </c>
      <c s="36">
        <v>0</v>
      </c>
      <c s="36">
        <f>ROUND(G288*H288,6)</f>
      </c>
      <c r="L288" s="38">
        <v>0</v>
      </c>
      <c s="32">
        <f>ROUND(ROUND(L288,2)*ROUND(G288,3),2)</f>
      </c>
      <c s="36" t="s">
        <v>391</v>
      </c>
      <c>
        <f>(M288*21)/100</f>
      </c>
      <c t="s">
        <v>28</v>
      </c>
    </row>
    <row r="289" spans="1:5" ht="12.75">
      <c r="A289" s="35" t="s">
        <v>56</v>
      </c>
      <c r="E289" s="39" t="s">
        <v>997</v>
      </c>
    </row>
    <row r="290" spans="1:5" ht="76.5">
      <c r="A290" s="35" t="s">
        <v>57</v>
      </c>
      <c r="E290" s="42" t="s">
        <v>2379</v>
      </c>
    </row>
    <row r="291" spans="1:5" ht="89.25">
      <c r="A291" t="s">
        <v>58</v>
      </c>
      <c r="E291" s="39" t="s">
        <v>998</v>
      </c>
    </row>
    <row r="292" spans="1:16" ht="38.25">
      <c r="A292" t="s">
        <v>50</v>
      </c>
      <c s="34" t="s">
        <v>338</v>
      </c>
      <c s="34" t="s">
        <v>1519</v>
      </c>
      <c s="35" t="s">
        <v>1520</v>
      </c>
      <c s="6" t="s">
        <v>1521</v>
      </c>
      <c s="36" t="s">
        <v>996</v>
      </c>
      <c s="37">
        <v>132.852</v>
      </c>
      <c s="36">
        <v>0</v>
      </c>
      <c s="36">
        <f>ROUND(G292*H292,6)</f>
      </c>
      <c r="L292" s="38">
        <v>0</v>
      </c>
      <c s="32">
        <f>ROUND(ROUND(L292,2)*ROUND(G292,3),2)</f>
      </c>
      <c s="36" t="s">
        <v>391</v>
      </c>
      <c>
        <f>(M292*21)/100</f>
      </c>
      <c t="s">
        <v>28</v>
      </c>
    </row>
    <row r="293" spans="1:5" ht="12.75">
      <c r="A293" s="35" t="s">
        <v>56</v>
      </c>
      <c r="E293" s="39" t="s">
        <v>997</v>
      </c>
    </row>
    <row r="294" spans="1:5" ht="153">
      <c r="A294" s="35" t="s">
        <v>57</v>
      </c>
      <c r="E294" s="42" t="s">
        <v>2380</v>
      </c>
    </row>
    <row r="295" spans="1:5" ht="89.25">
      <c r="A295" t="s">
        <v>58</v>
      </c>
      <c r="E295"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6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2381</v>
      </c>
      <c s="41">
        <f>Rekapitulace!C34</f>
      </c>
      <c s="20" t="s">
        <v>0</v>
      </c>
      <c t="s">
        <v>23</v>
      </c>
      <c t="s">
        <v>28</v>
      </c>
    </row>
    <row r="4" spans="1:16" ht="32" customHeight="1">
      <c r="A4" s="24" t="s">
        <v>20</v>
      </c>
      <c s="25" t="s">
        <v>29</v>
      </c>
      <c s="27" t="s">
        <v>2381</v>
      </c>
      <c r="E4" s="26" t="s">
        <v>2382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COUNTIFS(L8:L2612,"=0",A8:A2612,"P")+COUNTIFS(L8:L2612,"",A8:A2612,"P")+SUM(Q8:Q2612)</f>
      </c>
    </row>
    <row r="8" spans="1:13" ht="12.75">
      <c r="A8" t="s">
        <v>45</v>
      </c>
      <c r="C8" s="28" t="s">
        <v>2385</v>
      </c>
      <c r="E8" s="30" t="s">
        <v>2384</v>
      </c>
      <c r="J8" s="29">
        <f>0+J9</f>
      </c>
      <c s="29">
        <f>0+K9</f>
      </c>
      <c s="29">
        <f>0+L9</f>
      </c>
      <c s="29">
        <f>0+M9</f>
      </c>
    </row>
    <row r="9" spans="1:13" ht="12.75">
      <c r="A9" t="s">
        <v>2386</v>
      </c>
      <c r="C9" s="31" t="s">
        <v>2387</v>
      </c>
      <c r="E9" s="33" t="s">
        <v>2388</v>
      </c>
      <c r="J9" s="32">
        <f>0+J10+J35+J56+J69+J82+J95+J132+J145+J206+J311+J344+J613+J654+J675+J704+J729+J758+J779+J784</f>
      </c>
      <c s="32">
        <f>0+K10+K35+K56+K69+K82+K95+K132+K145+K206+K311+K344+K613+K654+K675+K704+K729+K758+K779+K784</f>
      </c>
      <c s="32">
        <f>0+L10+L35+L56+L69+L82+L95+L132+L145+L206+L311+L344+L613+L654+L675+L704+L729+L758+L779+L784</f>
      </c>
      <c s="32">
        <f>0+M10+M35+M56+M69+M82+M95+M132+M145+M206+M311+M344+M613+M654+M675+M704+M729+M758+M779+M784</f>
      </c>
    </row>
    <row r="10" spans="1:13" ht="12.75">
      <c r="A10" t="s">
        <v>47</v>
      </c>
      <c r="C10" s="31" t="s">
        <v>51</v>
      </c>
      <c r="E10" s="33" t="s">
        <v>49</v>
      </c>
      <c r="J10" s="32">
        <f>0</f>
      </c>
      <c s="32">
        <f>0</f>
      </c>
      <c s="32">
        <f>0+L11+L15+L19+L23+L27+L31</f>
      </c>
      <c s="32">
        <f>0+M11+M15+M19+M23+M27+M31</f>
      </c>
    </row>
    <row r="11" spans="1:16" ht="25.5">
      <c r="A11" t="s">
        <v>50</v>
      </c>
      <c s="34" t="s">
        <v>51</v>
      </c>
      <c s="34" t="s">
        <v>2389</v>
      </c>
      <c s="35" t="s">
        <v>5</v>
      </c>
      <c s="6" t="s">
        <v>2390</v>
      </c>
      <c s="36" t="s">
        <v>54</v>
      </c>
      <c s="37">
        <v>2459.858</v>
      </c>
      <c s="36">
        <v>0</v>
      </c>
      <c s="36">
        <f>ROUND(G11*H11,6)</f>
      </c>
      <c r="L11" s="38">
        <v>0</v>
      </c>
      <c s="32">
        <f>ROUND(ROUND(L11,2)*ROUND(G11,3),2)</f>
      </c>
      <c s="36" t="s">
        <v>1663</v>
      </c>
      <c>
        <f>(M11*21)/100</f>
      </c>
      <c t="s">
        <v>28</v>
      </c>
    </row>
    <row r="12" spans="1:5" ht="25.5">
      <c r="A12" s="35" t="s">
        <v>56</v>
      </c>
      <c r="E12" s="39" t="s">
        <v>2390</v>
      </c>
    </row>
    <row r="13" spans="1:5" ht="102">
      <c r="A13" s="35" t="s">
        <v>57</v>
      </c>
      <c r="E13" s="42" t="s">
        <v>2391</v>
      </c>
    </row>
    <row r="14" spans="1:5" ht="25.5">
      <c r="A14" t="s">
        <v>58</v>
      </c>
      <c r="E14" s="39" t="s">
        <v>2390</v>
      </c>
    </row>
    <row r="15" spans="1:16" ht="38.25">
      <c r="A15" t="s">
        <v>50</v>
      </c>
      <c s="34" t="s">
        <v>28</v>
      </c>
      <c s="34" t="s">
        <v>2392</v>
      </c>
      <c s="35" t="s">
        <v>5</v>
      </c>
      <c s="6" t="s">
        <v>2393</v>
      </c>
      <c s="36" t="s">
        <v>54</v>
      </c>
      <c s="37">
        <v>16.864</v>
      </c>
      <c s="36">
        <v>0</v>
      </c>
      <c s="36">
        <f>ROUND(G15*H15,6)</f>
      </c>
      <c r="L15" s="38">
        <v>0</v>
      </c>
      <c s="32">
        <f>ROUND(ROUND(L15,2)*ROUND(G15,3),2)</f>
      </c>
      <c s="36" t="s">
        <v>1663</v>
      </c>
      <c>
        <f>(M15*21)/100</f>
      </c>
      <c t="s">
        <v>28</v>
      </c>
    </row>
    <row r="16" spans="1:5" ht="38.25">
      <c r="A16" s="35" t="s">
        <v>56</v>
      </c>
      <c r="E16" s="39" t="s">
        <v>2393</v>
      </c>
    </row>
    <row r="17" spans="1:5" ht="51">
      <c r="A17" s="35" t="s">
        <v>57</v>
      </c>
      <c r="E17" s="40" t="s">
        <v>2394</v>
      </c>
    </row>
    <row r="18" spans="1:5" ht="38.25">
      <c r="A18" t="s">
        <v>58</v>
      </c>
      <c r="E18" s="39" t="s">
        <v>2393</v>
      </c>
    </row>
    <row r="19" spans="1:16" ht="25.5">
      <c r="A19" t="s">
        <v>50</v>
      </c>
      <c s="34" t="s">
        <v>26</v>
      </c>
      <c s="34" t="s">
        <v>2395</v>
      </c>
      <c s="35" t="s">
        <v>5</v>
      </c>
      <c s="6" t="s">
        <v>2396</v>
      </c>
      <c s="36" t="s">
        <v>54</v>
      </c>
      <c s="37">
        <v>70.725</v>
      </c>
      <c s="36">
        <v>0</v>
      </c>
      <c s="36">
        <f>ROUND(G19*H19,6)</f>
      </c>
      <c r="L19" s="38">
        <v>0</v>
      </c>
      <c s="32">
        <f>ROUND(ROUND(L19,2)*ROUND(G19,3),2)</f>
      </c>
      <c s="36" t="s">
        <v>1663</v>
      </c>
      <c>
        <f>(M19*21)/100</f>
      </c>
      <c t="s">
        <v>28</v>
      </c>
    </row>
    <row r="20" spans="1:5" ht="25.5">
      <c r="A20" s="35" t="s">
        <v>56</v>
      </c>
      <c r="E20" s="39" t="s">
        <v>2396</v>
      </c>
    </row>
    <row r="21" spans="1:5" ht="165.75">
      <c r="A21" s="35" t="s">
        <v>57</v>
      </c>
      <c r="E21" s="40" t="s">
        <v>2397</v>
      </c>
    </row>
    <row r="22" spans="1:5" ht="25.5">
      <c r="A22" t="s">
        <v>58</v>
      </c>
      <c r="E22" s="39" t="s">
        <v>2396</v>
      </c>
    </row>
    <row r="23" spans="1:16" ht="38.25">
      <c r="A23" t="s">
        <v>50</v>
      </c>
      <c s="34" t="s">
        <v>67</v>
      </c>
      <c s="34" t="s">
        <v>1671</v>
      </c>
      <c s="35" t="s">
        <v>5</v>
      </c>
      <c s="6" t="s">
        <v>1672</v>
      </c>
      <c s="36" t="s">
        <v>54</v>
      </c>
      <c s="37">
        <v>2547.447</v>
      </c>
      <c s="36">
        <v>0</v>
      </c>
      <c s="36">
        <f>ROUND(G23*H23,6)</f>
      </c>
      <c r="L23" s="38">
        <v>0</v>
      </c>
      <c s="32">
        <f>ROUND(ROUND(L23,2)*ROUND(G23,3),2)</f>
      </c>
      <c s="36" t="s">
        <v>1663</v>
      </c>
      <c>
        <f>(M23*21)/100</f>
      </c>
      <c t="s">
        <v>28</v>
      </c>
    </row>
    <row r="24" spans="1:5" ht="38.25">
      <c r="A24" s="35" t="s">
        <v>56</v>
      </c>
      <c r="E24" s="39" t="s">
        <v>1673</v>
      </c>
    </row>
    <row r="25" spans="1:5" ht="12.75">
      <c r="A25" s="35" t="s">
        <v>57</v>
      </c>
      <c r="E25" s="40" t="s">
        <v>2398</v>
      </c>
    </row>
    <row r="26" spans="1:5" ht="38.25">
      <c r="A26" t="s">
        <v>58</v>
      </c>
      <c r="E26" s="39" t="s">
        <v>1673</v>
      </c>
    </row>
    <row r="27" spans="1:16" ht="25.5">
      <c r="A27" t="s">
        <v>50</v>
      </c>
      <c s="34" t="s">
        <v>72</v>
      </c>
      <c s="34" t="s">
        <v>2399</v>
      </c>
      <c s="35" t="s">
        <v>5</v>
      </c>
      <c s="6" t="s">
        <v>2400</v>
      </c>
      <c s="36" t="s">
        <v>1472</v>
      </c>
      <c s="37">
        <v>1132</v>
      </c>
      <c s="36">
        <v>0</v>
      </c>
      <c s="36">
        <f>ROUND(G27*H27,6)</f>
      </c>
      <c r="L27" s="38">
        <v>0</v>
      </c>
      <c s="32">
        <f>ROUND(ROUND(L27,2)*ROUND(G27,3),2)</f>
      </c>
      <c s="36" t="s">
        <v>1663</v>
      </c>
      <c>
        <f>(M27*21)/100</f>
      </c>
      <c t="s">
        <v>28</v>
      </c>
    </row>
    <row r="28" spans="1:5" ht="25.5">
      <c r="A28" s="35" t="s">
        <v>56</v>
      </c>
      <c r="E28" s="39" t="s">
        <v>2400</v>
      </c>
    </row>
    <row r="29" spans="1:5" ht="25.5">
      <c r="A29" s="35" t="s">
        <v>57</v>
      </c>
      <c r="E29" s="42" t="s">
        <v>2401</v>
      </c>
    </row>
    <row r="30" spans="1:5" ht="76.5">
      <c r="A30" t="s">
        <v>58</v>
      </c>
      <c r="E30" s="39" t="s">
        <v>2402</v>
      </c>
    </row>
    <row r="31" spans="1:16" ht="25.5">
      <c r="A31" t="s">
        <v>50</v>
      </c>
      <c s="34" t="s">
        <v>27</v>
      </c>
      <c s="34" t="s">
        <v>1767</v>
      </c>
      <c s="35" t="s">
        <v>5</v>
      </c>
      <c s="6" t="s">
        <v>1768</v>
      </c>
      <c s="36" t="s">
        <v>54</v>
      </c>
      <c s="37">
        <v>577.043</v>
      </c>
      <c s="36">
        <v>0</v>
      </c>
      <c s="36">
        <f>ROUND(G31*H31,6)</f>
      </c>
      <c r="L31" s="38">
        <v>0</v>
      </c>
      <c s="32">
        <f>ROUND(ROUND(L31,2)*ROUND(G31,3),2)</f>
      </c>
      <c s="36" t="s">
        <v>391</v>
      </c>
      <c>
        <f>(M31*21)/100</f>
      </c>
      <c t="s">
        <v>28</v>
      </c>
    </row>
    <row r="32" spans="1:5" ht="25.5">
      <c r="A32" s="35" t="s">
        <v>56</v>
      </c>
      <c r="E32" s="39" t="s">
        <v>1768</v>
      </c>
    </row>
    <row r="33" spans="1:5" ht="76.5">
      <c r="A33" s="35" t="s">
        <v>57</v>
      </c>
      <c r="E33" s="42" t="s">
        <v>2403</v>
      </c>
    </row>
    <row r="34" spans="1:5" ht="25.5">
      <c r="A34" t="s">
        <v>58</v>
      </c>
      <c r="E34" s="39" t="s">
        <v>1768</v>
      </c>
    </row>
    <row r="35" spans="1:13" ht="12.75">
      <c r="A35" t="s">
        <v>47</v>
      </c>
      <c r="C35" s="31" t="s">
        <v>28</v>
      </c>
      <c r="E35" s="33" t="s">
        <v>1686</v>
      </c>
      <c r="J35" s="32">
        <f>0</f>
      </c>
      <c s="32">
        <f>0</f>
      </c>
      <c s="32">
        <f>0+L36+L40+L44+L48+L52</f>
      </c>
      <c s="32">
        <f>0+M36+M40+M44+M48+M52</f>
      </c>
    </row>
    <row r="36" spans="1:16" ht="12.75">
      <c r="A36" t="s">
        <v>50</v>
      </c>
      <c s="34" t="s">
        <v>79</v>
      </c>
      <c s="34" t="s">
        <v>2404</v>
      </c>
      <c s="35" t="s">
        <v>5</v>
      </c>
      <c s="6" t="s">
        <v>2405</v>
      </c>
      <c s="36" t="s">
        <v>54</v>
      </c>
      <c s="37">
        <v>351.69</v>
      </c>
      <c s="36">
        <v>2.16</v>
      </c>
      <c s="36">
        <f>ROUND(G36*H36,6)</f>
      </c>
      <c r="L36" s="38">
        <v>0</v>
      </c>
      <c s="32">
        <f>ROUND(ROUND(L36,2)*ROUND(G36,3),2)</f>
      </c>
      <c s="36" t="s">
        <v>1663</v>
      </c>
      <c>
        <f>(M36*21)/100</f>
      </c>
      <c t="s">
        <v>28</v>
      </c>
    </row>
    <row r="37" spans="1:5" ht="12.75">
      <c r="A37" s="35" t="s">
        <v>56</v>
      </c>
      <c r="E37" s="39" t="s">
        <v>2405</v>
      </c>
    </row>
    <row r="38" spans="1:5" ht="25.5">
      <c r="A38" s="35" t="s">
        <v>57</v>
      </c>
      <c r="E38" s="42" t="s">
        <v>2406</v>
      </c>
    </row>
    <row r="39" spans="1:5" ht="38.25">
      <c r="A39" t="s">
        <v>58</v>
      </c>
      <c r="E39" s="39" t="s">
        <v>2407</v>
      </c>
    </row>
    <row r="40" spans="1:16" ht="12.75">
      <c r="A40" t="s">
        <v>50</v>
      </c>
      <c s="34" t="s">
        <v>83</v>
      </c>
      <c s="34" t="s">
        <v>2408</v>
      </c>
      <c s="35" t="s">
        <v>5</v>
      </c>
      <c s="6" t="s">
        <v>2409</v>
      </c>
      <c s="36" t="s">
        <v>54</v>
      </c>
      <c s="37">
        <v>56.6</v>
      </c>
      <c s="36">
        <v>2.30102</v>
      </c>
      <c s="36">
        <f>ROUND(G40*H40,6)</f>
      </c>
      <c r="L40" s="38">
        <v>0</v>
      </c>
      <c s="32">
        <f>ROUND(ROUND(L40,2)*ROUND(G40,3),2)</f>
      </c>
      <c s="36" t="s">
        <v>1663</v>
      </c>
      <c>
        <f>(M40*21)/100</f>
      </c>
      <c t="s">
        <v>28</v>
      </c>
    </row>
    <row r="41" spans="1:5" ht="12.75">
      <c r="A41" s="35" t="s">
        <v>56</v>
      </c>
      <c r="E41" s="39" t="s">
        <v>2409</v>
      </c>
    </row>
    <row r="42" spans="1:5" ht="38.25">
      <c r="A42" s="35" t="s">
        <v>57</v>
      </c>
      <c r="E42" s="42" t="s">
        <v>2410</v>
      </c>
    </row>
    <row r="43" spans="1:5" ht="102">
      <c r="A43" t="s">
        <v>58</v>
      </c>
      <c r="E43" s="39" t="s">
        <v>2411</v>
      </c>
    </row>
    <row r="44" spans="1:16" ht="25.5">
      <c r="A44" t="s">
        <v>50</v>
      </c>
      <c s="34" t="s">
        <v>88</v>
      </c>
      <c s="34" t="s">
        <v>2412</v>
      </c>
      <c s="35" t="s">
        <v>5</v>
      </c>
      <c s="6" t="s">
        <v>2413</v>
      </c>
      <c s="36" t="s">
        <v>54</v>
      </c>
      <c s="37">
        <v>1.28</v>
      </c>
      <c s="36">
        <v>2.30102</v>
      </c>
      <c s="36">
        <f>ROUND(G44*H44,6)</f>
      </c>
      <c r="L44" s="38">
        <v>0</v>
      </c>
      <c s="32">
        <f>ROUND(ROUND(L44,2)*ROUND(G44,3),2)</f>
      </c>
      <c s="36" t="s">
        <v>1663</v>
      </c>
      <c>
        <f>(M44*21)/100</f>
      </c>
      <c t="s">
        <v>28</v>
      </c>
    </row>
    <row r="45" spans="1:5" ht="25.5">
      <c r="A45" s="35" t="s">
        <v>56</v>
      </c>
      <c r="E45" s="39" t="s">
        <v>2413</v>
      </c>
    </row>
    <row r="46" spans="1:5" ht="25.5">
      <c r="A46" s="35" t="s">
        <v>57</v>
      </c>
      <c r="E46" s="42" t="s">
        <v>2414</v>
      </c>
    </row>
    <row r="47" spans="1:5" ht="25.5">
      <c r="A47" t="s">
        <v>58</v>
      </c>
      <c r="E47" s="39" t="s">
        <v>2413</v>
      </c>
    </row>
    <row r="48" spans="1:16" ht="12.75">
      <c r="A48" t="s">
        <v>50</v>
      </c>
      <c s="34" t="s">
        <v>92</v>
      </c>
      <c s="34" t="s">
        <v>2415</v>
      </c>
      <c s="35" t="s">
        <v>5</v>
      </c>
      <c s="6" t="s">
        <v>2416</v>
      </c>
      <c s="36" t="s">
        <v>1472</v>
      </c>
      <c s="37">
        <v>12.8</v>
      </c>
      <c s="36">
        <v>0.00264</v>
      </c>
      <c s="36">
        <f>ROUND(G48*H48,6)</f>
      </c>
      <c r="L48" s="38">
        <v>0</v>
      </c>
      <c s="32">
        <f>ROUND(ROUND(L48,2)*ROUND(G48,3),2)</f>
      </c>
      <c s="36" t="s">
        <v>1663</v>
      </c>
      <c>
        <f>(M48*21)/100</f>
      </c>
      <c t="s">
        <v>28</v>
      </c>
    </row>
    <row r="49" spans="1:5" ht="12.75">
      <c r="A49" s="35" t="s">
        <v>56</v>
      </c>
      <c r="E49" s="39" t="s">
        <v>2416</v>
      </c>
    </row>
    <row r="50" spans="1:5" ht="25.5">
      <c r="A50" s="35" t="s">
        <v>57</v>
      </c>
      <c r="E50" s="42" t="s">
        <v>2417</v>
      </c>
    </row>
    <row r="51" spans="1:5" ht="12.75">
      <c r="A51" t="s">
        <v>58</v>
      </c>
      <c r="E51" s="39" t="s">
        <v>2416</v>
      </c>
    </row>
    <row r="52" spans="1:16" ht="12.75">
      <c r="A52" t="s">
        <v>50</v>
      </c>
      <c s="34" t="s">
        <v>96</v>
      </c>
      <c s="34" t="s">
        <v>2418</v>
      </c>
      <c s="35" t="s">
        <v>5</v>
      </c>
      <c s="6" t="s">
        <v>2419</v>
      </c>
      <c s="36" t="s">
        <v>1472</v>
      </c>
      <c s="37">
        <v>12.8</v>
      </c>
      <c s="36">
        <v>0</v>
      </c>
      <c s="36">
        <f>ROUND(G52*H52,6)</f>
      </c>
      <c r="L52" s="38">
        <v>0</v>
      </c>
      <c s="32">
        <f>ROUND(ROUND(L52,2)*ROUND(G52,3),2)</f>
      </c>
      <c s="36" t="s">
        <v>1663</v>
      </c>
      <c>
        <f>(M52*21)/100</f>
      </c>
      <c t="s">
        <v>28</v>
      </c>
    </row>
    <row r="53" spans="1:5" ht="12.75">
      <c r="A53" s="35" t="s">
        <v>56</v>
      </c>
      <c r="E53" s="39" t="s">
        <v>2419</v>
      </c>
    </row>
    <row r="54" spans="1:5" ht="12.75">
      <c r="A54" s="35" t="s">
        <v>57</v>
      </c>
      <c r="E54" s="40" t="s">
        <v>5</v>
      </c>
    </row>
    <row r="55" spans="1:5" ht="12.75">
      <c r="A55" t="s">
        <v>58</v>
      </c>
      <c r="E55" s="39" t="s">
        <v>2419</v>
      </c>
    </row>
    <row r="56" spans="1:13" ht="12.75">
      <c r="A56" t="s">
        <v>47</v>
      </c>
      <c r="C56" s="31" t="s">
        <v>67</v>
      </c>
      <c r="E56" s="33" t="s">
        <v>949</v>
      </c>
      <c r="J56" s="32">
        <f>0</f>
      </c>
      <c s="32">
        <f>0</f>
      </c>
      <c s="32">
        <f>0+L57+L61+L65</f>
      </c>
      <c s="32">
        <f>0+M57+M61+M65</f>
      </c>
    </row>
    <row r="57" spans="1:16" ht="25.5">
      <c r="A57" t="s">
        <v>50</v>
      </c>
      <c s="34" t="s">
        <v>100</v>
      </c>
      <c s="34" t="s">
        <v>2420</v>
      </c>
      <c s="35" t="s">
        <v>5</v>
      </c>
      <c s="6" t="s">
        <v>2421</v>
      </c>
      <c s="36" t="s">
        <v>54</v>
      </c>
      <c s="37">
        <v>5.322</v>
      </c>
      <c s="36">
        <v>2.50195</v>
      </c>
      <c s="36">
        <f>ROUND(G57*H57,6)</f>
      </c>
      <c r="L57" s="38">
        <v>0</v>
      </c>
      <c s="32">
        <f>ROUND(ROUND(L57,2)*ROUND(G57,3),2)</f>
      </c>
      <c s="36" t="s">
        <v>1663</v>
      </c>
      <c>
        <f>(M57*21)/100</f>
      </c>
      <c t="s">
        <v>28</v>
      </c>
    </row>
    <row r="58" spans="1:5" ht="25.5">
      <c r="A58" s="35" t="s">
        <v>56</v>
      </c>
      <c r="E58" s="39" t="s">
        <v>2421</v>
      </c>
    </row>
    <row r="59" spans="1:5" ht="255">
      <c r="A59" s="35" t="s">
        <v>57</v>
      </c>
      <c r="E59" s="42" t="s">
        <v>2422</v>
      </c>
    </row>
    <row r="60" spans="1:5" ht="25.5">
      <c r="A60" t="s">
        <v>58</v>
      </c>
      <c r="E60" s="39" t="s">
        <v>2423</v>
      </c>
    </row>
    <row r="61" spans="1:16" ht="25.5">
      <c r="A61" t="s">
        <v>50</v>
      </c>
      <c s="34" t="s">
        <v>104</v>
      </c>
      <c s="34" t="s">
        <v>2424</v>
      </c>
      <c s="35" t="s">
        <v>5</v>
      </c>
      <c s="6" t="s">
        <v>2425</v>
      </c>
      <c s="36" t="s">
        <v>1472</v>
      </c>
      <c s="37">
        <v>3.96</v>
      </c>
      <c s="36">
        <v>0.00792</v>
      </c>
      <c s="36">
        <f>ROUND(G61*H61,6)</f>
      </c>
      <c r="L61" s="38">
        <v>0</v>
      </c>
      <c s="32">
        <f>ROUND(ROUND(L61,2)*ROUND(G61,3),2)</f>
      </c>
      <c s="36" t="s">
        <v>1663</v>
      </c>
      <c>
        <f>(M61*21)/100</f>
      </c>
      <c t="s">
        <v>28</v>
      </c>
    </row>
    <row r="62" spans="1:5" ht="25.5">
      <c r="A62" s="35" t="s">
        <v>56</v>
      </c>
      <c r="E62" s="39" t="s">
        <v>2425</v>
      </c>
    </row>
    <row r="63" spans="1:5" ht="127.5">
      <c r="A63" s="35" t="s">
        <v>57</v>
      </c>
      <c r="E63" s="42" t="s">
        <v>2426</v>
      </c>
    </row>
    <row r="64" spans="1:5" ht="38.25">
      <c r="A64" t="s">
        <v>58</v>
      </c>
      <c r="E64" s="39" t="s">
        <v>2427</v>
      </c>
    </row>
    <row r="65" spans="1:16" ht="25.5">
      <c r="A65" t="s">
        <v>50</v>
      </c>
      <c s="34" t="s">
        <v>110</v>
      </c>
      <c s="34" t="s">
        <v>2428</v>
      </c>
      <c s="35" t="s">
        <v>5</v>
      </c>
      <c s="6" t="s">
        <v>2429</v>
      </c>
      <c s="36" t="s">
        <v>1472</v>
      </c>
      <c s="37">
        <v>3.96</v>
      </c>
      <c s="36">
        <v>0</v>
      </c>
      <c s="36">
        <f>ROUND(G65*H65,6)</f>
      </c>
      <c r="L65" s="38">
        <v>0</v>
      </c>
      <c s="32">
        <f>ROUND(ROUND(L65,2)*ROUND(G65,3),2)</f>
      </c>
      <c s="36" t="s">
        <v>1663</v>
      </c>
      <c>
        <f>(M65*21)/100</f>
      </c>
      <c t="s">
        <v>28</v>
      </c>
    </row>
    <row r="66" spans="1:5" ht="25.5">
      <c r="A66" s="35" t="s">
        <v>56</v>
      </c>
      <c r="E66" s="39" t="s">
        <v>2429</v>
      </c>
    </row>
    <row r="67" spans="1:5" ht="12.75">
      <c r="A67" s="35" t="s">
        <v>57</v>
      </c>
      <c r="E67" s="40" t="s">
        <v>5</v>
      </c>
    </row>
    <row r="68" spans="1:5" ht="38.25">
      <c r="A68" t="s">
        <v>58</v>
      </c>
      <c r="E68" s="39" t="s">
        <v>2430</v>
      </c>
    </row>
    <row r="69" spans="1:13" ht="12.75">
      <c r="A69" t="s">
        <v>47</v>
      </c>
      <c r="C69" s="31" t="s">
        <v>2431</v>
      </c>
      <c r="E69" s="33" t="s">
        <v>2432</v>
      </c>
      <c r="J69" s="32">
        <f>0</f>
      </c>
      <c s="32">
        <f>0</f>
      </c>
      <c s="32">
        <f>0+L70+L74+L78</f>
      </c>
      <c s="32">
        <f>0+M70+M74+M78</f>
      </c>
    </row>
    <row r="70" spans="1:16" ht="38.25">
      <c r="A70" t="s">
        <v>50</v>
      </c>
      <c s="34" t="s">
        <v>114</v>
      </c>
      <c s="34" t="s">
        <v>2433</v>
      </c>
      <c s="35" t="s">
        <v>5</v>
      </c>
      <c s="6" t="s">
        <v>2434</v>
      </c>
      <c s="36" t="s">
        <v>86</v>
      </c>
      <c s="37">
        <v>101.1</v>
      </c>
      <c s="36">
        <v>0</v>
      </c>
      <c s="36">
        <f>ROUND(G70*H70,6)</f>
      </c>
      <c r="L70" s="38">
        <v>0</v>
      </c>
      <c s="32">
        <f>ROUND(ROUND(L70,2)*ROUND(G70,3),2)</f>
      </c>
      <c s="36" t="s">
        <v>1663</v>
      </c>
      <c>
        <f>(M70*21)/100</f>
      </c>
      <c t="s">
        <v>28</v>
      </c>
    </row>
    <row r="71" spans="1:5" ht="38.25">
      <c r="A71" s="35" t="s">
        <v>56</v>
      </c>
      <c r="E71" s="39" t="s">
        <v>2435</v>
      </c>
    </row>
    <row r="72" spans="1:5" ht="12.75">
      <c r="A72" s="35" t="s">
        <v>57</v>
      </c>
      <c r="E72" s="40" t="s">
        <v>2436</v>
      </c>
    </row>
    <row r="73" spans="1:5" ht="51">
      <c r="A73" t="s">
        <v>58</v>
      </c>
      <c r="E73" s="39" t="s">
        <v>2437</v>
      </c>
    </row>
    <row r="74" spans="1:16" ht="12.75">
      <c r="A74" t="s">
        <v>50</v>
      </c>
      <c s="34" t="s">
        <v>119</v>
      </c>
      <c s="34" t="s">
        <v>2438</v>
      </c>
      <c s="35" t="s">
        <v>5</v>
      </c>
      <c s="6" t="s">
        <v>2439</v>
      </c>
      <c s="36" t="s">
        <v>65</v>
      </c>
      <c s="37">
        <v>202.2</v>
      </c>
      <c s="36">
        <v>0.016</v>
      </c>
      <c s="36">
        <f>ROUND(G74*H74,6)</f>
      </c>
      <c r="L74" s="38">
        <v>0</v>
      </c>
      <c s="32">
        <f>ROUND(ROUND(L74,2)*ROUND(G74,3),2)</f>
      </c>
      <c s="36" t="s">
        <v>1663</v>
      </c>
      <c>
        <f>(M74*21)/100</f>
      </c>
      <c t="s">
        <v>28</v>
      </c>
    </row>
    <row r="75" spans="1:5" ht="12.75">
      <c r="A75" s="35" t="s">
        <v>56</v>
      </c>
      <c r="E75" s="39" t="s">
        <v>2439</v>
      </c>
    </row>
    <row r="76" spans="1:5" ht="12.75">
      <c r="A76" s="35" t="s">
        <v>57</v>
      </c>
      <c r="E76" s="40" t="s">
        <v>5</v>
      </c>
    </row>
    <row r="77" spans="1:5" ht="12.75">
      <c r="A77" t="s">
        <v>58</v>
      </c>
      <c r="E77" s="39" t="s">
        <v>2439</v>
      </c>
    </row>
    <row r="78" spans="1:16" ht="12.75">
      <c r="A78" t="s">
        <v>50</v>
      </c>
      <c s="34" t="s">
        <v>123</v>
      </c>
      <c s="34" t="s">
        <v>2440</v>
      </c>
      <c s="35" t="s">
        <v>5</v>
      </c>
      <c s="6" t="s">
        <v>2441</v>
      </c>
      <c s="36" t="s">
        <v>86</v>
      </c>
      <c s="37">
        <v>101.1</v>
      </c>
      <c s="36">
        <v>0.094</v>
      </c>
      <c s="36">
        <f>ROUND(G78*H78,6)</f>
      </c>
      <c r="L78" s="38">
        <v>0</v>
      </c>
      <c s="32">
        <f>ROUND(ROUND(L78,2)*ROUND(G78,3),2)</f>
      </c>
      <c s="36" t="s">
        <v>391</v>
      </c>
      <c>
        <f>(M78*21)/100</f>
      </c>
      <c t="s">
        <v>28</v>
      </c>
    </row>
    <row r="79" spans="1:5" ht="12.75">
      <c r="A79" s="35" t="s">
        <v>56</v>
      </c>
      <c r="E79" s="39" t="s">
        <v>2441</v>
      </c>
    </row>
    <row r="80" spans="1:5" ht="12.75">
      <c r="A80" s="35" t="s">
        <v>57</v>
      </c>
      <c r="E80" s="40" t="s">
        <v>5</v>
      </c>
    </row>
    <row r="81" spans="1:5" ht="63.75">
      <c r="A81" t="s">
        <v>58</v>
      </c>
      <c r="E81" s="39" t="s">
        <v>2442</v>
      </c>
    </row>
    <row r="82" spans="1:13" ht="12.75">
      <c r="A82" t="s">
        <v>47</v>
      </c>
      <c r="C82" s="31" t="s">
        <v>309</v>
      </c>
      <c r="E82" s="33" t="s">
        <v>2443</v>
      </c>
      <c r="J82" s="32">
        <f>0</f>
      </c>
      <c s="32">
        <f>0</f>
      </c>
      <c s="32">
        <f>0+L83+L87+L91</f>
      </c>
      <c s="32">
        <f>0+M83+M87+M91</f>
      </c>
    </row>
    <row r="83" spans="1:16" ht="12.75">
      <c r="A83" t="s">
        <v>50</v>
      </c>
      <c s="34" t="s">
        <v>128</v>
      </c>
      <c s="34" t="s">
        <v>2444</v>
      </c>
      <c s="35" t="s">
        <v>5</v>
      </c>
      <c s="6" t="s">
        <v>2445</v>
      </c>
      <c s="36" t="s">
        <v>1472</v>
      </c>
      <c s="37">
        <v>1116.57</v>
      </c>
      <c s="36">
        <v>0.11</v>
      </c>
      <c s="36">
        <f>ROUND(G83*H83,6)</f>
      </c>
      <c r="L83" s="38">
        <v>0</v>
      </c>
      <c s="32">
        <f>ROUND(ROUND(L83,2)*ROUND(G83,3),2)</f>
      </c>
      <c s="36" t="s">
        <v>1663</v>
      </c>
      <c>
        <f>(M83*21)/100</f>
      </c>
      <c t="s">
        <v>28</v>
      </c>
    </row>
    <row r="84" spans="1:5" ht="12.75">
      <c r="A84" s="35" t="s">
        <v>56</v>
      </c>
      <c r="E84" s="39" t="s">
        <v>2445</v>
      </c>
    </row>
    <row r="85" spans="1:5" ht="12.75">
      <c r="A85" s="35" t="s">
        <v>57</v>
      </c>
      <c r="E85" s="40" t="s">
        <v>2446</v>
      </c>
    </row>
    <row r="86" spans="1:5" ht="12.75">
      <c r="A86" t="s">
        <v>58</v>
      </c>
      <c r="E86" s="39" t="s">
        <v>2445</v>
      </c>
    </row>
    <row r="87" spans="1:16" ht="25.5">
      <c r="A87" t="s">
        <v>50</v>
      </c>
      <c s="34" t="s">
        <v>132</v>
      </c>
      <c s="34" t="s">
        <v>2447</v>
      </c>
      <c s="35" t="s">
        <v>5</v>
      </c>
      <c s="6" t="s">
        <v>2448</v>
      </c>
      <c s="36" t="s">
        <v>1472</v>
      </c>
      <c s="37">
        <v>4278.66</v>
      </c>
      <c s="36">
        <v>0.011</v>
      </c>
      <c s="36">
        <f>ROUND(G87*H87,6)</f>
      </c>
      <c r="L87" s="38">
        <v>0</v>
      </c>
      <c s="32">
        <f>ROUND(ROUND(L87,2)*ROUND(G87,3),2)</f>
      </c>
      <c s="36" t="s">
        <v>1663</v>
      </c>
      <c>
        <f>(M87*21)/100</f>
      </c>
      <c t="s">
        <v>28</v>
      </c>
    </row>
    <row r="88" spans="1:5" ht="25.5">
      <c r="A88" s="35" t="s">
        <v>56</v>
      </c>
      <c r="E88" s="39" t="s">
        <v>2448</v>
      </c>
    </row>
    <row r="89" spans="1:5" ht="38.25">
      <c r="A89" s="35" t="s">
        <v>57</v>
      </c>
      <c r="E89" s="40" t="s">
        <v>2449</v>
      </c>
    </row>
    <row r="90" spans="1:5" ht="25.5">
      <c r="A90" t="s">
        <v>58</v>
      </c>
      <c r="E90" s="39" t="s">
        <v>2448</v>
      </c>
    </row>
    <row r="91" spans="1:16" ht="12.75">
      <c r="A91" t="s">
        <v>50</v>
      </c>
      <c s="34" t="s">
        <v>136</v>
      </c>
      <c s="34" t="s">
        <v>2450</v>
      </c>
      <c s="35" t="s">
        <v>5</v>
      </c>
      <c s="6" t="s">
        <v>2451</v>
      </c>
      <c s="36" t="s">
        <v>1472</v>
      </c>
      <c s="37">
        <v>1116.57</v>
      </c>
      <c s="36">
        <v>0.00013</v>
      </c>
      <c s="36">
        <f>ROUND(G91*H91,6)</f>
      </c>
      <c r="L91" s="38">
        <v>0</v>
      </c>
      <c s="32">
        <f>ROUND(ROUND(L91,2)*ROUND(G91,3),2)</f>
      </c>
      <c s="36" t="s">
        <v>1663</v>
      </c>
      <c>
        <f>(M91*21)/100</f>
      </c>
      <c t="s">
        <v>28</v>
      </c>
    </row>
    <row r="92" spans="1:5" ht="12.75">
      <c r="A92" s="35" t="s">
        <v>56</v>
      </c>
      <c r="E92" s="39" t="s">
        <v>2451</v>
      </c>
    </row>
    <row r="93" spans="1:5" ht="12.75">
      <c r="A93" s="35" t="s">
        <v>57</v>
      </c>
      <c r="E93" s="40" t="s">
        <v>2446</v>
      </c>
    </row>
    <row r="94" spans="1:5" ht="12.75">
      <c r="A94" t="s">
        <v>58</v>
      </c>
      <c r="E94" s="39" t="s">
        <v>2452</v>
      </c>
    </row>
    <row r="95" spans="1:13" ht="12.75">
      <c r="A95" t="s">
        <v>47</v>
      </c>
      <c r="C95" s="31" t="s">
        <v>1828</v>
      </c>
      <c r="E95" s="33" t="s">
        <v>2453</v>
      </c>
      <c r="J95" s="32">
        <f>0</f>
      </c>
      <c s="32">
        <f>0</f>
      </c>
      <c s="32">
        <f>0+L96+L100+L104+L108+L112+L116+L120+L124+L128</f>
      </c>
      <c s="32">
        <f>0+M96+M100+M104+M108+M112+M116+M120+M124+M128</f>
      </c>
    </row>
    <row r="96" spans="1:16" ht="12.75">
      <c r="A96" t="s">
        <v>50</v>
      </c>
      <c s="34" t="s">
        <v>140</v>
      </c>
      <c s="34" t="s">
        <v>2454</v>
      </c>
      <c s="35" t="s">
        <v>5</v>
      </c>
      <c s="6" t="s">
        <v>2455</v>
      </c>
      <c s="36" t="s">
        <v>996</v>
      </c>
      <c s="37">
        <v>0.368</v>
      </c>
      <c s="36">
        <v>1</v>
      </c>
      <c s="36">
        <f>ROUND(G96*H96,6)</f>
      </c>
      <c r="L96" s="38">
        <v>0</v>
      </c>
      <c s="32">
        <f>ROUND(ROUND(L96,2)*ROUND(G96,3),2)</f>
      </c>
      <c s="36" t="s">
        <v>1663</v>
      </c>
      <c>
        <f>(M96*21)/100</f>
      </c>
      <c t="s">
        <v>28</v>
      </c>
    </row>
    <row r="97" spans="1:5" ht="12.75">
      <c r="A97" s="35" t="s">
        <v>56</v>
      </c>
      <c r="E97" s="39" t="s">
        <v>2455</v>
      </c>
    </row>
    <row r="98" spans="1:5" ht="12.75">
      <c r="A98" s="35" t="s">
        <v>57</v>
      </c>
      <c r="E98" s="40" t="s">
        <v>5</v>
      </c>
    </row>
    <row r="99" spans="1:5" ht="12.75">
      <c r="A99" t="s">
        <v>58</v>
      </c>
      <c r="E99" s="39" t="s">
        <v>2455</v>
      </c>
    </row>
    <row r="100" spans="1:16" ht="12.75">
      <c r="A100" t="s">
        <v>50</v>
      </c>
      <c s="34" t="s">
        <v>144</v>
      </c>
      <c s="34" t="s">
        <v>2454</v>
      </c>
      <c s="35" t="s">
        <v>51</v>
      </c>
      <c s="6" t="s">
        <v>2455</v>
      </c>
      <c s="36" t="s">
        <v>996</v>
      </c>
      <c s="37">
        <v>0.127</v>
      </c>
      <c s="36">
        <v>1</v>
      </c>
      <c s="36">
        <f>ROUND(G100*H100,6)</f>
      </c>
      <c r="L100" s="38">
        <v>0</v>
      </c>
      <c s="32">
        <f>ROUND(ROUND(L100,2)*ROUND(G100,3),2)</f>
      </c>
      <c s="36" t="s">
        <v>1663</v>
      </c>
      <c>
        <f>(M100*21)/100</f>
      </c>
      <c t="s">
        <v>28</v>
      </c>
    </row>
    <row r="101" spans="1:5" ht="12.75">
      <c r="A101" s="35" t="s">
        <v>56</v>
      </c>
      <c r="E101" s="39" t="s">
        <v>2455</v>
      </c>
    </row>
    <row r="102" spans="1:5" ht="12.75">
      <c r="A102" s="35" t="s">
        <v>57</v>
      </c>
      <c r="E102" s="40" t="s">
        <v>5</v>
      </c>
    </row>
    <row r="103" spans="1:5" ht="12.75">
      <c r="A103" t="s">
        <v>58</v>
      </c>
      <c r="E103" s="39" t="s">
        <v>2455</v>
      </c>
    </row>
    <row r="104" spans="1:16" ht="38.25">
      <c r="A104" t="s">
        <v>50</v>
      </c>
      <c s="34" t="s">
        <v>148</v>
      </c>
      <c s="34" t="s">
        <v>2456</v>
      </c>
      <c s="35" t="s">
        <v>5</v>
      </c>
      <c s="6" t="s">
        <v>2457</v>
      </c>
      <c s="36" t="s">
        <v>1472</v>
      </c>
      <c s="37">
        <v>1301.362</v>
      </c>
      <c s="36">
        <v>0.0054</v>
      </c>
      <c s="36">
        <f>ROUND(G104*H104,6)</f>
      </c>
      <c r="L104" s="38">
        <v>0</v>
      </c>
      <c s="32">
        <f>ROUND(ROUND(L104,2)*ROUND(G104,3),2)</f>
      </c>
      <c s="36" t="s">
        <v>1663</v>
      </c>
      <c>
        <f>(M104*21)/100</f>
      </c>
      <c t="s">
        <v>28</v>
      </c>
    </row>
    <row r="105" spans="1:5" ht="38.25">
      <c r="A105" s="35" t="s">
        <v>56</v>
      </c>
      <c r="E105" s="39" t="s">
        <v>2457</v>
      </c>
    </row>
    <row r="106" spans="1:5" ht="12.75">
      <c r="A106" s="35" t="s">
        <v>57</v>
      </c>
      <c r="E106" s="40" t="s">
        <v>5</v>
      </c>
    </row>
    <row r="107" spans="1:5" ht="25.5">
      <c r="A107" t="s">
        <v>58</v>
      </c>
      <c r="E107" s="39" t="s">
        <v>2458</v>
      </c>
    </row>
    <row r="108" spans="1:16" ht="38.25">
      <c r="A108" t="s">
        <v>50</v>
      </c>
      <c s="34" t="s">
        <v>152</v>
      </c>
      <c s="34" t="s">
        <v>2456</v>
      </c>
      <c s="35" t="s">
        <v>51</v>
      </c>
      <c s="6" t="s">
        <v>2457</v>
      </c>
      <c s="36" t="s">
        <v>1472</v>
      </c>
      <c s="37">
        <v>457.435</v>
      </c>
      <c s="36">
        <v>0.0054</v>
      </c>
      <c s="36">
        <f>ROUND(G108*H108,6)</f>
      </c>
      <c r="L108" s="38">
        <v>0</v>
      </c>
      <c s="32">
        <f>ROUND(ROUND(L108,2)*ROUND(G108,3),2)</f>
      </c>
      <c s="36" t="s">
        <v>1663</v>
      </c>
      <c>
        <f>(M108*21)/100</f>
      </c>
      <c t="s">
        <v>28</v>
      </c>
    </row>
    <row r="109" spans="1:5" ht="38.25">
      <c r="A109" s="35" t="s">
        <v>56</v>
      </c>
      <c r="E109" s="39" t="s">
        <v>2457</v>
      </c>
    </row>
    <row r="110" spans="1:5" ht="12.75">
      <c r="A110" s="35" t="s">
        <v>57</v>
      </c>
      <c r="E110" s="40" t="s">
        <v>5</v>
      </c>
    </row>
    <row r="111" spans="1:5" ht="25.5">
      <c r="A111" t="s">
        <v>58</v>
      </c>
      <c r="E111" s="39" t="s">
        <v>2458</v>
      </c>
    </row>
    <row r="112" spans="1:16" ht="25.5">
      <c r="A112" t="s">
        <v>50</v>
      </c>
      <c s="34" t="s">
        <v>156</v>
      </c>
      <c s="34" t="s">
        <v>2459</v>
      </c>
      <c s="35" t="s">
        <v>5</v>
      </c>
      <c s="6" t="s">
        <v>2460</v>
      </c>
      <c s="36" t="s">
        <v>1472</v>
      </c>
      <c s="37">
        <v>1116.57</v>
      </c>
      <c s="36">
        <v>0</v>
      </c>
      <c s="36">
        <f>ROUND(G112*H112,6)</f>
      </c>
      <c r="L112" s="38">
        <v>0</v>
      </c>
      <c s="32">
        <f>ROUND(ROUND(L112,2)*ROUND(G112,3),2)</f>
      </c>
      <c s="36" t="s">
        <v>1663</v>
      </c>
      <c>
        <f>(M112*21)/100</f>
      </c>
      <c t="s">
        <v>28</v>
      </c>
    </row>
    <row r="113" spans="1:5" ht="25.5">
      <c r="A113" s="35" t="s">
        <v>56</v>
      </c>
      <c r="E113" s="39" t="s">
        <v>2460</v>
      </c>
    </row>
    <row r="114" spans="1:5" ht="12.75">
      <c r="A114" s="35" t="s">
        <v>57</v>
      </c>
      <c r="E114" s="40" t="s">
        <v>2446</v>
      </c>
    </row>
    <row r="115" spans="1:5" ht="51">
      <c r="A115" t="s">
        <v>58</v>
      </c>
      <c r="E115" s="39" t="s">
        <v>2461</v>
      </c>
    </row>
    <row r="116" spans="1:16" ht="25.5">
      <c r="A116" t="s">
        <v>50</v>
      </c>
      <c s="34" t="s">
        <v>161</v>
      </c>
      <c s="34" t="s">
        <v>2462</v>
      </c>
      <c s="35" t="s">
        <v>5</v>
      </c>
      <c s="6" t="s">
        <v>2463</v>
      </c>
      <c s="36" t="s">
        <v>1472</v>
      </c>
      <c s="37">
        <v>374.64</v>
      </c>
      <c s="36">
        <v>0</v>
      </c>
      <c s="36">
        <f>ROUND(G116*H116,6)</f>
      </c>
      <c r="L116" s="38">
        <v>0</v>
      </c>
      <c s="32">
        <f>ROUND(ROUND(L116,2)*ROUND(G116,3),2)</f>
      </c>
      <c s="36" t="s">
        <v>1663</v>
      </c>
      <c>
        <f>(M116*21)/100</f>
      </c>
      <c t="s">
        <v>28</v>
      </c>
    </row>
    <row r="117" spans="1:5" ht="25.5">
      <c r="A117" s="35" t="s">
        <v>56</v>
      </c>
      <c r="E117" s="39" t="s">
        <v>2463</v>
      </c>
    </row>
    <row r="118" spans="1:5" ht="12.75">
      <c r="A118" s="35" t="s">
        <v>57</v>
      </c>
      <c r="E118" s="40" t="s">
        <v>2464</v>
      </c>
    </row>
    <row r="119" spans="1:5" ht="38.25">
      <c r="A119" t="s">
        <v>58</v>
      </c>
      <c r="E119" s="39" t="s">
        <v>2465</v>
      </c>
    </row>
    <row r="120" spans="1:16" ht="12.75">
      <c r="A120" t="s">
        <v>50</v>
      </c>
      <c s="34" t="s">
        <v>165</v>
      </c>
      <c s="34" t="s">
        <v>2466</v>
      </c>
      <c s="35" t="s">
        <v>5</v>
      </c>
      <c s="6" t="s">
        <v>2467</v>
      </c>
      <c s="36" t="s">
        <v>1472</v>
      </c>
      <c s="37">
        <v>1116.57</v>
      </c>
      <c s="36">
        <v>0.0004</v>
      </c>
      <c s="36">
        <f>ROUND(G120*H120,6)</f>
      </c>
      <c r="L120" s="38">
        <v>0</v>
      </c>
      <c s="32">
        <f>ROUND(ROUND(L120,2)*ROUND(G120,3),2)</f>
      </c>
      <c s="36" t="s">
        <v>1663</v>
      </c>
      <c>
        <f>(M120*21)/100</f>
      </c>
      <c t="s">
        <v>28</v>
      </c>
    </row>
    <row r="121" spans="1:5" ht="12.75">
      <c r="A121" s="35" t="s">
        <v>56</v>
      </c>
      <c r="E121" s="39" t="s">
        <v>2467</v>
      </c>
    </row>
    <row r="122" spans="1:5" ht="12.75">
      <c r="A122" s="35" t="s">
        <v>57</v>
      </c>
      <c r="E122" s="40" t="s">
        <v>2446</v>
      </c>
    </row>
    <row r="123" spans="1:5" ht="38.25">
      <c r="A123" t="s">
        <v>58</v>
      </c>
      <c r="E123" s="39" t="s">
        <v>2468</v>
      </c>
    </row>
    <row r="124" spans="1:16" ht="12.75">
      <c r="A124" t="s">
        <v>50</v>
      </c>
      <c s="34" t="s">
        <v>169</v>
      </c>
      <c s="34" t="s">
        <v>2469</v>
      </c>
      <c s="35" t="s">
        <v>5</v>
      </c>
      <c s="6" t="s">
        <v>2470</v>
      </c>
      <c s="36" t="s">
        <v>1472</v>
      </c>
      <c s="37">
        <v>374.64</v>
      </c>
      <c s="36">
        <v>0.0004</v>
      </c>
      <c s="36">
        <f>ROUND(G124*H124,6)</f>
      </c>
      <c r="L124" s="38">
        <v>0</v>
      </c>
      <c s="32">
        <f>ROUND(ROUND(L124,2)*ROUND(G124,3),2)</f>
      </c>
      <c s="36" t="s">
        <v>1663</v>
      </c>
      <c>
        <f>(M124*21)/100</f>
      </c>
      <c t="s">
        <v>28</v>
      </c>
    </row>
    <row r="125" spans="1:5" ht="12.75">
      <c r="A125" s="35" t="s">
        <v>56</v>
      </c>
      <c r="E125" s="39" t="s">
        <v>2470</v>
      </c>
    </row>
    <row r="126" spans="1:5" ht="12.75">
      <c r="A126" s="35" t="s">
        <v>57</v>
      </c>
      <c r="E126" s="40" t="s">
        <v>2464</v>
      </c>
    </row>
    <row r="127" spans="1:5" ht="38.25">
      <c r="A127" t="s">
        <v>58</v>
      </c>
      <c r="E127" s="39" t="s">
        <v>2471</v>
      </c>
    </row>
    <row r="128" spans="1:16" ht="38.25">
      <c r="A128" t="s">
        <v>50</v>
      </c>
      <c s="34" t="s">
        <v>173</v>
      </c>
      <c s="34" t="s">
        <v>2472</v>
      </c>
      <c s="35" t="s">
        <v>5</v>
      </c>
      <c s="6" t="s">
        <v>2473</v>
      </c>
      <c s="36" t="s">
        <v>996</v>
      </c>
      <c s="37">
        <v>10.589</v>
      </c>
      <c s="36">
        <v>0</v>
      </c>
      <c s="36">
        <f>ROUND(G128*H128,6)</f>
      </c>
      <c r="L128" s="38">
        <v>0</v>
      </c>
      <c s="32">
        <f>ROUND(ROUND(L128,2)*ROUND(G128,3),2)</f>
      </c>
      <c s="36" t="s">
        <v>1663</v>
      </c>
      <c>
        <f>(M128*21)/100</f>
      </c>
      <c t="s">
        <v>28</v>
      </c>
    </row>
    <row r="129" spans="1:5" ht="38.25">
      <c r="A129" s="35" t="s">
        <v>56</v>
      </c>
      <c r="E129" s="39" t="s">
        <v>2474</v>
      </c>
    </row>
    <row r="130" spans="1:5" ht="12.75">
      <c r="A130" s="35" t="s">
        <v>57</v>
      </c>
      <c r="E130" s="40" t="s">
        <v>5</v>
      </c>
    </row>
    <row r="131" spans="1:5" ht="140.25">
      <c r="A131" t="s">
        <v>58</v>
      </c>
      <c r="E131" s="39" t="s">
        <v>2475</v>
      </c>
    </row>
    <row r="132" spans="1:13" ht="12.75">
      <c r="A132" t="s">
        <v>47</v>
      </c>
      <c r="C132" s="31" t="s">
        <v>2476</v>
      </c>
      <c r="E132" s="33" t="s">
        <v>2477</v>
      </c>
      <c r="J132" s="32">
        <f>0</f>
      </c>
      <c s="32">
        <f>0</f>
      </c>
      <c s="32">
        <f>0+L133+L137+L141</f>
      </c>
      <c s="32">
        <f>0+M133+M137+M141</f>
      </c>
    </row>
    <row r="133" spans="1:16" ht="12.75">
      <c r="A133" t="s">
        <v>50</v>
      </c>
      <c s="34" t="s">
        <v>177</v>
      </c>
      <c s="34" t="s">
        <v>2478</v>
      </c>
      <c s="35" t="s">
        <v>5</v>
      </c>
      <c s="6" t="s">
        <v>2479</v>
      </c>
      <c s="36" t="s">
        <v>1472</v>
      </c>
      <c s="37">
        <v>1138.901</v>
      </c>
      <c s="36">
        <v>0.0024</v>
      </c>
      <c s="36">
        <f>ROUND(G133*H133,6)</f>
      </c>
      <c r="L133" s="38">
        <v>0</v>
      </c>
      <c s="32">
        <f>ROUND(ROUND(L133,2)*ROUND(G133,3),2)</f>
      </c>
      <c s="36" t="s">
        <v>1663</v>
      </c>
      <c>
        <f>(M133*21)/100</f>
      </c>
      <c t="s">
        <v>28</v>
      </c>
    </row>
    <row r="134" spans="1:5" ht="12.75">
      <c r="A134" s="35" t="s">
        <v>56</v>
      </c>
      <c r="E134" s="39" t="s">
        <v>2479</v>
      </c>
    </row>
    <row r="135" spans="1:5" ht="12.75">
      <c r="A135" s="35" t="s">
        <v>57</v>
      </c>
      <c r="E135" s="40" t="s">
        <v>5</v>
      </c>
    </row>
    <row r="136" spans="1:5" ht="12.75">
      <c r="A136" t="s">
        <v>58</v>
      </c>
      <c r="E136" s="39" t="s">
        <v>2480</v>
      </c>
    </row>
    <row r="137" spans="1:16" ht="25.5">
      <c r="A137" t="s">
        <v>50</v>
      </c>
      <c s="34" t="s">
        <v>181</v>
      </c>
      <c s="34" t="s">
        <v>2481</v>
      </c>
      <c s="35" t="s">
        <v>5</v>
      </c>
      <c s="6" t="s">
        <v>2482</v>
      </c>
      <c s="36" t="s">
        <v>1472</v>
      </c>
      <c s="37">
        <v>1116.57</v>
      </c>
      <c s="36">
        <v>0</v>
      </c>
      <c s="36">
        <f>ROUND(G137*H137,6)</f>
      </c>
      <c r="L137" s="38">
        <v>0</v>
      </c>
      <c s="32">
        <f>ROUND(ROUND(L137,2)*ROUND(G137,3),2)</f>
      </c>
      <c s="36" t="s">
        <v>1663</v>
      </c>
      <c>
        <f>(M137*21)/100</f>
      </c>
      <c t="s">
        <v>28</v>
      </c>
    </row>
    <row r="138" spans="1:5" ht="25.5">
      <c r="A138" s="35" t="s">
        <v>56</v>
      </c>
      <c r="E138" s="39" t="s">
        <v>2482</v>
      </c>
    </row>
    <row r="139" spans="1:5" ht="12.75">
      <c r="A139" s="35" t="s">
        <v>57</v>
      </c>
      <c r="E139" s="40" t="s">
        <v>2446</v>
      </c>
    </row>
    <row r="140" spans="1:5" ht="51">
      <c r="A140" t="s">
        <v>58</v>
      </c>
      <c r="E140" s="39" t="s">
        <v>2483</v>
      </c>
    </row>
    <row r="141" spans="1:16" ht="25.5">
      <c r="A141" t="s">
        <v>50</v>
      </c>
      <c s="34" t="s">
        <v>185</v>
      </c>
      <c s="34" t="s">
        <v>2484</v>
      </c>
      <c s="35" t="s">
        <v>5</v>
      </c>
      <c s="6" t="s">
        <v>2485</v>
      </c>
      <c s="36" t="s">
        <v>996</v>
      </c>
      <c s="37">
        <v>2.733</v>
      </c>
      <c s="36">
        <v>0</v>
      </c>
      <c s="36">
        <f>ROUND(G141*H141,6)</f>
      </c>
      <c r="L141" s="38">
        <v>0</v>
      </c>
      <c s="32">
        <f>ROUND(ROUND(L141,2)*ROUND(G141,3),2)</f>
      </c>
      <c s="36" t="s">
        <v>1663</v>
      </c>
      <c>
        <f>(M141*21)/100</f>
      </c>
      <c t="s">
        <v>28</v>
      </c>
    </row>
    <row r="142" spans="1:5" ht="25.5">
      <c r="A142" s="35" t="s">
        <v>56</v>
      </c>
      <c r="E142" s="39" t="s">
        <v>2485</v>
      </c>
    </row>
    <row r="143" spans="1:5" ht="12.75">
      <c r="A143" s="35" t="s">
        <v>57</v>
      </c>
      <c r="E143" s="40" t="s">
        <v>5</v>
      </c>
    </row>
    <row r="144" spans="1:5" ht="140.25">
      <c r="A144" t="s">
        <v>58</v>
      </c>
      <c r="E144" s="39" t="s">
        <v>2486</v>
      </c>
    </row>
    <row r="145" spans="1:13" ht="12.75">
      <c r="A145" t="s">
        <v>47</v>
      </c>
      <c r="C145" s="31" t="s">
        <v>2487</v>
      </c>
      <c r="E145" s="33" t="s">
        <v>2488</v>
      </c>
      <c r="J145" s="32">
        <f>0</f>
      </c>
      <c s="32">
        <f>0</f>
      </c>
      <c s="32">
        <f>0+L146+L150+L154+L158+L162+L166+L170+L174+L178+L182+L186+L190+L194+L198+L202</f>
      </c>
      <c s="32">
        <f>0+M146+M150+M154+M158+M162+M166+M170+M174+M178+M182+M186+M190+M194+M198+M202</f>
      </c>
    </row>
    <row r="146" spans="1:16" ht="25.5">
      <c r="A146" t="s">
        <v>50</v>
      </c>
      <c s="34" t="s">
        <v>189</v>
      </c>
      <c s="34" t="s">
        <v>2489</v>
      </c>
      <c s="35" t="s">
        <v>5</v>
      </c>
      <c s="6" t="s">
        <v>2490</v>
      </c>
      <c s="36" t="s">
        <v>1472</v>
      </c>
      <c s="37">
        <v>64.029</v>
      </c>
      <c s="36">
        <v>0.003</v>
      </c>
      <c s="36">
        <f>ROUND(G146*H146,6)</f>
      </c>
      <c r="L146" s="38">
        <v>0</v>
      </c>
      <c s="32">
        <f>ROUND(ROUND(L146,2)*ROUND(G146,3),2)</f>
      </c>
      <c s="36" t="s">
        <v>1663</v>
      </c>
      <c>
        <f>(M146*21)/100</f>
      </c>
      <c t="s">
        <v>28</v>
      </c>
    </row>
    <row r="147" spans="1:5" ht="25.5">
      <c r="A147" s="35" t="s">
        <v>56</v>
      </c>
      <c r="E147" s="39" t="s">
        <v>2490</v>
      </c>
    </row>
    <row r="148" spans="1:5" ht="12.75">
      <c r="A148" s="35" t="s">
        <v>57</v>
      </c>
      <c r="E148" s="40" t="s">
        <v>5</v>
      </c>
    </row>
    <row r="149" spans="1:5" ht="12.75">
      <c r="A149" t="s">
        <v>58</v>
      </c>
      <c r="E149" s="39" t="s">
        <v>2491</v>
      </c>
    </row>
    <row r="150" spans="1:16" ht="25.5">
      <c r="A150" t="s">
        <v>50</v>
      </c>
      <c s="34" t="s">
        <v>193</v>
      </c>
      <c s="34" t="s">
        <v>2492</v>
      </c>
      <c s="35" t="s">
        <v>5</v>
      </c>
      <c s="6" t="s">
        <v>2493</v>
      </c>
      <c s="36" t="s">
        <v>1472</v>
      </c>
      <c s="37">
        <v>104.889</v>
      </c>
      <c s="36">
        <v>0.02618</v>
      </c>
      <c s="36">
        <f>ROUND(G150*H150,6)</f>
      </c>
      <c r="L150" s="38">
        <v>0</v>
      </c>
      <c s="32">
        <f>ROUND(ROUND(L150,2)*ROUND(G150,3),2)</f>
      </c>
      <c s="36" t="s">
        <v>1663</v>
      </c>
      <c>
        <f>(M150*21)/100</f>
      </c>
      <c t="s">
        <v>28</v>
      </c>
    </row>
    <row r="151" spans="1:5" ht="38.25">
      <c r="A151" s="35" t="s">
        <v>56</v>
      </c>
      <c r="E151" s="39" t="s">
        <v>2494</v>
      </c>
    </row>
    <row r="152" spans="1:5" ht="76.5">
      <c r="A152" s="35" t="s">
        <v>57</v>
      </c>
      <c r="E152" s="42" t="s">
        <v>2495</v>
      </c>
    </row>
    <row r="153" spans="1:5" ht="178.5">
      <c r="A153" t="s">
        <v>58</v>
      </c>
      <c r="E153" s="39" t="s">
        <v>2496</v>
      </c>
    </row>
    <row r="154" spans="1:16" ht="38.25">
      <c r="A154" t="s">
        <v>50</v>
      </c>
      <c s="34" t="s">
        <v>197</v>
      </c>
      <c s="34" t="s">
        <v>2497</v>
      </c>
      <c s="35" t="s">
        <v>5</v>
      </c>
      <c s="6" t="s">
        <v>2498</v>
      </c>
      <c s="36" t="s">
        <v>1472</v>
      </c>
      <c s="37">
        <v>5.222</v>
      </c>
      <c s="36">
        <v>0.02539</v>
      </c>
      <c s="36">
        <f>ROUND(G154*H154,6)</f>
      </c>
      <c r="L154" s="38">
        <v>0</v>
      </c>
      <c s="32">
        <f>ROUND(ROUND(L154,2)*ROUND(G154,3),2)</f>
      </c>
      <c s="36" t="s">
        <v>1663</v>
      </c>
      <c>
        <f>(M154*21)/100</f>
      </c>
      <c t="s">
        <v>28</v>
      </c>
    </row>
    <row r="155" spans="1:5" ht="38.25">
      <c r="A155" s="35" t="s">
        <v>56</v>
      </c>
      <c r="E155" s="39" t="s">
        <v>2499</v>
      </c>
    </row>
    <row r="156" spans="1:5" ht="25.5">
      <c r="A156" s="35" t="s">
        <v>57</v>
      </c>
      <c r="E156" s="42" t="s">
        <v>2500</v>
      </c>
    </row>
    <row r="157" spans="1:5" ht="178.5">
      <c r="A157" t="s">
        <v>58</v>
      </c>
      <c r="E157" s="39" t="s">
        <v>2501</v>
      </c>
    </row>
    <row r="158" spans="1:16" ht="38.25">
      <c r="A158" t="s">
        <v>50</v>
      </c>
      <c s="34" t="s">
        <v>201</v>
      </c>
      <c s="34" t="s">
        <v>2502</v>
      </c>
      <c s="35" t="s">
        <v>5</v>
      </c>
      <c s="6" t="s">
        <v>2498</v>
      </c>
      <c s="36" t="s">
        <v>1472</v>
      </c>
      <c s="37">
        <v>6.579</v>
      </c>
      <c s="36">
        <v>0.02614</v>
      </c>
      <c s="36">
        <f>ROUND(G158*H158,6)</f>
      </c>
      <c r="L158" s="38">
        <v>0</v>
      </c>
      <c s="32">
        <f>ROUND(ROUND(L158,2)*ROUND(G158,3),2)</f>
      </c>
      <c s="36" t="s">
        <v>1663</v>
      </c>
      <c>
        <f>(M158*21)/100</f>
      </c>
      <c t="s">
        <v>28</v>
      </c>
    </row>
    <row r="159" spans="1:5" ht="38.25">
      <c r="A159" s="35" t="s">
        <v>56</v>
      </c>
      <c r="E159" s="39" t="s">
        <v>2503</v>
      </c>
    </row>
    <row r="160" spans="1:5" ht="25.5">
      <c r="A160" s="35" t="s">
        <v>57</v>
      </c>
      <c r="E160" s="42" t="s">
        <v>2504</v>
      </c>
    </row>
    <row r="161" spans="1:5" ht="178.5">
      <c r="A161" t="s">
        <v>58</v>
      </c>
      <c r="E161" s="39" t="s">
        <v>2505</v>
      </c>
    </row>
    <row r="162" spans="1:16" ht="38.25">
      <c r="A162" t="s">
        <v>50</v>
      </c>
      <c s="34" t="s">
        <v>205</v>
      </c>
      <c s="34" t="s">
        <v>2506</v>
      </c>
      <c s="35" t="s">
        <v>5</v>
      </c>
      <c s="6" t="s">
        <v>2498</v>
      </c>
      <c s="36" t="s">
        <v>1472</v>
      </c>
      <c s="37">
        <v>44.231</v>
      </c>
      <c s="36">
        <v>0.02681</v>
      </c>
      <c s="36">
        <f>ROUND(G162*H162,6)</f>
      </c>
      <c r="L162" s="38">
        <v>0</v>
      </c>
      <c s="32">
        <f>ROUND(ROUND(L162,2)*ROUND(G162,3),2)</f>
      </c>
      <c s="36" t="s">
        <v>1663</v>
      </c>
      <c>
        <f>(M162*21)/100</f>
      </c>
      <c t="s">
        <v>28</v>
      </c>
    </row>
    <row r="163" spans="1:5" ht="38.25">
      <c r="A163" s="35" t="s">
        <v>56</v>
      </c>
      <c r="E163" s="39" t="s">
        <v>2507</v>
      </c>
    </row>
    <row r="164" spans="1:5" ht="76.5">
      <c r="A164" s="35" t="s">
        <v>57</v>
      </c>
      <c r="E164" s="42" t="s">
        <v>2508</v>
      </c>
    </row>
    <row r="165" spans="1:5" ht="178.5">
      <c r="A165" t="s">
        <v>58</v>
      </c>
      <c r="E165" s="39" t="s">
        <v>2509</v>
      </c>
    </row>
    <row r="166" spans="1:16" ht="25.5">
      <c r="A166" t="s">
        <v>50</v>
      </c>
      <c s="34" t="s">
        <v>209</v>
      </c>
      <c s="34" t="s">
        <v>2510</v>
      </c>
      <c s="35" t="s">
        <v>5</v>
      </c>
      <c s="6" t="s">
        <v>2511</v>
      </c>
      <c s="36" t="s">
        <v>1472</v>
      </c>
      <c s="37">
        <v>176.575</v>
      </c>
      <c s="36">
        <v>0.0014</v>
      </c>
      <c s="36">
        <f>ROUND(G166*H166,6)</f>
      </c>
      <c r="L166" s="38">
        <v>0</v>
      </c>
      <c s="32">
        <f>ROUND(ROUND(L166,2)*ROUND(G166,3),2)</f>
      </c>
      <c s="36" t="s">
        <v>1663</v>
      </c>
      <c>
        <f>(M166*21)/100</f>
      </c>
      <c t="s">
        <v>28</v>
      </c>
    </row>
    <row r="167" spans="1:5" ht="25.5">
      <c r="A167" s="35" t="s">
        <v>56</v>
      </c>
      <c r="E167" s="39" t="s">
        <v>2511</v>
      </c>
    </row>
    <row r="168" spans="1:5" ht="12.75">
      <c r="A168" s="35" t="s">
        <v>57</v>
      </c>
      <c r="E168" s="40" t="s">
        <v>2512</v>
      </c>
    </row>
    <row r="169" spans="1:5" ht="153">
      <c r="A169" t="s">
        <v>58</v>
      </c>
      <c r="E169" s="39" t="s">
        <v>2513</v>
      </c>
    </row>
    <row r="170" spans="1:16" ht="38.25">
      <c r="A170" t="s">
        <v>50</v>
      </c>
      <c s="34" t="s">
        <v>213</v>
      </c>
      <c s="34" t="s">
        <v>2514</v>
      </c>
      <c s="35" t="s">
        <v>5</v>
      </c>
      <c s="6" t="s">
        <v>2515</v>
      </c>
      <c s="36" t="s">
        <v>1472</v>
      </c>
      <c s="37">
        <v>58.404</v>
      </c>
      <c s="36">
        <v>0.01324</v>
      </c>
      <c s="36">
        <f>ROUND(G170*H170,6)</f>
      </c>
      <c r="L170" s="38">
        <v>0</v>
      </c>
      <c s="32">
        <f>ROUND(ROUND(L170,2)*ROUND(G170,3),2)</f>
      </c>
      <c s="36" t="s">
        <v>1663</v>
      </c>
      <c>
        <f>(M170*21)/100</f>
      </c>
      <c t="s">
        <v>28</v>
      </c>
    </row>
    <row r="171" spans="1:5" ht="38.25">
      <c r="A171" s="35" t="s">
        <v>56</v>
      </c>
      <c r="E171" s="39" t="s">
        <v>2516</v>
      </c>
    </row>
    <row r="172" spans="1:5" ht="255">
      <c r="A172" s="35" t="s">
        <v>57</v>
      </c>
      <c r="E172" s="40" t="s">
        <v>2517</v>
      </c>
    </row>
    <row r="173" spans="1:5" ht="267.75">
      <c r="A173" t="s">
        <v>58</v>
      </c>
      <c r="E173" s="39" t="s">
        <v>2518</v>
      </c>
    </row>
    <row r="174" spans="1:16" ht="38.25">
      <c r="A174" t="s">
        <v>50</v>
      </c>
      <c s="34" t="s">
        <v>217</v>
      </c>
      <c s="34" t="s">
        <v>2519</v>
      </c>
      <c s="35" t="s">
        <v>5</v>
      </c>
      <c s="6" t="s">
        <v>2520</v>
      </c>
      <c s="36" t="s">
        <v>1472</v>
      </c>
      <c s="37">
        <v>4.238</v>
      </c>
      <c s="36">
        <v>0.01355</v>
      </c>
      <c s="36">
        <f>ROUND(G174*H174,6)</f>
      </c>
      <c r="L174" s="38">
        <v>0</v>
      </c>
      <c s="32">
        <f>ROUND(ROUND(L174,2)*ROUND(G174,3),2)</f>
      </c>
      <c s="36" t="s">
        <v>1663</v>
      </c>
      <c>
        <f>(M174*21)/100</f>
      </c>
      <c t="s">
        <v>28</v>
      </c>
    </row>
    <row r="175" spans="1:5" ht="38.25">
      <c r="A175" s="35" t="s">
        <v>56</v>
      </c>
      <c r="E175" s="39" t="s">
        <v>2521</v>
      </c>
    </row>
    <row r="176" spans="1:5" ht="63.75">
      <c r="A176" s="35" t="s">
        <v>57</v>
      </c>
      <c r="E176" s="40" t="s">
        <v>2522</v>
      </c>
    </row>
    <row r="177" spans="1:5" ht="267.75">
      <c r="A177" t="s">
        <v>58</v>
      </c>
      <c r="E177" s="39" t="s">
        <v>2523</v>
      </c>
    </row>
    <row r="178" spans="1:16" ht="38.25">
      <c r="A178" t="s">
        <v>50</v>
      </c>
      <c s="34" t="s">
        <v>221</v>
      </c>
      <c s="34" t="s">
        <v>2524</v>
      </c>
      <c s="35" t="s">
        <v>5</v>
      </c>
      <c s="6" t="s">
        <v>2525</v>
      </c>
      <c s="36" t="s">
        <v>1472</v>
      </c>
      <c s="37">
        <v>5.734</v>
      </c>
      <c s="36">
        <v>0.02963</v>
      </c>
      <c s="36">
        <f>ROUND(G178*H178,6)</f>
      </c>
      <c r="L178" s="38">
        <v>0</v>
      </c>
      <c s="32">
        <f>ROUND(ROUND(L178,2)*ROUND(G178,3),2)</f>
      </c>
      <c s="36" t="s">
        <v>1663</v>
      </c>
      <c>
        <f>(M178*21)/100</f>
      </c>
      <c t="s">
        <v>28</v>
      </c>
    </row>
    <row r="179" spans="1:5" ht="38.25">
      <c r="A179" s="35" t="s">
        <v>56</v>
      </c>
      <c r="E179" s="39" t="s">
        <v>2526</v>
      </c>
    </row>
    <row r="180" spans="1:5" ht="51">
      <c r="A180" s="35" t="s">
        <v>57</v>
      </c>
      <c r="E180" s="42" t="s">
        <v>2527</v>
      </c>
    </row>
    <row r="181" spans="1:5" ht="267.75">
      <c r="A181" t="s">
        <v>58</v>
      </c>
      <c r="E181" s="39" t="s">
        <v>2528</v>
      </c>
    </row>
    <row r="182" spans="1:16" ht="25.5">
      <c r="A182" t="s">
        <v>50</v>
      </c>
      <c s="34" t="s">
        <v>225</v>
      </c>
      <c s="34" t="s">
        <v>2529</v>
      </c>
      <c s="35" t="s">
        <v>5</v>
      </c>
      <c s="6" t="s">
        <v>2530</v>
      </c>
      <c s="36" t="s">
        <v>1472</v>
      </c>
      <c s="37">
        <v>68.376</v>
      </c>
      <c s="36">
        <v>0.0007</v>
      </c>
      <c s="36">
        <f>ROUND(G182*H182,6)</f>
      </c>
      <c r="L182" s="38">
        <v>0</v>
      </c>
      <c s="32">
        <f>ROUND(ROUND(L182,2)*ROUND(G182,3),2)</f>
      </c>
      <c s="36" t="s">
        <v>1663</v>
      </c>
      <c>
        <f>(M182*21)/100</f>
      </c>
      <c t="s">
        <v>28</v>
      </c>
    </row>
    <row r="183" spans="1:5" ht="25.5">
      <c r="A183" s="35" t="s">
        <v>56</v>
      </c>
      <c r="E183" s="39" t="s">
        <v>2530</v>
      </c>
    </row>
    <row r="184" spans="1:5" ht="12.75">
      <c r="A184" s="35" t="s">
        <v>57</v>
      </c>
      <c r="E184" s="40" t="s">
        <v>2531</v>
      </c>
    </row>
    <row r="185" spans="1:5" ht="255">
      <c r="A185" t="s">
        <v>58</v>
      </c>
      <c r="E185" s="39" t="s">
        <v>2532</v>
      </c>
    </row>
    <row r="186" spans="1:16" ht="25.5">
      <c r="A186" t="s">
        <v>50</v>
      </c>
      <c s="34" t="s">
        <v>229</v>
      </c>
      <c s="34" t="s">
        <v>2533</v>
      </c>
      <c s="35" t="s">
        <v>5</v>
      </c>
      <c s="6" t="s">
        <v>2534</v>
      </c>
      <c s="36" t="s">
        <v>1472</v>
      </c>
      <c s="37">
        <v>14.81</v>
      </c>
      <c s="36">
        <v>0.0007</v>
      </c>
      <c s="36">
        <f>ROUND(G186*H186,6)</f>
      </c>
      <c r="L186" s="38">
        <v>0</v>
      </c>
      <c s="32">
        <f>ROUND(ROUND(L186,2)*ROUND(G186,3),2)</f>
      </c>
      <c s="36" t="s">
        <v>1663</v>
      </c>
      <c>
        <f>(M186*21)/100</f>
      </c>
      <c t="s">
        <v>28</v>
      </c>
    </row>
    <row r="187" spans="1:5" ht="25.5">
      <c r="A187" s="35" t="s">
        <v>56</v>
      </c>
      <c r="E187" s="39" t="s">
        <v>2534</v>
      </c>
    </row>
    <row r="188" spans="1:5" ht="12.75">
      <c r="A188" s="35" t="s">
        <v>57</v>
      </c>
      <c r="E188" s="40" t="s">
        <v>5</v>
      </c>
    </row>
    <row r="189" spans="1:5" ht="204">
      <c r="A189" t="s">
        <v>58</v>
      </c>
      <c r="E189" s="39" t="s">
        <v>2535</v>
      </c>
    </row>
    <row r="190" spans="1:16" ht="25.5">
      <c r="A190" t="s">
        <v>50</v>
      </c>
      <c s="34" t="s">
        <v>233</v>
      </c>
      <c s="34" t="s">
        <v>2536</v>
      </c>
      <c s="35" t="s">
        <v>5</v>
      </c>
      <c s="6" t="s">
        <v>2537</v>
      </c>
      <c s="36" t="s">
        <v>1472</v>
      </c>
      <c s="37">
        <v>26.6</v>
      </c>
      <c s="36">
        <v>0.01423</v>
      </c>
      <c s="36">
        <f>ROUND(G190*H190,6)</f>
      </c>
      <c r="L190" s="38">
        <v>0</v>
      </c>
      <c s="32">
        <f>ROUND(ROUND(L190,2)*ROUND(G190,3),2)</f>
      </c>
      <c s="36" t="s">
        <v>1663</v>
      </c>
      <c>
        <f>(M190*21)/100</f>
      </c>
      <c t="s">
        <v>28</v>
      </c>
    </row>
    <row r="191" spans="1:5" ht="38.25">
      <c r="A191" s="35" t="s">
        <v>56</v>
      </c>
      <c r="E191" s="39" t="s">
        <v>2538</v>
      </c>
    </row>
    <row r="192" spans="1:5" ht="12.75">
      <c r="A192" s="35" t="s">
        <v>57</v>
      </c>
      <c r="E192" s="40" t="s">
        <v>2539</v>
      </c>
    </row>
    <row r="193" spans="1:5" ht="178.5">
      <c r="A193" t="s">
        <v>58</v>
      </c>
      <c r="E193" s="39" t="s">
        <v>2540</v>
      </c>
    </row>
    <row r="194" spans="1:16" ht="25.5">
      <c r="A194" t="s">
        <v>50</v>
      </c>
      <c s="34" t="s">
        <v>237</v>
      </c>
      <c s="34" t="s">
        <v>2541</v>
      </c>
      <c s="35" t="s">
        <v>5</v>
      </c>
      <c s="6" t="s">
        <v>2542</v>
      </c>
      <c s="36" t="s">
        <v>1472</v>
      </c>
      <c s="37">
        <v>60.98</v>
      </c>
      <c s="36">
        <v>0.00132</v>
      </c>
      <c s="36">
        <f>ROUND(G194*H194,6)</f>
      </c>
      <c r="L194" s="38">
        <v>0</v>
      </c>
      <c s="32">
        <f>ROUND(ROUND(L194,2)*ROUND(G194,3),2)</f>
      </c>
      <c s="36" t="s">
        <v>1663</v>
      </c>
      <c>
        <f>(M194*21)/100</f>
      </c>
      <c t="s">
        <v>28</v>
      </c>
    </row>
    <row r="195" spans="1:5" ht="25.5">
      <c r="A195" s="35" t="s">
        <v>56</v>
      </c>
      <c r="E195" s="39" t="s">
        <v>2542</v>
      </c>
    </row>
    <row r="196" spans="1:5" ht="12.75">
      <c r="A196" s="35" t="s">
        <v>57</v>
      </c>
      <c r="E196" s="40" t="s">
        <v>2543</v>
      </c>
    </row>
    <row r="197" spans="1:5" ht="89.25">
      <c r="A197" t="s">
        <v>58</v>
      </c>
      <c r="E197" s="39" t="s">
        <v>2544</v>
      </c>
    </row>
    <row r="198" spans="1:16" ht="38.25">
      <c r="A198" t="s">
        <v>50</v>
      </c>
      <c s="34" t="s">
        <v>241</v>
      </c>
      <c s="34" t="s">
        <v>2545</v>
      </c>
      <c s="35" t="s">
        <v>5</v>
      </c>
      <c s="6" t="s">
        <v>2546</v>
      </c>
      <c s="36" t="s">
        <v>996</v>
      </c>
      <c s="37">
        <v>6.613</v>
      </c>
      <c s="36">
        <v>0</v>
      </c>
      <c s="36">
        <f>ROUND(G198*H198,6)</f>
      </c>
      <c r="L198" s="38">
        <v>0</v>
      </c>
      <c s="32">
        <f>ROUND(ROUND(L198,2)*ROUND(G198,3),2)</f>
      </c>
      <c s="36" t="s">
        <v>1663</v>
      </c>
      <c>
        <f>(M198*21)/100</f>
      </c>
      <c t="s">
        <v>28</v>
      </c>
    </row>
    <row r="199" spans="1:5" ht="38.25">
      <c r="A199" s="35" t="s">
        <v>56</v>
      </c>
      <c r="E199" s="39" t="s">
        <v>2547</v>
      </c>
    </row>
    <row r="200" spans="1:5" ht="12.75">
      <c r="A200" s="35" t="s">
        <v>57</v>
      </c>
      <c r="E200" s="40" t="s">
        <v>5</v>
      </c>
    </row>
    <row r="201" spans="1:5" ht="165.75">
      <c r="A201" t="s">
        <v>58</v>
      </c>
      <c r="E201" s="39" t="s">
        <v>2548</v>
      </c>
    </row>
    <row r="202" spans="1:16" ht="25.5">
      <c r="A202" t="s">
        <v>50</v>
      </c>
      <c s="34" t="s">
        <v>245</v>
      </c>
      <c s="34" t="s">
        <v>2549</v>
      </c>
      <c s="35" t="s">
        <v>5</v>
      </c>
      <c s="6" t="s">
        <v>2550</v>
      </c>
      <c s="36" t="s">
        <v>1472</v>
      </c>
      <c s="37">
        <v>15.656</v>
      </c>
      <c s="36">
        <v>0.03008</v>
      </c>
      <c s="36">
        <f>ROUND(G202*H202,6)</f>
      </c>
      <c r="L202" s="38">
        <v>0</v>
      </c>
      <c s="32">
        <f>ROUND(ROUND(L202,2)*ROUND(G202,3),2)</f>
      </c>
      <c s="36" t="s">
        <v>391</v>
      </c>
      <c>
        <f>(M202*21)/100</f>
      </c>
      <c t="s">
        <v>28</v>
      </c>
    </row>
    <row r="203" spans="1:5" ht="25.5">
      <c r="A203" s="35" t="s">
        <v>56</v>
      </c>
      <c r="E203" s="39" t="s">
        <v>2550</v>
      </c>
    </row>
    <row r="204" spans="1:5" ht="12.75">
      <c r="A204" s="35" t="s">
        <v>57</v>
      </c>
      <c r="E204" s="40" t="s">
        <v>2551</v>
      </c>
    </row>
    <row r="205" spans="1:5" ht="76.5">
      <c r="A205" t="s">
        <v>58</v>
      </c>
      <c r="E205" s="39" t="s">
        <v>2552</v>
      </c>
    </row>
    <row r="206" spans="1:13" ht="12.75">
      <c r="A206" t="s">
        <v>47</v>
      </c>
      <c r="C206" s="31" t="s">
        <v>2553</v>
      </c>
      <c r="E206" s="33" t="s">
        <v>2554</v>
      </c>
      <c r="J206" s="32">
        <f>0</f>
      </c>
      <c s="32">
        <f>0</f>
      </c>
      <c s="32">
        <f>0+L207+L211+L215+L219+L223+L227+L231+L235+L239+L243+L247+L251+L255+L259+L263+L267+L271+L275+L279+L283+L287+L291+L295+L299+L303+L307</f>
      </c>
      <c s="32">
        <f>0+M207+M211+M215+M219+M223+M227+M231+M235+M239+M243+M247+M251+M255+M259+M263+M267+M271+M275+M279+M283+M287+M291+M295+M299+M303+M307</f>
      </c>
    </row>
    <row r="207" spans="1:16" ht="25.5">
      <c r="A207" t="s">
        <v>50</v>
      </c>
      <c s="34" t="s">
        <v>249</v>
      </c>
      <c s="34" t="s">
        <v>2555</v>
      </c>
      <c s="35" t="s">
        <v>5</v>
      </c>
      <c s="6" t="s">
        <v>2556</v>
      </c>
      <c s="36" t="s">
        <v>996</v>
      </c>
      <c s="37">
        <v>5.305</v>
      </c>
      <c s="36">
        <v>0</v>
      </c>
      <c s="36">
        <f>ROUND(G207*H207,6)</f>
      </c>
      <c r="L207" s="38">
        <v>0</v>
      </c>
      <c s="32">
        <f>ROUND(ROUND(L207,2)*ROUND(G207,3),2)</f>
      </c>
      <c s="36" t="s">
        <v>1663</v>
      </c>
      <c>
        <f>(M207*21)/100</f>
      </c>
      <c t="s">
        <v>28</v>
      </c>
    </row>
    <row r="208" spans="1:5" ht="25.5">
      <c r="A208" s="35" t="s">
        <v>56</v>
      </c>
      <c r="E208" s="39" t="s">
        <v>2556</v>
      </c>
    </row>
    <row r="209" spans="1:5" ht="12.75">
      <c r="A209" s="35" t="s">
        <v>57</v>
      </c>
      <c r="E209" s="40" t="s">
        <v>5</v>
      </c>
    </row>
    <row r="210" spans="1:5" ht="140.25">
      <c r="A210" t="s">
        <v>58</v>
      </c>
      <c r="E210" s="39" t="s">
        <v>2557</v>
      </c>
    </row>
    <row r="211" spans="1:16" ht="12.75">
      <c r="A211" t="s">
        <v>50</v>
      </c>
      <c s="34" t="s">
        <v>253</v>
      </c>
      <c s="34" t="s">
        <v>2558</v>
      </c>
      <c s="35" t="s">
        <v>5</v>
      </c>
      <c s="6" t="s">
        <v>2559</v>
      </c>
      <c s="36" t="s">
        <v>86</v>
      </c>
      <c s="37">
        <v>130</v>
      </c>
      <c s="36">
        <v>0.00652</v>
      </c>
      <c s="36">
        <f>ROUND(G211*H211,6)</f>
      </c>
      <c r="L211" s="38">
        <v>0</v>
      </c>
      <c s="32">
        <f>ROUND(ROUND(L211,2)*ROUND(G211,3),2)</f>
      </c>
      <c s="36" t="s">
        <v>391</v>
      </c>
      <c>
        <f>(M211*21)/100</f>
      </c>
      <c t="s">
        <v>28</v>
      </c>
    </row>
    <row r="212" spans="1:5" ht="12.75">
      <c r="A212" s="35" t="s">
        <v>56</v>
      </c>
      <c r="E212" s="39" t="s">
        <v>2559</v>
      </c>
    </row>
    <row r="213" spans="1:5" ht="12.75">
      <c r="A213" s="35" t="s">
        <v>57</v>
      </c>
      <c r="E213" s="40" t="s">
        <v>2560</v>
      </c>
    </row>
    <row r="214" spans="1:5" ht="63.75">
      <c r="A214" t="s">
        <v>58</v>
      </c>
      <c r="E214" s="39" t="s">
        <v>2561</v>
      </c>
    </row>
    <row r="215" spans="1:16" ht="12.75">
      <c r="A215" t="s">
        <v>50</v>
      </c>
      <c s="34" t="s">
        <v>257</v>
      </c>
      <c s="34" t="s">
        <v>2562</v>
      </c>
      <c s="35" t="s">
        <v>5</v>
      </c>
      <c s="6" t="s">
        <v>2563</v>
      </c>
      <c s="36" t="s">
        <v>86</v>
      </c>
      <c s="37">
        <v>35.8</v>
      </c>
      <c s="36">
        <v>0.00652</v>
      </c>
      <c s="36">
        <f>ROUND(G215*H215,6)</f>
      </c>
      <c r="L215" s="38">
        <v>0</v>
      </c>
      <c s="32">
        <f>ROUND(ROUND(L215,2)*ROUND(G215,3),2)</f>
      </c>
      <c s="36" t="s">
        <v>391</v>
      </c>
      <c>
        <f>(M215*21)/100</f>
      </c>
      <c t="s">
        <v>28</v>
      </c>
    </row>
    <row r="216" spans="1:5" ht="12.75">
      <c r="A216" s="35" t="s">
        <v>56</v>
      </c>
      <c r="E216" s="39" t="s">
        <v>2563</v>
      </c>
    </row>
    <row r="217" spans="1:5" ht="12.75">
      <c r="A217" s="35" t="s">
        <v>57</v>
      </c>
      <c r="E217" s="40" t="s">
        <v>2564</v>
      </c>
    </row>
    <row r="218" spans="1:5" ht="63.75">
      <c r="A218" t="s">
        <v>58</v>
      </c>
      <c r="E218" s="39" t="s">
        <v>2565</v>
      </c>
    </row>
    <row r="219" spans="1:16" ht="12.75">
      <c r="A219" t="s">
        <v>50</v>
      </c>
      <c s="34" t="s">
        <v>261</v>
      </c>
      <c s="34" t="s">
        <v>2566</v>
      </c>
      <c s="35" t="s">
        <v>5</v>
      </c>
      <c s="6" t="s">
        <v>2567</v>
      </c>
      <c s="36" t="s">
        <v>86</v>
      </c>
      <c s="37">
        <v>178.8</v>
      </c>
      <c s="36">
        <v>0.00301</v>
      </c>
      <c s="36">
        <f>ROUND(G219*H219,6)</f>
      </c>
      <c r="L219" s="38">
        <v>0</v>
      </c>
      <c s="32">
        <f>ROUND(ROUND(L219,2)*ROUND(G219,3),2)</f>
      </c>
      <c s="36" t="s">
        <v>391</v>
      </c>
      <c>
        <f>(M219*21)/100</f>
      </c>
      <c t="s">
        <v>28</v>
      </c>
    </row>
    <row r="220" spans="1:5" ht="12.75">
      <c r="A220" s="35" t="s">
        <v>56</v>
      </c>
      <c r="E220" s="39" t="s">
        <v>2567</v>
      </c>
    </row>
    <row r="221" spans="1:5" ht="12.75">
      <c r="A221" s="35" t="s">
        <v>57</v>
      </c>
      <c r="E221" s="40" t="s">
        <v>2568</v>
      </c>
    </row>
    <row r="222" spans="1:5" ht="63.75">
      <c r="A222" t="s">
        <v>58</v>
      </c>
      <c r="E222" s="39" t="s">
        <v>2569</v>
      </c>
    </row>
    <row r="223" spans="1:16" ht="12.75">
      <c r="A223" t="s">
        <v>50</v>
      </c>
      <c s="34" t="s">
        <v>265</v>
      </c>
      <c s="34" t="s">
        <v>2570</v>
      </c>
      <c s="35" t="s">
        <v>5</v>
      </c>
      <c s="6" t="s">
        <v>2571</v>
      </c>
      <c s="36" t="s">
        <v>86</v>
      </c>
      <c s="37">
        <v>154.3</v>
      </c>
      <c s="36">
        <v>0.00301</v>
      </c>
      <c s="36">
        <f>ROUND(G223*H223,6)</f>
      </c>
      <c r="L223" s="38">
        <v>0</v>
      </c>
      <c s="32">
        <f>ROUND(ROUND(L223,2)*ROUND(G223,3),2)</f>
      </c>
      <c s="36" t="s">
        <v>391</v>
      </c>
      <c>
        <f>(M223*21)/100</f>
      </c>
      <c t="s">
        <v>28</v>
      </c>
    </row>
    <row r="224" spans="1:5" ht="12.75">
      <c r="A224" s="35" t="s">
        <v>56</v>
      </c>
      <c r="E224" s="39" t="s">
        <v>2571</v>
      </c>
    </row>
    <row r="225" spans="1:5" ht="12.75">
      <c r="A225" s="35" t="s">
        <v>57</v>
      </c>
      <c r="E225" s="40" t="s">
        <v>2572</v>
      </c>
    </row>
    <row r="226" spans="1:5" ht="63.75">
      <c r="A226" t="s">
        <v>58</v>
      </c>
      <c r="E226" s="39" t="s">
        <v>2573</v>
      </c>
    </row>
    <row r="227" spans="1:16" ht="12.75">
      <c r="A227" t="s">
        <v>50</v>
      </c>
      <c s="34" t="s">
        <v>269</v>
      </c>
      <c s="34" t="s">
        <v>2574</v>
      </c>
      <c s="35" t="s">
        <v>5</v>
      </c>
      <c s="6" t="s">
        <v>2575</v>
      </c>
      <c s="36" t="s">
        <v>86</v>
      </c>
      <c s="37">
        <v>82.13</v>
      </c>
      <c s="36">
        <v>0.00301</v>
      </c>
      <c s="36">
        <f>ROUND(G227*H227,6)</f>
      </c>
      <c r="L227" s="38">
        <v>0</v>
      </c>
      <c s="32">
        <f>ROUND(ROUND(L227,2)*ROUND(G227,3),2)</f>
      </c>
      <c s="36" t="s">
        <v>391</v>
      </c>
      <c>
        <f>(M227*21)/100</f>
      </c>
      <c t="s">
        <v>28</v>
      </c>
    </row>
    <row r="228" spans="1:5" ht="12.75">
      <c r="A228" s="35" t="s">
        <v>56</v>
      </c>
      <c r="E228" s="39" t="s">
        <v>2575</v>
      </c>
    </row>
    <row r="229" spans="1:5" ht="12.75">
      <c r="A229" s="35" t="s">
        <v>57</v>
      </c>
      <c r="E229" s="40" t="s">
        <v>2576</v>
      </c>
    </row>
    <row r="230" spans="1:5" ht="63.75">
      <c r="A230" t="s">
        <v>58</v>
      </c>
      <c r="E230" s="39" t="s">
        <v>2577</v>
      </c>
    </row>
    <row r="231" spans="1:16" ht="12.75">
      <c r="A231" t="s">
        <v>50</v>
      </c>
      <c s="34" t="s">
        <v>273</v>
      </c>
      <c s="34" t="s">
        <v>2578</v>
      </c>
      <c s="35" t="s">
        <v>5</v>
      </c>
      <c s="6" t="s">
        <v>2579</v>
      </c>
      <c s="36" t="s">
        <v>86</v>
      </c>
      <c s="37">
        <v>73.6</v>
      </c>
      <c s="36">
        <v>0.0059</v>
      </c>
      <c s="36">
        <f>ROUND(G231*H231,6)</f>
      </c>
      <c r="L231" s="38">
        <v>0</v>
      </c>
      <c s="32">
        <f>ROUND(ROUND(L231,2)*ROUND(G231,3),2)</f>
      </c>
      <c s="36" t="s">
        <v>391</v>
      </c>
      <c>
        <f>(M231*21)/100</f>
      </c>
      <c t="s">
        <v>28</v>
      </c>
    </row>
    <row r="232" spans="1:5" ht="12.75">
      <c r="A232" s="35" t="s">
        <v>56</v>
      </c>
      <c r="E232" s="39" t="s">
        <v>2579</v>
      </c>
    </row>
    <row r="233" spans="1:5" ht="12.75">
      <c r="A233" s="35" t="s">
        <v>57</v>
      </c>
      <c r="E233" s="40" t="s">
        <v>2580</v>
      </c>
    </row>
    <row r="234" spans="1:5" ht="63.75">
      <c r="A234" t="s">
        <v>58</v>
      </c>
      <c r="E234" s="39" t="s">
        <v>2581</v>
      </c>
    </row>
    <row r="235" spans="1:16" ht="12.75">
      <c r="A235" t="s">
        <v>50</v>
      </c>
      <c s="34" t="s">
        <v>277</v>
      </c>
      <c s="34" t="s">
        <v>2582</v>
      </c>
      <c s="35" t="s">
        <v>5</v>
      </c>
      <c s="6" t="s">
        <v>2583</v>
      </c>
      <c s="36" t="s">
        <v>86</v>
      </c>
      <c s="37">
        <v>44</v>
      </c>
      <c s="36">
        <v>0.0059</v>
      </c>
      <c s="36">
        <f>ROUND(G235*H235,6)</f>
      </c>
      <c r="L235" s="38">
        <v>0</v>
      </c>
      <c s="32">
        <f>ROUND(ROUND(L235,2)*ROUND(G235,3),2)</f>
      </c>
      <c s="36" t="s">
        <v>391</v>
      </c>
      <c>
        <f>(M235*21)/100</f>
      </c>
      <c t="s">
        <v>28</v>
      </c>
    </row>
    <row r="236" spans="1:5" ht="12.75">
      <c r="A236" s="35" t="s">
        <v>56</v>
      </c>
      <c r="E236" s="39" t="s">
        <v>2583</v>
      </c>
    </row>
    <row r="237" spans="1:5" ht="12.75">
      <c r="A237" s="35" t="s">
        <v>57</v>
      </c>
      <c r="E237" s="40" t="s">
        <v>2584</v>
      </c>
    </row>
    <row r="238" spans="1:5" ht="63.75">
      <c r="A238" t="s">
        <v>58</v>
      </c>
      <c r="E238" s="39" t="s">
        <v>2585</v>
      </c>
    </row>
    <row r="239" spans="1:16" ht="12.75">
      <c r="A239" t="s">
        <v>50</v>
      </c>
      <c s="34" t="s">
        <v>281</v>
      </c>
      <c s="34" t="s">
        <v>2586</v>
      </c>
      <c s="35" t="s">
        <v>5</v>
      </c>
      <c s="6" t="s">
        <v>2583</v>
      </c>
      <c s="36" t="s">
        <v>86</v>
      </c>
      <c s="37">
        <v>30.48</v>
      </c>
      <c s="36">
        <v>0.00294</v>
      </c>
      <c s="36">
        <f>ROUND(G239*H239,6)</f>
      </c>
      <c r="L239" s="38">
        <v>0</v>
      </c>
      <c s="32">
        <f>ROUND(ROUND(L239,2)*ROUND(G239,3),2)</f>
      </c>
      <c s="36" t="s">
        <v>391</v>
      </c>
      <c>
        <f>(M239*21)/100</f>
      </c>
      <c t="s">
        <v>28</v>
      </c>
    </row>
    <row r="240" spans="1:5" ht="12.75">
      <c r="A240" s="35" t="s">
        <v>56</v>
      </c>
      <c r="E240" s="39" t="s">
        <v>2583</v>
      </c>
    </row>
    <row r="241" spans="1:5" ht="12.75">
      <c r="A241" s="35" t="s">
        <v>57</v>
      </c>
      <c r="E241" s="40" t="s">
        <v>2587</v>
      </c>
    </row>
    <row r="242" spans="1:5" ht="63.75">
      <c r="A242" t="s">
        <v>58</v>
      </c>
      <c r="E242" s="39" t="s">
        <v>2585</v>
      </c>
    </row>
    <row r="243" spans="1:16" ht="12.75">
      <c r="A243" t="s">
        <v>50</v>
      </c>
      <c s="34" t="s">
        <v>285</v>
      </c>
      <c s="34" t="s">
        <v>2588</v>
      </c>
      <c s="35" t="s">
        <v>5</v>
      </c>
      <c s="6" t="s">
        <v>2589</v>
      </c>
      <c s="36" t="s">
        <v>86</v>
      </c>
      <c s="37">
        <v>15.05</v>
      </c>
      <c s="36">
        <v>0.00294</v>
      </c>
      <c s="36">
        <f>ROUND(G243*H243,6)</f>
      </c>
      <c r="L243" s="38">
        <v>0</v>
      </c>
      <c s="32">
        <f>ROUND(ROUND(L243,2)*ROUND(G243,3),2)</f>
      </c>
      <c s="36" t="s">
        <v>391</v>
      </c>
      <c>
        <f>(M243*21)/100</f>
      </c>
      <c t="s">
        <v>28</v>
      </c>
    </row>
    <row r="244" spans="1:5" ht="12.75">
      <c r="A244" s="35" t="s">
        <v>56</v>
      </c>
      <c r="E244" s="39" t="s">
        <v>2589</v>
      </c>
    </row>
    <row r="245" spans="1:5" ht="12.75">
      <c r="A245" s="35" t="s">
        <v>57</v>
      </c>
      <c r="E245" s="40" t="s">
        <v>2590</v>
      </c>
    </row>
    <row r="246" spans="1:5" ht="63.75">
      <c r="A246" t="s">
        <v>58</v>
      </c>
      <c r="E246" s="39" t="s">
        <v>2591</v>
      </c>
    </row>
    <row r="247" spans="1:16" ht="12.75">
      <c r="A247" t="s">
        <v>50</v>
      </c>
      <c s="34" t="s">
        <v>289</v>
      </c>
      <c s="34" t="s">
        <v>2592</v>
      </c>
      <c s="35" t="s">
        <v>5</v>
      </c>
      <c s="6" t="s">
        <v>2593</v>
      </c>
      <c s="36" t="s">
        <v>86</v>
      </c>
      <c s="37">
        <v>8.23</v>
      </c>
      <c s="36">
        <v>0.00149</v>
      </c>
      <c s="36">
        <f>ROUND(G247*H247,6)</f>
      </c>
      <c r="L247" s="38">
        <v>0</v>
      </c>
      <c s="32">
        <f>ROUND(ROUND(L247,2)*ROUND(G247,3),2)</f>
      </c>
      <c s="36" t="s">
        <v>391</v>
      </c>
      <c>
        <f>(M247*21)/100</f>
      </c>
      <c t="s">
        <v>28</v>
      </c>
    </row>
    <row r="248" spans="1:5" ht="12.75">
      <c r="A248" s="35" t="s">
        <v>56</v>
      </c>
      <c r="E248" s="39" t="s">
        <v>2593</v>
      </c>
    </row>
    <row r="249" spans="1:5" ht="12.75">
      <c r="A249" s="35" t="s">
        <v>57</v>
      </c>
      <c r="E249" s="40" t="s">
        <v>2594</v>
      </c>
    </row>
    <row r="250" spans="1:5" ht="63.75">
      <c r="A250" t="s">
        <v>58</v>
      </c>
      <c r="E250" s="39" t="s">
        <v>2595</v>
      </c>
    </row>
    <row r="251" spans="1:16" ht="12.75">
      <c r="A251" t="s">
        <v>50</v>
      </c>
      <c s="34" t="s">
        <v>293</v>
      </c>
      <c s="34" t="s">
        <v>2596</v>
      </c>
      <c s="35" t="s">
        <v>5</v>
      </c>
      <c s="6" t="s">
        <v>2597</v>
      </c>
      <c s="36" t="s">
        <v>86</v>
      </c>
      <c s="37">
        <v>36</v>
      </c>
      <c s="36">
        <v>0.00293</v>
      </c>
      <c s="36">
        <f>ROUND(G251*H251,6)</f>
      </c>
      <c r="L251" s="38">
        <v>0</v>
      </c>
      <c s="32">
        <f>ROUND(ROUND(L251,2)*ROUND(G251,3),2)</f>
      </c>
      <c s="36" t="s">
        <v>391</v>
      </c>
      <c>
        <f>(M251*21)/100</f>
      </c>
      <c t="s">
        <v>28</v>
      </c>
    </row>
    <row r="252" spans="1:5" ht="12.75">
      <c r="A252" s="35" t="s">
        <v>56</v>
      </c>
      <c r="E252" s="39" t="s">
        <v>2597</v>
      </c>
    </row>
    <row r="253" spans="1:5" ht="12.75">
      <c r="A253" s="35" t="s">
        <v>57</v>
      </c>
      <c r="E253" s="40" t="s">
        <v>2598</v>
      </c>
    </row>
    <row r="254" spans="1:5" ht="63.75">
      <c r="A254" t="s">
        <v>58</v>
      </c>
      <c r="E254" s="39" t="s">
        <v>2599</v>
      </c>
    </row>
    <row r="255" spans="1:16" ht="12.75">
      <c r="A255" t="s">
        <v>50</v>
      </c>
      <c s="34" t="s">
        <v>297</v>
      </c>
      <c s="34" t="s">
        <v>2600</v>
      </c>
      <c s="35" t="s">
        <v>5</v>
      </c>
      <c s="6" t="s">
        <v>2601</v>
      </c>
      <c s="36" t="s">
        <v>86</v>
      </c>
      <c s="37">
        <v>130.4</v>
      </c>
      <c s="36">
        <v>0.00293</v>
      </c>
      <c s="36">
        <f>ROUND(G255*H255,6)</f>
      </c>
      <c r="L255" s="38">
        <v>0</v>
      </c>
      <c s="32">
        <f>ROUND(ROUND(L255,2)*ROUND(G255,3),2)</f>
      </c>
      <c s="36" t="s">
        <v>391</v>
      </c>
      <c>
        <f>(M255*21)/100</f>
      </c>
      <c t="s">
        <v>28</v>
      </c>
    </row>
    <row r="256" spans="1:5" ht="12.75">
      <c r="A256" s="35" t="s">
        <v>56</v>
      </c>
      <c r="E256" s="39" t="s">
        <v>2601</v>
      </c>
    </row>
    <row r="257" spans="1:5" ht="12.75">
      <c r="A257" s="35" t="s">
        <v>57</v>
      </c>
      <c r="E257" s="40" t="s">
        <v>2602</v>
      </c>
    </row>
    <row r="258" spans="1:5" ht="63.75">
      <c r="A258" t="s">
        <v>58</v>
      </c>
      <c r="E258" s="39" t="s">
        <v>2603</v>
      </c>
    </row>
    <row r="259" spans="1:16" ht="12.75">
      <c r="A259" t="s">
        <v>50</v>
      </c>
      <c s="34" t="s">
        <v>301</v>
      </c>
      <c s="34" t="s">
        <v>2604</v>
      </c>
      <c s="35" t="s">
        <v>5</v>
      </c>
      <c s="6" t="s">
        <v>2605</v>
      </c>
      <c s="36" t="s">
        <v>86</v>
      </c>
      <c s="37">
        <v>41.05</v>
      </c>
      <c s="36">
        <v>0.00134</v>
      </c>
      <c s="36">
        <f>ROUND(G259*H259,6)</f>
      </c>
      <c r="L259" s="38">
        <v>0</v>
      </c>
      <c s="32">
        <f>ROUND(ROUND(L259,2)*ROUND(G259,3),2)</f>
      </c>
      <c s="36" t="s">
        <v>391</v>
      </c>
      <c>
        <f>(M259*21)/100</f>
      </c>
      <c t="s">
        <v>28</v>
      </c>
    </row>
    <row r="260" spans="1:5" ht="12.75">
      <c r="A260" s="35" t="s">
        <v>56</v>
      </c>
      <c r="E260" s="39" t="s">
        <v>2605</v>
      </c>
    </row>
    <row r="261" spans="1:5" ht="12.75">
      <c r="A261" s="35" t="s">
        <v>57</v>
      </c>
      <c r="E261" s="40" t="s">
        <v>2606</v>
      </c>
    </row>
    <row r="262" spans="1:5" ht="63.75">
      <c r="A262" t="s">
        <v>58</v>
      </c>
      <c r="E262" s="39" t="s">
        <v>2607</v>
      </c>
    </row>
    <row r="263" spans="1:16" ht="12.75">
      <c r="A263" t="s">
        <v>50</v>
      </c>
      <c s="34" t="s">
        <v>305</v>
      </c>
      <c s="34" t="s">
        <v>2608</v>
      </c>
      <c s="35" t="s">
        <v>5</v>
      </c>
      <c s="6" t="s">
        <v>2609</v>
      </c>
      <c s="36" t="s">
        <v>86</v>
      </c>
      <c s="37">
        <v>15.15</v>
      </c>
      <c s="36">
        <v>0.00293</v>
      </c>
      <c s="36">
        <f>ROUND(G263*H263,6)</f>
      </c>
      <c r="L263" s="38">
        <v>0</v>
      </c>
      <c s="32">
        <f>ROUND(ROUND(L263,2)*ROUND(G263,3),2)</f>
      </c>
      <c s="36" t="s">
        <v>391</v>
      </c>
      <c>
        <f>(M263*21)/100</f>
      </c>
      <c t="s">
        <v>28</v>
      </c>
    </row>
    <row r="264" spans="1:5" ht="12.75">
      <c r="A264" s="35" t="s">
        <v>56</v>
      </c>
      <c r="E264" s="39" t="s">
        <v>2609</v>
      </c>
    </row>
    <row r="265" spans="1:5" ht="12.75">
      <c r="A265" s="35" t="s">
        <v>57</v>
      </c>
      <c r="E265" s="40" t="s">
        <v>2610</v>
      </c>
    </row>
    <row r="266" spans="1:5" ht="63.75">
      <c r="A266" t="s">
        <v>58</v>
      </c>
      <c r="E266" s="39" t="s">
        <v>2611</v>
      </c>
    </row>
    <row r="267" spans="1:16" ht="12.75">
      <c r="A267" t="s">
        <v>50</v>
      </c>
      <c s="34" t="s">
        <v>309</v>
      </c>
      <c s="34" t="s">
        <v>2612</v>
      </c>
      <c s="35" t="s">
        <v>5</v>
      </c>
      <c s="6" t="s">
        <v>2613</v>
      </c>
      <c s="36" t="s">
        <v>86</v>
      </c>
      <c s="37">
        <v>18.5</v>
      </c>
      <c s="36">
        <v>0.00259</v>
      </c>
      <c s="36">
        <f>ROUND(G267*H267,6)</f>
      </c>
      <c r="L267" s="38">
        <v>0</v>
      </c>
      <c s="32">
        <f>ROUND(ROUND(L267,2)*ROUND(G267,3),2)</f>
      </c>
      <c s="36" t="s">
        <v>391</v>
      </c>
      <c>
        <f>(M267*21)/100</f>
      </c>
      <c t="s">
        <v>28</v>
      </c>
    </row>
    <row r="268" spans="1:5" ht="12.75">
      <c r="A268" s="35" t="s">
        <v>56</v>
      </c>
      <c r="E268" s="39" t="s">
        <v>2613</v>
      </c>
    </row>
    <row r="269" spans="1:5" ht="12.75">
      <c r="A269" s="35" t="s">
        <v>57</v>
      </c>
      <c r="E269" s="40" t="s">
        <v>2614</v>
      </c>
    </row>
    <row r="270" spans="1:5" ht="63.75">
      <c r="A270" t="s">
        <v>58</v>
      </c>
      <c r="E270" s="39" t="s">
        <v>2615</v>
      </c>
    </row>
    <row r="271" spans="1:16" ht="12.75">
      <c r="A271" t="s">
        <v>50</v>
      </c>
      <c s="34" t="s">
        <v>313</v>
      </c>
      <c s="34" t="s">
        <v>2616</v>
      </c>
      <c s="35" t="s">
        <v>5</v>
      </c>
      <c s="6" t="s">
        <v>2617</v>
      </c>
      <c s="36" t="s">
        <v>86</v>
      </c>
      <c s="37">
        <v>10.5</v>
      </c>
      <c s="36">
        <v>0.00522</v>
      </c>
      <c s="36">
        <f>ROUND(G271*H271,6)</f>
      </c>
      <c r="L271" s="38">
        <v>0</v>
      </c>
      <c s="32">
        <f>ROUND(ROUND(L271,2)*ROUND(G271,3),2)</f>
      </c>
      <c s="36" t="s">
        <v>391</v>
      </c>
      <c>
        <f>(M271*21)/100</f>
      </c>
      <c t="s">
        <v>28</v>
      </c>
    </row>
    <row r="272" spans="1:5" ht="12.75">
      <c r="A272" s="35" t="s">
        <v>56</v>
      </c>
      <c r="E272" s="39" t="s">
        <v>2617</v>
      </c>
    </row>
    <row r="273" spans="1:5" ht="12.75">
      <c r="A273" s="35" t="s">
        <v>57</v>
      </c>
      <c r="E273" s="40" t="s">
        <v>2618</v>
      </c>
    </row>
    <row r="274" spans="1:5" ht="63.75">
      <c r="A274" t="s">
        <v>58</v>
      </c>
      <c r="E274" s="39" t="s">
        <v>2619</v>
      </c>
    </row>
    <row r="275" spans="1:16" ht="12.75">
      <c r="A275" t="s">
        <v>50</v>
      </c>
      <c s="34" t="s">
        <v>317</v>
      </c>
      <c s="34" t="s">
        <v>2620</v>
      </c>
      <c s="35" t="s">
        <v>5</v>
      </c>
      <c s="6" t="s">
        <v>2621</v>
      </c>
      <c s="36" t="s">
        <v>86</v>
      </c>
      <c s="37">
        <v>20</v>
      </c>
      <c s="36">
        <v>0.00522</v>
      </c>
      <c s="36">
        <f>ROUND(G275*H275,6)</f>
      </c>
      <c r="L275" s="38">
        <v>0</v>
      </c>
      <c s="32">
        <f>ROUND(ROUND(L275,2)*ROUND(G275,3),2)</f>
      </c>
      <c s="36" t="s">
        <v>391</v>
      </c>
      <c>
        <f>(M275*21)/100</f>
      </c>
      <c t="s">
        <v>28</v>
      </c>
    </row>
    <row r="276" spans="1:5" ht="12.75">
      <c r="A276" s="35" t="s">
        <v>56</v>
      </c>
      <c r="E276" s="39" t="s">
        <v>2621</v>
      </c>
    </row>
    <row r="277" spans="1:5" ht="12.75">
      <c r="A277" s="35" t="s">
        <v>57</v>
      </c>
      <c r="E277" s="40" t="s">
        <v>2622</v>
      </c>
    </row>
    <row r="278" spans="1:5" ht="63.75">
      <c r="A278" t="s">
        <v>58</v>
      </c>
      <c r="E278" s="39" t="s">
        <v>2623</v>
      </c>
    </row>
    <row r="279" spans="1:16" ht="12.75">
      <c r="A279" t="s">
        <v>50</v>
      </c>
      <c s="34" t="s">
        <v>322</v>
      </c>
      <c s="34" t="s">
        <v>2624</v>
      </c>
      <c s="35" t="s">
        <v>5</v>
      </c>
      <c s="6" t="s">
        <v>2625</v>
      </c>
      <c s="36" t="s">
        <v>86</v>
      </c>
      <c s="37">
        <v>123.84</v>
      </c>
      <c s="36">
        <v>0.0032</v>
      </c>
      <c s="36">
        <f>ROUND(G279*H279,6)</f>
      </c>
      <c r="L279" s="38">
        <v>0</v>
      </c>
      <c s="32">
        <f>ROUND(ROUND(L279,2)*ROUND(G279,3),2)</f>
      </c>
      <c s="36" t="s">
        <v>391</v>
      </c>
      <c>
        <f>(M279*21)/100</f>
      </c>
      <c t="s">
        <v>28</v>
      </c>
    </row>
    <row r="280" spans="1:5" ht="12.75">
      <c r="A280" s="35" t="s">
        <v>56</v>
      </c>
      <c r="E280" s="39" t="s">
        <v>2625</v>
      </c>
    </row>
    <row r="281" spans="1:5" ht="12.75">
      <c r="A281" s="35" t="s">
        <v>57</v>
      </c>
      <c r="E281" s="40" t="s">
        <v>2626</v>
      </c>
    </row>
    <row r="282" spans="1:5" ht="63.75">
      <c r="A282" t="s">
        <v>58</v>
      </c>
      <c r="E282" s="39" t="s">
        <v>2627</v>
      </c>
    </row>
    <row r="283" spans="1:16" ht="12.75">
      <c r="A283" t="s">
        <v>50</v>
      </c>
      <c s="34" t="s">
        <v>326</v>
      </c>
      <c s="34" t="s">
        <v>2628</v>
      </c>
      <c s="35" t="s">
        <v>5</v>
      </c>
      <c s="6" t="s">
        <v>2629</v>
      </c>
      <c s="36" t="s">
        <v>86</v>
      </c>
      <c s="37">
        <v>29.94</v>
      </c>
      <c s="36">
        <v>0.00152</v>
      </c>
      <c s="36">
        <f>ROUND(G283*H283,6)</f>
      </c>
      <c r="L283" s="38">
        <v>0</v>
      </c>
      <c s="32">
        <f>ROUND(ROUND(L283,2)*ROUND(G283,3),2)</f>
      </c>
      <c s="36" t="s">
        <v>391</v>
      </c>
      <c>
        <f>(M283*21)/100</f>
      </c>
      <c t="s">
        <v>28</v>
      </c>
    </row>
    <row r="284" spans="1:5" ht="12.75">
      <c r="A284" s="35" t="s">
        <v>56</v>
      </c>
      <c r="E284" s="39" t="s">
        <v>2629</v>
      </c>
    </row>
    <row r="285" spans="1:5" ht="12.75">
      <c r="A285" s="35" t="s">
        <v>57</v>
      </c>
      <c r="E285" s="40" t="s">
        <v>2630</v>
      </c>
    </row>
    <row r="286" spans="1:5" ht="63.75">
      <c r="A286" t="s">
        <v>58</v>
      </c>
      <c r="E286" s="39" t="s">
        <v>2631</v>
      </c>
    </row>
    <row r="287" spans="1:16" ht="12.75">
      <c r="A287" t="s">
        <v>50</v>
      </c>
      <c s="34" t="s">
        <v>330</v>
      </c>
      <c s="34" t="s">
        <v>2632</v>
      </c>
      <c s="35" t="s">
        <v>5</v>
      </c>
      <c s="6" t="s">
        <v>2633</v>
      </c>
      <c s="36" t="s">
        <v>86</v>
      </c>
      <c s="37">
        <v>58.4</v>
      </c>
      <c s="36">
        <v>0.0035</v>
      </c>
      <c s="36">
        <f>ROUND(G287*H287,6)</f>
      </c>
      <c r="L287" s="38">
        <v>0</v>
      </c>
      <c s="32">
        <f>ROUND(ROUND(L287,2)*ROUND(G287,3),2)</f>
      </c>
      <c s="36" t="s">
        <v>391</v>
      </c>
      <c>
        <f>(M287*21)/100</f>
      </c>
      <c t="s">
        <v>28</v>
      </c>
    </row>
    <row r="288" spans="1:5" ht="12.75">
      <c r="A288" s="35" t="s">
        <v>56</v>
      </c>
      <c r="E288" s="39" t="s">
        <v>2633</v>
      </c>
    </row>
    <row r="289" spans="1:5" ht="12.75">
      <c r="A289" s="35" t="s">
        <v>57</v>
      </c>
      <c r="E289" s="40" t="s">
        <v>2634</v>
      </c>
    </row>
    <row r="290" spans="1:5" ht="63.75">
      <c r="A290" t="s">
        <v>58</v>
      </c>
      <c r="E290" s="39" t="s">
        <v>2635</v>
      </c>
    </row>
    <row r="291" spans="1:16" ht="12.75">
      <c r="A291" t="s">
        <v>50</v>
      </c>
      <c s="34" t="s">
        <v>334</v>
      </c>
      <c s="34" t="s">
        <v>2636</v>
      </c>
      <c s="35" t="s">
        <v>5</v>
      </c>
      <c s="6" t="s">
        <v>2637</v>
      </c>
      <c s="36" t="s">
        <v>86</v>
      </c>
      <c s="37">
        <v>130</v>
      </c>
      <c s="36">
        <v>0.00137</v>
      </c>
      <c s="36">
        <f>ROUND(G291*H291,6)</f>
      </c>
      <c r="L291" s="38">
        <v>0</v>
      </c>
      <c s="32">
        <f>ROUND(ROUND(L291,2)*ROUND(G291,3),2)</f>
      </c>
      <c s="36" t="s">
        <v>391</v>
      </c>
      <c>
        <f>(M291*21)/100</f>
      </c>
      <c t="s">
        <v>28</v>
      </c>
    </row>
    <row r="292" spans="1:5" ht="12.75">
      <c r="A292" s="35" t="s">
        <v>56</v>
      </c>
      <c r="E292" s="39" t="s">
        <v>2637</v>
      </c>
    </row>
    <row r="293" spans="1:5" ht="12.75">
      <c r="A293" s="35" t="s">
        <v>57</v>
      </c>
      <c r="E293" s="40" t="s">
        <v>2638</v>
      </c>
    </row>
    <row r="294" spans="1:5" ht="63.75">
      <c r="A294" t="s">
        <v>58</v>
      </c>
      <c r="E294" s="39" t="s">
        <v>2639</v>
      </c>
    </row>
    <row r="295" spans="1:16" ht="12.75">
      <c r="A295" t="s">
        <v>50</v>
      </c>
      <c s="34" t="s">
        <v>338</v>
      </c>
      <c s="34" t="s">
        <v>2640</v>
      </c>
      <c s="35" t="s">
        <v>5</v>
      </c>
      <c s="6" t="s">
        <v>2641</v>
      </c>
      <c s="36" t="s">
        <v>86</v>
      </c>
      <c s="37">
        <v>152.63</v>
      </c>
      <c s="36">
        <v>0.00261</v>
      </c>
      <c s="36">
        <f>ROUND(G295*H295,6)</f>
      </c>
      <c r="L295" s="38">
        <v>0</v>
      </c>
      <c s="32">
        <f>ROUND(ROUND(L295,2)*ROUND(G295,3),2)</f>
      </c>
      <c s="36" t="s">
        <v>391</v>
      </c>
      <c>
        <f>(M295*21)/100</f>
      </c>
      <c t="s">
        <v>28</v>
      </c>
    </row>
    <row r="296" spans="1:5" ht="12.75">
      <c r="A296" s="35" t="s">
        <v>56</v>
      </c>
      <c r="E296" s="39" t="s">
        <v>2641</v>
      </c>
    </row>
    <row r="297" spans="1:5" ht="12.75">
      <c r="A297" s="35" t="s">
        <v>57</v>
      </c>
      <c r="E297" s="40" t="s">
        <v>2642</v>
      </c>
    </row>
    <row r="298" spans="1:5" ht="63.75">
      <c r="A298" t="s">
        <v>58</v>
      </c>
      <c r="E298" s="39" t="s">
        <v>2643</v>
      </c>
    </row>
    <row r="299" spans="1:16" ht="38.25">
      <c r="A299" t="s">
        <v>50</v>
      </c>
      <c s="34" t="s">
        <v>342</v>
      </c>
      <c s="34" t="s">
        <v>2644</v>
      </c>
      <c s="35" t="s">
        <v>5</v>
      </c>
      <c s="6" t="s">
        <v>2645</v>
      </c>
      <c s="36" t="s">
        <v>65</v>
      </c>
      <c s="37">
        <v>5</v>
      </c>
      <c s="36">
        <v>0.00462</v>
      </c>
      <c s="36">
        <f>ROUND(G299*H299,6)</f>
      </c>
      <c r="L299" s="38">
        <v>0</v>
      </c>
      <c s="32">
        <f>ROUND(ROUND(L299,2)*ROUND(G299,3),2)</f>
      </c>
      <c s="36" t="s">
        <v>391</v>
      </c>
      <c>
        <f>(M299*21)/100</f>
      </c>
      <c t="s">
        <v>28</v>
      </c>
    </row>
    <row r="300" spans="1:5" ht="38.25">
      <c r="A300" s="35" t="s">
        <v>56</v>
      </c>
      <c r="E300" s="39" t="s">
        <v>2645</v>
      </c>
    </row>
    <row r="301" spans="1:5" ht="12.75">
      <c r="A301" s="35" t="s">
        <v>57</v>
      </c>
      <c r="E301" s="40" t="s">
        <v>2646</v>
      </c>
    </row>
    <row r="302" spans="1:5" ht="76.5">
      <c r="A302" t="s">
        <v>58</v>
      </c>
      <c r="E302" s="39" t="s">
        <v>2647</v>
      </c>
    </row>
    <row r="303" spans="1:16" ht="12.75">
      <c r="A303" t="s">
        <v>50</v>
      </c>
      <c s="34" t="s">
        <v>346</v>
      </c>
      <c s="34" t="s">
        <v>2648</v>
      </c>
      <c s="35" t="s">
        <v>5</v>
      </c>
      <c s="6" t="s">
        <v>2649</v>
      </c>
      <c s="36" t="s">
        <v>86</v>
      </c>
      <c s="37">
        <v>21.33</v>
      </c>
      <c s="36">
        <v>0.00067</v>
      </c>
      <c s="36">
        <f>ROUND(G303*H303,6)</f>
      </c>
      <c r="L303" s="38">
        <v>0</v>
      </c>
      <c s="32">
        <f>ROUND(ROUND(L303,2)*ROUND(G303,3),2)</f>
      </c>
      <c s="36" t="s">
        <v>391</v>
      </c>
      <c>
        <f>(M303*21)/100</f>
      </c>
      <c t="s">
        <v>28</v>
      </c>
    </row>
    <row r="304" spans="1:5" ht="12.75">
      <c r="A304" s="35" t="s">
        <v>56</v>
      </c>
      <c r="E304" s="39" t="s">
        <v>2649</v>
      </c>
    </row>
    <row r="305" spans="1:5" ht="12.75">
      <c r="A305" s="35" t="s">
        <v>57</v>
      </c>
      <c r="E305" s="40" t="s">
        <v>2650</v>
      </c>
    </row>
    <row r="306" spans="1:5" ht="63.75">
      <c r="A306" t="s">
        <v>58</v>
      </c>
      <c r="E306" s="39" t="s">
        <v>2651</v>
      </c>
    </row>
    <row r="307" spans="1:16" ht="12.75">
      <c r="A307" t="s">
        <v>50</v>
      </c>
      <c s="34" t="s">
        <v>349</v>
      </c>
      <c s="34" t="s">
        <v>2652</v>
      </c>
      <c s="35" t="s">
        <v>5</v>
      </c>
      <c s="6" t="s">
        <v>2653</v>
      </c>
      <c s="36" t="s">
        <v>86</v>
      </c>
      <c s="37">
        <v>30.99</v>
      </c>
      <c s="36">
        <v>0.00259</v>
      </c>
      <c s="36">
        <f>ROUND(G307*H307,6)</f>
      </c>
      <c r="L307" s="38">
        <v>0</v>
      </c>
      <c s="32">
        <f>ROUND(ROUND(L307,2)*ROUND(G307,3),2)</f>
      </c>
      <c s="36" t="s">
        <v>391</v>
      </c>
      <c>
        <f>(M307*21)/100</f>
      </c>
      <c t="s">
        <v>28</v>
      </c>
    </row>
    <row r="308" spans="1:5" ht="12.75">
      <c r="A308" s="35" t="s">
        <v>56</v>
      </c>
      <c r="E308" s="39" t="s">
        <v>2653</v>
      </c>
    </row>
    <row r="309" spans="1:5" ht="12.75">
      <c r="A309" s="35" t="s">
        <v>57</v>
      </c>
      <c r="E309" s="40" t="s">
        <v>2654</v>
      </c>
    </row>
    <row r="310" spans="1:5" ht="63.75">
      <c r="A310" t="s">
        <v>58</v>
      </c>
      <c r="E310" s="39" t="s">
        <v>2655</v>
      </c>
    </row>
    <row r="311" spans="1:13" ht="12.75">
      <c r="A311" t="s">
        <v>47</v>
      </c>
      <c r="C311" s="31" t="s">
        <v>2656</v>
      </c>
      <c r="E311" s="33" t="s">
        <v>2657</v>
      </c>
      <c r="J311" s="32">
        <f>0</f>
      </c>
      <c s="32">
        <f>0</f>
      </c>
      <c s="32">
        <f>0+L312+L316+L320+L324+L328+L332+L336+L340</f>
      </c>
      <c s="32">
        <f>0+M312+M316+M320+M324+M328+M332+M336+M340</f>
      </c>
    </row>
    <row r="312" spans="1:16" ht="12.75">
      <c r="A312" t="s">
        <v>50</v>
      </c>
      <c s="34" t="s">
        <v>353</v>
      </c>
      <c s="34" t="s">
        <v>2658</v>
      </c>
      <c s="35" t="s">
        <v>5</v>
      </c>
      <c s="6" t="s">
        <v>2659</v>
      </c>
      <c s="36" t="s">
        <v>65</v>
      </c>
      <c s="37">
        <v>3</v>
      </c>
      <c s="36">
        <v>0.00162</v>
      </c>
      <c s="36">
        <f>ROUND(G312*H312,6)</f>
      </c>
      <c r="L312" s="38">
        <v>0</v>
      </c>
      <c s="32">
        <f>ROUND(ROUND(L312,2)*ROUND(G312,3),2)</f>
      </c>
      <c s="36" t="s">
        <v>1663</v>
      </c>
      <c>
        <f>(M312*21)/100</f>
      </c>
      <c t="s">
        <v>28</v>
      </c>
    </row>
    <row r="313" spans="1:5" ht="12.75">
      <c r="A313" s="35" t="s">
        <v>56</v>
      </c>
      <c r="E313" s="39" t="s">
        <v>2659</v>
      </c>
    </row>
    <row r="314" spans="1:5" ht="12.75">
      <c r="A314" s="35" t="s">
        <v>57</v>
      </c>
      <c r="E314" s="40" t="s">
        <v>5</v>
      </c>
    </row>
    <row r="315" spans="1:5" ht="12.75">
      <c r="A315" t="s">
        <v>58</v>
      </c>
      <c r="E315" s="39" t="s">
        <v>2659</v>
      </c>
    </row>
    <row r="316" spans="1:16" ht="12.75">
      <c r="A316" t="s">
        <v>50</v>
      </c>
      <c s="34" t="s">
        <v>357</v>
      </c>
      <c s="34" t="s">
        <v>2660</v>
      </c>
      <c s="35" t="s">
        <v>5</v>
      </c>
      <c s="6" t="s">
        <v>2661</v>
      </c>
      <c s="36" t="s">
        <v>65</v>
      </c>
      <c s="37">
        <v>4</v>
      </c>
      <c s="36">
        <v>0.00185</v>
      </c>
      <c s="36">
        <f>ROUND(G316*H316,6)</f>
      </c>
      <c r="L316" s="38">
        <v>0</v>
      </c>
      <c s="32">
        <f>ROUND(ROUND(L316,2)*ROUND(G316,3),2)</f>
      </c>
      <c s="36" t="s">
        <v>1663</v>
      </c>
      <c>
        <f>(M316*21)/100</f>
      </c>
      <c t="s">
        <v>28</v>
      </c>
    </row>
    <row r="317" spans="1:5" ht="12.75">
      <c r="A317" s="35" t="s">
        <v>56</v>
      </c>
      <c r="E317" s="39" t="s">
        <v>2661</v>
      </c>
    </row>
    <row r="318" spans="1:5" ht="12.75">
      <c r="A318" s="35" t="s">
        <v>57</v>
      </c>
      <c r="E318" s="40" t="s">
        <v>5</v>
      </c>
    </row>
    <row r="319" spans="1:5" ht="12.75">
      <c r="A319" t="s">
        <v>58</v>
      </c>
      <c r="E319" s="39" t="s">
        <v>2661</v>
      </c>
    </row>
    <row r="320" spans="1:16" ht="12.75">
      <c r="A320" t="s">
        <v>50</v>
      </c>
      <c s="34" t="s">
        <v>361</v>
      </c>
      <c s="34" t="s">
        <v>2662</v>
      </c>
      <c s="35" t="s">
        <v>5</v>
      </c>
      <c s="6" t="s">
        <v>2663</v>
      </c>
      <c s="36" t="s">
        <v>65</v>
      </c>
      <c s="37">
        <v>1</v>
      </c>
      <c s="36">
        <v>0.00208</v>
      </c>
      <c s="36">
        <f>ROUND(G320*H320,6)</f>
      </c>
      <c r="L320" s="38">
        <v>0</v>
      </c>
      <c s="32">
        <f>ROUND(ROUND(L320,2)*ROUND(G320,3),2)</f>
      </c>
      <c s="36" t="s">
        <v>1663</v>
      </c>
      <c>
        <f>(M320*21)/100</f>
      </c>
      <c t="s">
        <v>28</v>
      </c>
    </row>
    <row r="321" spans="1:5" ht="12.75">
      <c r="A321" s="35" t="s">
        <v>56</v>
      </c>
      <c r="E321" s="39" t="s">
        <v>2663</v>
      </c>
    </row>
    <row r="322" spans="1:5" ht="12.75">
      <c r="A322" s="35" t="s">
        <v>57</v>
      </c>
      <c r="E322" s="40" t="s">
        <v>5</v>
      </c>
    </row>
    <row r="323" spans="1:5" ht="12.75">
      <c r="A323" t="s">
        <v>58</v>
      </c>
      <c r="E323" s="39" t="s">
        <v>2663</v>
      </c>
    </row>
    <row r="324" spans="1:16" ht="12.75">
      <c r="A324" t="s">
        <v>50</v>
      </c>
      <c s="34" t="s">
        <v>365</v>
      </c>
      <c s="34" t="s">
        <v>2664</v>
      </c>
      <c s="35" t="s">
        <v>5</v>
      </c>
      <c s="6" t="s">
        <v>2665</v>
      </c>
      <c s="36" t="s">
        <v>65</v>
      </c>
      <c s="37">
        <v>5</v>
      </c>
      <c s="36">
        <v>0.00335</v>
      </c>
      <c s="36">
        <f>ROUND(G324*H324,6)</f>
      </c>
      <c r="L324" s="38">
        <v>0</v>
      </c>
      <c s="32">
        <f>ROUND(ROUND(L324,2)*ROUND(G324,3),2)</f>
      </c>
      <c s="36" t="s">
        <v>1663</v>
      </c>
      <c>
        <f>(M324*21)/100</f>
      </c>
      <c t="s">
        <v>28</v>
      </c>
    </row>
    <row r="325" spans="1:5" ht="12.75">
      <c r="A325" s="35" t="s">
        <v>56</v>
      </c>
      <c r="E325" s="39" t="s">
        <v>2665</v>
      </c>
    </row>
    <row r="326" spans="1:5" ht="12.75">
      <c r="A326" s="35" t="s">
        <v>57</v>
      </c>
      <c r="E326" s="40" t="s">
        <v>5</v>
      </c>
    </row>
    <row r="327" spans="1:5" ht="12.75">
      <c r="A327" t="s">
        <v>58</v>
      </c>
      <c r="E327" s="39" t="s">
        <v>2665</v>
      </c>
    </row>
    <row r="328" spans="1:16" ht="25.5">
      <c r="A328" t="s">
        <v>50</v>
      </c>
      <c s="34" t="s">
        <v>369</v>
      </c>
      <c s="34" t="s">
        <v>2666</v>
      </c>
      <c s="35" t="s">
        <v>5</v>
      </c>
      <c s="6" t="s">
        <v>2667</v>
      </c>
      <c s="36" t="s">
        <v>65</v>
      </c>
      <c s="37">
        <v>10</v>
      </c>
      <c s="36">
        <v>0</v>
      </c>
      <c s="36">
        <f>ROUND(G328*H328,6)</f>
      </c>
      <c r="L328" s="38">
        <v>0</v>
      </c>
      <c s="32">
        <f>ROUND(ROUND(L328,2)*ROUND(G328,3),2)</f>
      </c>
      <c s="36" t="s">
        <v>1663</v>
      </c>
      <c>
        <f>(M328*21)/100</f>
      </c>
      <c t="s">
        <v>28</v>
      </c>
    </row>
    <row r="329" spans="1:5" ht="25.5">
      <c r="A329" s="35" t="s">
        <v>56</v>
      </c>
      <c r="E329" s="39" t="s">
        <v>2667</v>
      </c>
    </row>
    <row r="330" spans="1:5" ht="12.75">
      <c r="A330" s="35" t="s">
        <v>57</v>
      </c>
      <c r="E330" s="40" t="s">
        <v>2668</v>
      </c>
    </row>
    <row r="331" spans="1:5" ht="102">
      <c r="A331" t="s">
        <v>58</v>
      </c>
      <c r="E331" s="39" t="s">
        <v>2669</v>
      </c>
    </row>
    <row r="332" spans="1:16" ht="25.5">
      <c r="A332" t="s">
        <v>50</v>
      </c>
      <c s="34" t="s">
        <v>373</v>
      </c>
      <c s="34" t="s">
        <v>2670</v>
      </c>
      <c s="35" t="s">
        <v>5</v>
      </c>
      <c s="6" t="s">
        <v>2671</v>
      </c>
      <c s="36" t="s">
        <v>65</v>
      </c>
      <c s="37">
        <v>6</v>
      </c>
      <c s="36">
        <v>0</v>
      </c>
      <c s="36">
        <f>ROUND(G332*H332,6)</f>
      </c>
      <c r="L332" s="38">
        <v>0</v>
      </c>
      <c s="32">
        <f>ROUND(ROUND(L332,2)*ROUND(G332,3),2)</f>
      </c>
      <c s="36" t="s">
        <v>1663</v>
      </c>
      <c>
        <f>(M332*21)/100</f>
      </c>
      <c t="s">
        <v>28</v>
      </c>
    </row>
    <row r="333" spans="1:5" ht="25.5">
      <c r="A333" s="35" t="s">
        <v>56</v>
      </c>
      <c r="E333" s="39" t="s">
        <v>2671</v>
      </c>
    </row>
    <row r="334" spans="1:5" ht="12.75">
      <c r="A334" s="35" t="s">
        <v>57</v>
      </c>
      <c r="E334" s="40" t="s">
        <v>2672</v>
      </c>
    </row>
    <row r="335" spans="1:5" ht="102">
      <c r="A335" t="s">
        <v>58</v>
      </c>
      <c r="E335" s="39" t="s">
        <v>2673</v>
      </c>
    </row>
    <row r="336" spans="1:16" ht="25.5">
      <c r="A336" t="s">
        <v>50</v>
      </c>
      <c s="34" t="s">
        <v>377</v>
      </c>
      <c s="34" t="s">
        <v>2674</v>
      </c>
      <c s="35" t="s">
        <v>5</v>
      </c>
      <c s="6" t="s">
        <v>2675</v>
      </c>
      <c s="36" t="s">
        <v>996</v>
      </c>
      <c s="37">
        <v>0.038</v>
      </c>
      <c s="36">
        <v>0</v>
      </c>
      <c s="36">
        <f>ROUND(G336*H336,6)</f>
      </c>
      <c r="L336" s="38">
        <v>0</v>
      </c>
      <c s="32">
        <f>ROUND(ROUND(L336,2)*ROUND(G336,3),2)</f>
      </c>
      <c s="36" t="s">
        <v>1663</v>
      </c>
      <c>
        <f>(M336*21)/100</f>
      </c>
      <c t="s">
        <v>28</v>
      </c>
    </row>
    <row r="337" spans="1:5" ht="25.5">
      <c r="A337" s="35" t="s">
        <v>56</v>
      </c>
      <c r="E337" s="39" t="s">
        <v>2675</v>
      </c>
    </row>
    <row r="338" spans="1:5" ht="12.75">
      <c r="A338" s="35" t="s">
        <v>57</v>
      </c>
      <c r="E338" s="40" t="s">
        <v>5</v>
      </c>
    </row>
    <row r="339" spans="1:5" ht="140.25">
      <c r="A339" t="s">
        <v>58</v>
      </c>
      <c r="E339" s="39" t="s">
        <v>2676</v>
      </c>
    </row>
    <row r="340" spans="1:16" ht="12.75">
      <c r="A340" t="s">
        <v>50</v>
      </c>
      <c s="34" t="s">
        <v>568</v>
      </c>
      <c s="34" t="s">
        <v>2677</v>
      </c>
      <c s="35" t="s">
        <v>5</v>
      </c>
      <c s="6" t="s">
        <v>2678</v>
      </c>
      <c s="36" t="s">
        <v>86</v>
      </c>
      <c s="37">
        <v>2.42</v>
      </c>
      <c s="36">
        <v>0.00288</v>
      </c>
      <c s="36">
        <f>ROUND(G340*H340,6)</f>
      </c>
      <c r="L340" s="38">
        <v>0</v>
      </c>
      <c s="32">
        <f>ROUND(ROUND(L340,2)*ROUND(G340,3),2)</f>
      </c>
      <c s="36" t="s">
        <v>391</v>
      </c>
      <c>
        <f>(M340*21)/100</f>
      </c>
      <c t="s">
        <v>28</v>
      </c>
    </row>
    <row r="341" spans="1:5" ht="12.75">
      <c r="A341" s="35" t="s">
        <v>56</v>
      </c>
      <c r="E341" s="39" t="s">
        <v>2678</v>
      </c>
    </row>
    <row r="342" spans="1:5" ht="12.75">
      <c r="A342" s="35" t="s">
        <v>57</v>
      </c>
      <c r="E342" s="40" t="s">
        <v>5</v>
      </c>
    </row>
    <row r="343" spans="1:5" ht="63.75">
      <c r="A343" t="s">
        <v>58</v>
      </c>
      <c r="E343" s="39" t="s">
        <v>2679</v>
      </c>
    </row>
    <row r="344" spans="1:13" ht="12.75">
      <c r="A344" t="s">
        <v>47</v>
      </c>
      <c r="C344" s="31" t="s">
        <v>2680</v>
      </c>
      <c r="E344" s="33" t="s">
        <v>2681</v>
      </c>
      <c r="J344" s="32">
        <f>0</f>
      </c>
      <c s="32">
        <f>0</f>
      </c>
      <c s="32">
        <f>0+L345+L349+L353+L357+L361+L365+L369+L373+L377+L381+L385+L389+L393+L397+L401+L405+L409+L413+L417+L421+L425+L429+L433+L437+L441+L445+L449+L453+L457+L461+L465+L469+L473+L477+L481+L485+L489+L493+L497+L501+L505+L509+L513+L517+L521+L525+L529+L533+L537+L541+L545+L549+L553+L557+L561+L565+L569+L573+L577+L581+L585+L589+L593+L597+L601+L605+L609</f>
      </c>
      <c s="32">
        <f>0+M345+M349+M353+M357+M361+M365+M369+M373+M377+M381+M385+M389+M393+M397+M401+M405+M409+M413+M417+M421+M425+M429+M433+M437+M441+M445+M449+M453+M457+M461+M465+M469+M473+M477+M481+M485+M489+M493+M497+M501+M505+M509+M513+M517+M521+M525+M529+M533+M537+M541+M545+M549+M553+M557+M561+M565+M569+M573+M577+M581+M585+M589+M593+M597+M601+M605+M609</f>
      </c>
    </row>
    <row r="345" spans="1:16" ht="25.5">
      <c r="A345" t="s">
        <v>50</v>
      </c>
      <c s="34" t="s">
        <v>571</v>
      </c>
      <c s="34" t="s">
        <v>2682</v>
      </c>
      <c s="35" t="s">
        <v>5</v>
      </c>
      <c s="6" t="s">
        <v>2683</v>
      </c>
      <c s="36" t="s">
        <v>65</v>
      </c>
      <c s="37">
        <v>1</v>
      </c>
      <c s="36">
        <v>0.015</v>
      </c>
      <c s="36">
        <f>ROUND(G345*H345,6)</f>
      </c>
      <c r="L345" s="38">
        <v>0</v>
      </c>
      <c s="32">
        <f>ROUND(ROUND(L345,2)*ROUND(G345,3),2)</f>
      </c>
      <c s="36" t="s">
        <v>391</v>
      </c>
      <c>
        <f>(M345*21)/100</f>
      </c>
      <c t="s">
        <v>28</v>
      </c>
    </row>
    <row r="346" spans="1:5" ht="25.5">
      <c r="A346" s="35" t="s">
        <v>56</v>
      </c>
      <c r="E346" s="39" t="s">
        <v>2683</v>
      </c>
    </row>
    <row r="347" spans="1:5" ht="12.75">
      <c r="A347" s="35" t="s">
        <v>57</v>
      </c>
      <c r="E347" s="40" t="s">
        <v>5</v>
      </c>
    </row>
    <row r="348" spans="1:5" ht="25.5">
      <c r="A348" t="s">
        <v>58</v>
      </c>
      <c r="E348" s="39" t="s">
        <v>2683</v>
      </c>
    </row>
    <row r="349" spans="1:16" ht="25.5">
      <c r="A349" t="s">
        <v>50</v>
      </c>
      <c s="34" t="s">
        <v>574</v>
      </c>
      <c s="34" t="s">
        <v>2684</v>
      </c>
      <c s="35" t="s">
        <v>5</v>
      </c>
      <c s="6" t="s">
        <v>2685</v>
      </c>
      <c s="36" t="s">
        <v>86</v>
      </c>
      <c s="37">
        <v>4.775</v>
      </c>
      <c s="36">
        <v>0.0531</v>
      </c>
      <c s="36">
        <f>ROUND(G349*H349,6)</f>
      </c>
      <c r="L349" s="38">
        <v>0</v>
      </c>
      <c s="32">
        <f>ROUND(ROUND(L349,2)*ROUND(G349,3),2)</f>
      </c>
      <c s="36" t="s">
        <v>1663</v>
      </c>
      <c>
        <f>(M349*21)/100</f>
      </c>
      <c t="s">
        <v>28</v>
      </c>
    </row>
    <row r="350" spans="1:5" ht="25.5">
      <c r="A350" s="35" t="s">
        <v>56</v>
      </c>
      <c r="E350" s="39" t="s">
        <v>2685</v>
      </c>
    </row>
    <row r="351" spans="1:5" ht="12.75">
      <c r="A351" s="35" t="s">
        <v>57</v>
      </c>
      <c r="E351" s="40" t="s">
        <v>5</v>
      </c>
    </row>
    <row r="352" spans="1:5" ht="25.5">
      <c r="A352" t="s">
        <v>58</v>
      </c>
      <c r="E352" s="39" t="s">
        <v>2685</v>
      </c>
    </row>
    <row r="353" spans="1:16" ht="25.5">
      <c r="A353" t="s">
        <v>50</v>
      </c>
      <c s="34" t="s">
        <v>577</v>
      </c>
      <c s="34" t="s">
        <v>2686</v>
      </c>
      <c s="35" t="s">
        <v>5</v>
      </c>
      <c s="6" t="s">
        <v>2687</v>
      </c>
      <c s="36" t="s">
        <v>86</v>
      </c>
      <c s="37">
        <v>16.11</v>
      </c>
      <c s="36">
        <v>0.0603</v>
      </c>
      <c s="36">
        <f>ROUND(G353*H353,6)</f>
      </c>
      <c r="L353" s="38">
        <v>0</v>
      </c>
      <c s="32">
        <f>ROUND(ROUND(L353,2)*ROUND(G353,3),2)</f>
      </c>
      <c s="36" t="s">
        <v>1663</v>
      </c>
      <c>
        <f>(M353*21)/100</f>
      </c>
      <c t="s">
        <v>28</v>
      </c>
    </row>
    <row r="354" spans="1:5" ht="25.5">
      <c r="A354" s="35" t="s">
        <v>56</v>
      </c>
      <c r="E354" s="39" t="s">
        <v>2687</v>
      </c>
    </row>
    <row r="355" spans="1:5" ht="12.75">
      <c r="A355" s="35" t="s">
        <v>57</v>
      </c>
      <c r="E355" s="40" t="s">
        <v>5</v>
      </c>
    </row>
    <row r="356" spans="1:5" ht="25.5">
      <c r="A356" t="s">
        <v>58</v>
      </c>
      <c r="E356" s="39" t="s">
        <v>2687</v>
      </c>
    </row>
    <row r="357" spans="1:16" ht="25.5">
      <c r="A357" t="s">
        <v>50</v>
      </c>
      <c s="34" t="s">
        <v>580</v>
      </c>
      <c s="34" t="s">
        <v>2688</v>
      </c>
      <c s="35" t="s">
        <v>5</v>
      </c>
      <c s="6" t="s">
        <v>2689</v>
      </c>
      <c s="36" t="s">
        <v>86</v>
      </c>
      <c s="37">
        <v>12.185</v>
      </c>
      <c s="36">
        <v>0.0963</v>
      </c>
      <c s="36">
        <f>ROUND(G357*H357,6)</f>
      </c>
      <c r="L357" s="38">
        <v>0</v>
      </c>
      <c s="32">
        <f>ROUND(ROUND(L357,2)*ROUND(G357,3),2)</f>
      </c>
      <c s="36" t="s">
        <v>1663</v>
      </c>
      <c>
        <f>(M357*21)/100</f>
      </c>
      <c t="s">
        <v>28</v>
      </c>
    </row>
    <row r="358" spans="1:5" ht="25.5">
      <c r="A358" s="35" t="s">
        <v>56</v>
      </c>
      <c r="E358" s="39" t="s">
        <v>2689</v>
      </c>
    </row>
    <row r="359" spans="1:5" ht="12.75">
      <c r="A359" s="35" t="s">
        <v>57</v>
      </c>
      <c r="E359" s="40" t="s">
        <v>5</v>
      </c>
    </row>
    <row r="360" spans="1:5" ht="25.5">
      <c r="A360" t="s">
        <v>58</v>
      </c>
      <c r="E360" s="39" t="s">
        <v>2689</v>
      </c>
    </row>
    <row r="361" spans="1:16" ht="12.75">
      <c r="A361" t="s">
        <v>50</v>
      </c>
      <c s="34" t="s">
        <v>583</v>
      </c>
      <c s="34" t="s">
        <v>2690</v>
      </c>
      <c s="35" t="s">
        <v>5</v>
      </c>
      <c s="6" t="s">
        <v>2691</v>
      </c>
      <c s="36" t="s">
        <v>65</v>
      </c>
      <c s="37">
        <v>2</v>
      </c>
      <c s="36">
        <v>0.0024</v>
      </c>
      <c s="36">
        <f>ROUND(G361*H361,6)</f>
      </c>
      <c r="L361" s="38">
        <v>0</v>
      </c>
      <c s="32">
        <f>ROUND(ROUND(L361,2)*ROUND(G361,3),2)</f>
      </c>
      <c s="36" t="s">
        <v>1663</v>
      </c>
      <c>
        <f>(M361*21)/100</f>
      </c>
      <c t="s">
        <v>28</v>
      </c>
    </row>
    <row r="362" spans="1:5" ht="12.75">
      <c r="A362" s="35" t="s">
        <v>56</v>
      </c>
      <c r="E362" s="39" t="s">
        <v>2691</v>
      </c>
    </row>
    <row r="363" spans="1:5" ht="12.75">
      <c r="A363" s="35" t="s">
        <v>57</v>
      </c>
      <c r="E363" s="40" t="s">
        <v>5</v>
      </c>
    </row>
    <row r="364" spans="1:5" ht="12.75">
      <c r="A364" t="s">
        <v>58</v>
      </c>
      <c r="E364" s="39" t="s">
        <v>2692</v>
      </c>
    </row>
    <row r="365" spans="1:16" ht="25.5">
      <c r="A365" t="s">
        <v>50</v>
      </c>
      <c s="34" t="s">
        <v>586</v>
      </c>
      <c s="34" t="s">
        <v>2693</v>
      </c>
      <c s="35" t="s">
        <v>5</v>
      </c>
      <c s="6" t="s">
        <v>2694</v>
      </c>
      <c s="36" t="s">
        <v>1472</v>
      </c>
      <c s="37">
        <v>1612.31</v>
      </c>
      <c s="36">
        <v>0.0152</v>
      </c>
      <c s="36">
        <f>ROUND(G365*H365,6)</f>
      </c>
      <c r="L365" s="38">
        <v>0</v>
      </c>
      <c s="32">
        <f>ROUND(ROUND(L365,2)*ROUND(G365,3),2)</f>
      </c>
      <c s="36" t="s">
        <v>1663</v>
      </c>
      <c>
        <f>(M365*21)/100</f>
      </c>
      <c t="s">
        <v>28</v>
      </c>
    </row>
    <row r="366" spans="1:5" ht="25.5">
      <c r="A366" s="35" t="s">
        <v>56</v>
      </c>
      <c r="E366" s="39" t="s">
        <v>2694</v>
      </c>
    </row>
    <row r="367" spans="1:5" ht="12.75">
      <c r="A367" s="35" t="s">
        <v>57</v>
      </c>
      <c r="E367" s="40" t="s">
        <v>5</v>
      </c>
    </row>
    <row r="368" spans="1:5" ht="25.5">
      <c r="A368" t="s">
        <v>58</v>
      </c>
      <c r="E368" s="39" t="s">
        <v>2694</v>
      </c>
    </row>
    <row r="369" spans="1:16" ht="25.5">
      <c r="A369" t="s">
        <v>50</v>
      </c>
      <c s="34" t="s">
        <v>589</v>
      </c>
      <c s="34" t="s">
        <v>2695</v>
      </c>
      <c s="35" t="s">
        <v>5</v>
      </c>
      <c s="6" t="s">
        <v>2696</v>
      </c>
      <c s="36" t="s">
        <v>1472</v>
      </c>
      <c s="37">
        <v>1113.613</v>
      </c>
      <c s="36">
        <v>0.0149</v>
      </c>
      <c s="36">
        <f>ROUND(G369*H369,6)</f>
      </c>
      <c r="L369" s="38">
        <v>0</v>
      </c>
      <c s="32">
        <f>ROUND(ROUND(L369,2)*ROUND(G369,3),2)</f>
      </c>
      <c s="36" t="s">
        <v>1663</v>
      </c>
      <c>
        <f>(M369*21)/100</f>
      </c>
      <c t="s">
        <v>28</v>
      </c>
    </row>
    <row r="370" spans="1:5" ht="25.5">
      <c r="A370" s="35" t="s">
        <v>56</v>
      </c>
      <c r="E370" s="39" t="s">
        <v>2696</v>
      </c>
    </row>
    <row r="371" spans="1:5" ht="12.75">
      <c r="A371" s="35" t="s">
        <v>57</v>
      </c>
      <c r="E371" s="40" t="s">
        <v>5</v>
      </c>
    </row>
    <row r="372" spans="1:5" ht="25.5">
      <c r="A372" t="s">
        <v>58</v>
      </c>
      <c r="E372" s="39" t="s">
        <v>2696</v>
      </c>
    </row>
    <row r="373" spans="1:16" ht="12.75">
      <c r="A373" t="s">
        <v>50</v>
      </c>
      <c s="34" t="s">
        <v>592</v>
      </c>
      <c s="34" t="s">
        <v>2697</v>
      </c>
      <c s="35" t="s">
        <v>5</v>
      </c>
      <c s="6" t="s">
        <v>2698</v>
      </c>
      <c s="36" t="s">
        <v>1472</v>
      </c>
      <c s="37">
        <v>35.532</v>
      </c>
      <c s="36">
        <v>0.026</v>
      </c>
      <c s="36">
        <f>ROUND(G373*H373,6)</f>
      </c>
      <c r="L373" s="38">
        <v>0</v>
      </c>
      <c s="32">
        <f>ROUND(ROUND(L373,2)*ROUND(G373,3),2)</f>
      </c>
      <c s="36" t="s">
        <v>1663</v>
      </c>
      <c>
        <f>(M373*21)/100</f>
      </c>
      <c t="s">
        <v>28</v>
      </c>
    </row>
    <row r="374" spans="1:5" ht="12.75">
      <c r="A374" s="35" t="s">
        <v>56</v>
      </c>
      <c r="E374" s="39" t="s">
        <v>2698</v>
      </c>
    </row>
    <row r="375" spans="1:5" ht="12.75">
      <c r="A375" s="35" t="s">
        <v>57</v>
      </c>
      <c r="E375" s="40" t="s">
        <v>5</v>
      </c>
    </row>
    <row r="376" spans="1:5" ht="12.75">
      <c r="A376" t="s">
        <v>58</v>
      </c>
      <c r="E376" s="39" t="s">
        <v>2698</v>
      </c>
    </row>
    <row r="377" spans="1:16" ht="12.75">
      <c r="A377" t="s">
        <v>50</v>
      </c>
      <c s="34" t="s">
        <v>595</v>
      </c>
      <c s="34" t="s">
        <v>2699</v>
      </c>
      <c s="35" t="s">
        <v>5</v>
      </c>
      <c s="6" t="s">
        <v>2700</v>
      </c>
      <c s="36" t="s">
        <v>1472</v>
      </c>
      <c s="37">
        <v>1.89</v>
      </c>
      <c s="36">
        <v>0.027</v>
      </c>
      <c s="36">
        <f>ROUND(G377*H377,6)</f>
      </c>
      <c r="L377" s="38">
        <v>0</v>
      </c>
      <c s="32">
        <f>ROUND(ROUND(L377,2)*ROUND(G377,3),2)</f>
      </c>
      <c s="36" t="s">
        <v>1663</v>
      </c>
      <c>
        <f>(M377*21)/100</f>
      </c>
      <c t="s">
        <v>28</v>
      </c>
    </row>
    <row r="378" spans="1:5" ht="12.75">
      <c r="A378" s="35" t="s">
        <v>56</v>
      </c>
      <c r="E378" s="39" t="s">
        <v>2700</v>
      </c>
    </row>
    <row r="379" spans="1:5" ht="12.75">
      <c r="A379" s="35" t="s">
        <v>57</v>
      </c>
      <c r="E379" s="40" t="s">
        <v>5</v>
      </c>
    </row>
    <row r="380" spans="1:5" ht="12.75">
      <c r="A380" t="s">
        <v>58</v>
      </c>
      <c r="E380" s="39" t="s">
        <v>2700</v>
      </c>
    </row>
    <row r="381" spans="1:16" ht="12.75">
      <c r="A381" t="s">
        <v>50</v>
      </c>
      <c s="34" t="s">
        <v>598</v>
      </c>
      <c s="34" t="s">
        <v>2699</v>
      </c>
      <c s="35" t="s">
        <v>51</v>
      </c>
      <c s="6" t="s">
        <v>2700</v>
      </c>
      <c s="36" t="s">
        <v>1472</v>
      </c>
      <c s="37">
        <v>72.275</v>
      </c>
      <c s="36">
        <v>0.027</v>
      </c>
      <c s="36">
        <f>ROUND(G381*H381,6)</f>
      </c>
      <c r="L381" s="38">
        <v>0</v>
      </c>
      <c s="32">
        <f>ROUND(ROUND(L381,2)*ROUND(G381,3),2)</f>
      </c>
      <c s="36" t="s">
        <v>1663</v>
      </c>
      <c>
        <f>(M381*21)/100</f>
      </c>
      <c t="s">
        <v>28</v>
      </c>
    </row>
    <row r="382" spans="1:5" ht="12.75">
      <c r="A382" s="35" t="s">
        <v>56</v>
      </c>
      <c r="E382" s="39" t="s">
        <v>2700</v>
      </c>
    </row>
    <row r="383" spans="1:5" ht="12.75">
      <c r="A383" s="35" t="s">
        <v>57</v>
      </c>
      <c r="E383" s="40" t="s">
        <v>5</v>
      </c>
    </row>
    <row r="384" spans="1:5" ht="12.75">
      <c r="A384" t="s">
        <v>58</v>
      </c>
      <c r="E384" s="39" t="s">
        <v>2700</v>
      </c>
    </row>
    <row r="385" spans="1:16" ht="12.75">
      <c r="A385" t="s">
        <v>50</v>
      </c>
      <c s="34" t="s">
        <v>601</v>
      </c>
      <c s="34" t="s">
        <v>2701</v>
      </c>
      <c s="35" t="s">
        <v>5</v>
      </c>
      <c s="6" t="s">
        <v>2702</v>
      </c>
      <c s="36" t="s">
        <v>1472</v>
      </c>
      <c s="37">
        <v>2.326</v>
      </c>
      <c s="36">
        <v>0.02514</v>
      </c>
      <c s="36">
        <f>ROUND(G385*H385,6)</f>
      </c>
      <c r="L385" s="38">
        <v>0</v>
      </c>
      <c s="32">
        <f>ROUND(ROUND(L385,2)*ROUND(G385,3),2)</f>
      </c>
      <c s="36" t="s">
        <v>1663</v>
      </c>
      <c>
        <f>(M385*21)/100</f>
      </c>
      <c t="s">
        <v>28</v>
      </c>
    </row>
    <row r="386" spans="1:5" ht="12.75">
      <c r="A386" s="35" t="s">
        <v>56</v>
      </c>
      <c r="E386" s="39" t="s">
        <v>2702</v>
      </c>
    </row>
    <row r="387" spans="1:5" ht="12.75">
      <c r="A387" s="35" t="s">
        <v>57</v>
      </c>
      <c r="E387" s="40" t="s">
        <v>5</v>
      </c>
    </row>
    <row r="388" spans="1:5" ht="12.75">
      <c r="A388" t="s">
        <v>58</v>
      </c>
      <c r="E388" s="39" t="s">
        <v>2702</v>
      </c>
    </row>
    <row r="389" spans="1:16" ht="12.75">
      <c r="A389" t="s">
        <v>50</v>
      </c>
      <c s="34" t="s">
        <v>604</v>
      </c>
      <c s="34" t="s">
        <v>2701</v>
      </c>
      <c s="35" t="s">
        <v>51</v>
      </c>
      <c s="6" t="s">
        <v>2702</v>
      </c>
      <c s="36" t="s">
        <v>1472</v>
      </c>
      <c s="37">
        <v>2.326</v>
      </c>
      <c s="36">
        <v>0.02514</v>
      </c>
      <c s="36">
        <f>ROUND(G389*H389,6)</f>
      </c>
      <c r="L389" s="38">
        <v>0</v>
      </c>
      <c s="32">
        <f>ROUND(ROUND(L389,2)*ROUND(G389,3),2)</f>
      </c>
      <c s="36" t="s">
        <v>1663</v>
      </c>
      <c>
        <f>(M389*21)/100</f>
      </c>
      <c t="s">
        <v>28</v>
      </c>
    </row>
    <row r="390" spans="1:5" ht="12.75">
      <c r="A390" s="35" t="s">
        <v>56</v>
      </c>
      <c r="E390" s="39" t="s">
        <v>2702</v>
      </c>
    </row>
    <row r="391" spans="1:5" ht="12.75">
      <c r="A391" s="35" t="s">
        <v>57</v>
      </c>
      <c r="E391" s="40" t="s">
        <v>5</v>
      </c>
    </row>
    <row r="392" spans="1:5" ht="12.75">
      <c r="A392" t="s">
        <v>58</v>
      </c>
      <c r="E392" s="39" t="s">
        <v>2702</v>
      </c>
    </row>
    <row r="393" spans="1:16" ht="12.75">
      <c r="A393" t="s">
        <v>50</v>
      </c>
      <c s="34" t="s">
        <v>607</v>
      </c>
      <c s="34" t="s">
        <v>2703</v>
      </c>
      <c s="35" t="s">
        <v>5</v>
      </c>
      <c s="6" t="s">
        <v>2704</v>
      </c>
      <c s="36" t="s">
        <v>1472</v>
      </c>
      <c s="37">
        <v>8.61</v>
      </c>
      <c s="36">
        <v>0.02741</v>
      </c>
      <c s="36">
        <f>ROUND(G393*H393,6)</f>
      </c>
      <c r="L393" s="38">
        <v>0</v>
      </c>
      <c s="32">
        <f>ROUND(ROUND(L393,2)*ROUND(G393,3),2)</f>
      </c>
      <c s="36" t="s">
        <v>1663</v>
      </c>
      <c>
        <f>(M393*21)/100</f>
      </c>
      <c t="s">
        <v>28</v>
      </c>
    </row>
    <row r="394" spans="1:5" ht="12.75">
      <c r="A394" s="35" t="s">
        <v>56</v>
      </c>
      <c r="E394" s="39" t="s">
        <v>2704</v>
      </c>
    </row>
    <row r="395" spans="1:5" ht="12.75">
      <c r="A395" s="35" t="s">
        <v>57</v>
      </c>
      <c r="E395" s="40" t="s">
        <v>5</v>
      </c>
    </row>
    <row r="396" spans="1:5" ht="12.75">
      <c r="A396" t="s">
        <v>58</v>
      </c>
      <c r="E396" s="39" t="s">
        <v>2704</v>
      </c>
    </row>
    <row r="397" spans="1:16" ht="12.75">
      <c r="A397" t="s">
        <v>50</v>
      </c>
      <c s="34" t="s">
        <v>610</v>
      </c>
      <c s="34" t="s">
        <v>2705</v>
      </c>
      <c s="35" t="s">
        <v>5</v>
      </c>
      <c s="6" t="s">
        <v>2706</v>
      </c>
      <c s="36" t="s">
        <v>1472</v>
      </c>
      <c s="37">
        <v>52.518</v>
      </c>
      <c s="36">
        <v>0.02019</v>
      </c>
      <c s="36">
        <f>ROUND(G397*H397,6)</f>
      </c>
      <c r="L397" s="38">
        <v>0</v>
      </c>
      <c s="32">
        <f>ROUND(ROUND(L397,2)*ROUND(G397,3),2)</f>
      </c>
      <c s="36" t="s">
        <v>1663</v>
      </c>
      <c>
        <f>(M397*21)/100</f>
      </c>
      <c t="s">
        <v>28</v>
      </c>
    </row>
    <row r="398" spans="1:5" ht="12.75">
      <c r="A398" s="35" t="s">
        <v>56</v>
      </c>
      <c r="E398" s="39" t="s">
        <v>2706</v>
      </c>
    </row>
    <row r="399" spans="1:5" ht="12.75">
      <c r="A399" s="35" t="s">
        <v>57</v>
      </c>
      <c r="E399" s="40" t="s">
        <v>5</v>
      </c>
    </row>
    <row r="400" spans="1:5" ht="12.75">
      <c r="A400" t="s">
        <v>58</v>
      </c>
      <c r="E400" s="39" t="s">
        <v>2706</v>
      </c>
    </row>
    <row r="401" spans="1:16" ht="12.75">
      <c r="A401" t="s">
        <v>50</v>
      </c>
      <c s="34" t="s">
        <v>613</v>
      </c>
      <c s="34" t="s">
        <v>2707</v>
      </c>
      <c s="35" t="s">
        <v>5</v>
      </c>
      <c s="6" t="s">
        <v>2708</v>
      </c>
      <c s="36" t="s">
        <v>1472</v>
      </c>
      <c s="37">
        <v>50</v>
      </c>
      <c s="36">
        <v>0.01351</v>
      </c>
      <c s="36">
        <f>ROUND(G401*H401,6)</f>
      </c>
      <c r="L401" s="38">
        <v>0</v>
      </c>
      <c s="32">
        <f>ROUND(ROUND(L401,2)*ROUND(G401,3),2)</f>
      </c>
      <c s="36" t="s">
        <v>1663</v>
      </c>
      <c>
        <f>(M401*21)/100</f>
      </c>
      <c t="s">
        <v>28</v>
      </c>
    </row>
    <row r="402" spans="1:5" ht="12.75">
      <c r="A402" s="35" t="s">
        <v>56</v>
      </c>
      <c r="E402" s="39" t="s">
        <v>2708</v>
      </c>
    </row>
    <row r="403" spans="1:5" ht="12.75">
      <c r="A403" s="35" t="s">
        <v>57</v>
      </c>
      <c r="E403" s="40" t="s">
        <v>2709</v>
      </c>
    </row>
    <row r="404" spans="1:5" ht="12.75">
      <c r="A404" t="s">
        <v>58</v>
      </c>
      <c r="E404" s="39" t="s">
        <v>2708</v>
      </c>
    </row>
    <row r="405" spans="1:16" ht="12.75">
      <c r="A405" t="s">
        <v>50</v>
      </c>
      <c s="34" t="s">
        <v>616</v>
      </c>
      <c s="34" t="s">
        <v>2710</v>
      </c>
      <c s="35" t="s">
        <v>5</v>
      </c>
      <c s="6" t="s">
        <v>2711</v>
      </c>
      <c s="36" t="s">
        <v>65</v>
      </c>
      <c s="37">
        <v>2</v>
      </c>
      <c s="36">
        <v>0.012</v>
      </c>
      <c s="36">
        <f>ROUND(G405*H405,6)</f>
      </c>
      <c r="L405" s="38">
        <v>0</v>
      </c>
      <c s="32">
        <f>ROUND(ROUND(L405,2)*ROUND(G405,3),2)</f>
      </c>
      <c s="36" t="s">
        <v>1663</v>
      </c>
      <c>
        <f>(M405*21)/100</f>
      </c>
      <c t="s">
        <v>28</v>
      </c>
    </row>
    <row r="406" spans="1:5" ht="12.75">
      <c r="A406" s="35" t="s">
        <v>56</v>
      </c>
      <c r="E406" s="39" t="s">
        <v>2711</v>
      </c>
    </row>
    <row r="407" spans="1:5" ht="12.75">
      <c r="A407" s="35" t="s">
        <v>57</v>
      </c>
      <c r="E407" s="40" t="s">
        <v>5</v>
      </c>
    </row>
    <row r="408" spans="1:5" ht="12.75">
      <c r="A408" t="s">
        <v>58</v>
      </c>
      <c r="E408" s="39" t="s">
        <v>2711</v>
      </c>
    </row>
    <row r="409" spans="1:16" ht="12.75">
      <c r="A409" t="s">
        <v>50</v>
      </c>
      <c s="34" t="s">
        <v>619</v>
      </c>
      <c s="34" t="s">
        <v>2712</v>
      </c>
      <c s="35" t="s">
        <v>5</v>
      </c>
      <c s="6" t="s">
        <v>2713</v>
      </c>
      <c s="36" t="s">
        <v>65</v>
      </c>
      <c s="37">
        <v>251.262</v>
      </c>
      <c s="36">
        <v>0.032</v>
      </c>
      <c s="36">
        <f>ROUND(G409*H409,6)</f>
      </c>
      <c r="L409" s="38">
        <v>0</v>
      </c>
      <c s="32">
        <f>ROUND(ROUND(L409,2)*ROUND(G409,3),2)</f>
      </c>
      <c s="36" t="s">
        <v>1663</v>
      </c>
      <c>
        <f>(M409*21)/100</f>
      </c>
      <c t="s">
        <v>28</v>
      </c>
    </row>
    <row r="410" spans="1:5" ht="12.75">
      <c r="A410" s="35" t="s">
        <v>56</v>
      </c>
      <c r="E410" s="39" t="s">
        <v>2713</v>
      </c>
    </row>
    <row r="411" spans="1:5" ht="12.75">
      <c r="A411" s="35" t="s">
        <v>57</v>
      </c>
      <c r="E411" s="40" t="s">
        <v>5</v>
      </c>
    </row>
    <row r="412" spans="1:5" ht="12.75">
      <c r="A412" t="s">
        <v>58</v>
      </c>
      <c r="E412" s="39" t="s">
        <v>2713</v>
      </c>
    </row>
    <row r="413" spans="1:16" ht="12.75">
      <c r="A413" t="s">
        <v>50</v>
      </c>
      <c s="34" t="s">
        <v>622</v>
      </c>
      <c s="34" t="s">
        <v>2714</v>
      </c>
      <c s="35" t="s">
        <v>5</v>
      </c>
      <c s="6" t="s">
        <v>2715</v>
      </c>
      <c s="36" t="s">
        <v>1472</v>
      </c>
      <c s="37">
        <v>228.42</v>
      </c>
      <c s="36">
        <v>0</v>
      </c>
      <c s="36">
        <f>ROUND(G413*H413,6)</f>
      </c>
      <c r="L413" s="38">
        <v>0</v>
      </c>
      <c s="32">
        <f>ROUND(ROUND(L413,2)*ROUND(G413,3),2)</f>
      </c>
      <c s="36" t="s">
        <v>1663</v>
      </c>
      <c>
        <f>(M413*21)/100</f>
      </c>
      <c t="s">
        <v>28</v>
      </c>
    </row>
    <row r="414" spans="1:5" ht="12.75">
      <c r="A414" s="35" t="s">
        <v>56</v>
      </c>
      <c r="E414" s="39" t="s">
        <v>2715</v>
      </c>
    </row>
    <row r="415" spans="1:5" ht="51">
      <c r="A415" s="35" t="s">
        <v>57</v>
      </c>
      <c r="E415" s="42" t="s">
        <v>2716</v>
      </c>
    </row>
    <row r="416" spans="1:5" ht="63.75">
      <c r="A416" t="s">
        <v>58</v>
      </c>
      <c r="E416" s="39" t="s">
        <v>2717</v>
      </c>
    </row>
    <row r="417" spans="1:16" ht="12.75">
      <c r="A417" t="s">
        <v>50</v>
      </c>
      <c s="34" t="s">
        <v>625</v>
      </c>
      <c s="34" t="s">
        <v>2718</v>
      </c>
      <c s="35" t="s">
        <v>5</v>
      </c>
      <c s="6" t="s">
        <v>2719</v>
      </c>
      <c s="36" t="s">
        <v>65</v>
      </c>
      <c s="37">
        <v>8</v>
      </c>
      <c s="36">
        <v>0</v>
      </c>
      <c s="36">
        <f>ROUND(G417*H417,6)</f>
      </c>
      <c r="L417" s="38">
        <v>0</v>
      </c>
      <c s="32">
        <f>ROUND(ROUND(L417,2)*ROUND(G417,3),2)</f>
      </c>
      <c s="36" t="s">
        <v>1663</v>
      </c>
      <c>
        <f>(M417*21)/100</f>
      </c>
      <c t="s">
        <v>28</v>
      </c>
    </row>
    <row r="418" spans="1:5" ht="12.75">
      <c r="A418" s="35" t="s">
        <v>56</v>
      </c>
      <c r="E418" s="39" t="s">
        <v>2719</v>
      </c>
    </row>
    <row r="419" spans="1:5" ht="12.75">
      <c r="A419" s="35" t="s">
        <v>57</v>
      </c>
      <c r="E419" s="40" t="s">
        <v>2720</v>
      </c>
    </row>
    <row r="420" spans="1:5" ht="38.25">
      <c r="A420" t="s">
        <v>58</v>
      </c>
      <c r="E420" s="39" t="s">
        <v>2721</v>
      </c>
    </row>
    <row r="421" spans="1:16" ht="25.5">
      <c r="A421" t="s">
        <v>50</v>
      </c>
      <c s="34" t="s">
        <v>628</v>
      </c>
      <c s="34" t="s">
        <v>2722</v>
      </c>
      <c s="35" t="s">
        <v>5</v>
      </c>
      <c s="6" t="s">
        <v>2723</v>
      </c>
      <c s="36" t="s">
        <v>1472</v>
      </c>
      <c s="37">
        <v>1535.533</v>
      </c>
      <c s="36">
        <v>4E-05</v>
      </c>
      <c s="36">
        <f>ROUND(G421*H421,6)</f>
      </c>
      <c r="L421" s="38">
        <v>0</v>
      </c>
      <c s="32">
        <f>ROUND(ROUND(L421,2)*ROUND(G421,3),2)</f>
      </c>
      <c s="36" t="s">
        <v>1663</v>
      </c>
      <c>
        <f>(M421*21)/100</f>
      </c>
      <c t="s">
        <v>28</v>
      </c>
    </row>
    <row r="422" spans="1:5" ht="25.5">
      <c r="A422" s="35" t="s">
        <v>56</v>
      </c>
      <c r="E422" s="39" t="s">
        <v>2723</v>
      </c>
    </row>
    <row r="423" spans="1:5" ht="76.5">
      <c r="A423" s="35" t="s">
        <v>57</v>
      </c>
      <c r="E423" s="42" t="s">
        <v>2724</v>
      </c>
    </row>
    <row r="424" spans="1:5" ht="114.75">
      <c r="A424" t="s">
        <v>58</v>
      </c>
      <c r="E424" s="39" t="s">
        <v>2725</v>
      </c>
    </row>
    <row r="425" spans="1:16" ht="38.25">
      <c r="A425" t="s">
        <v>50</v>
      </c>
      <c s="34" t="s">
        <v>631</v>
      </c>
      <c s="34" t="s">
        <v>2726</v>
      </c>
      <c s="35" t="s">
        <v>5</v>
      </c>
      <c s="6" t="s">
        <v>2727</v>
      </c>
      <c s="36" t="s">
        <v>1472</v>
      </c>
      <c s="37">
        <v>1060.584</v>
      </c>
      <c s="36">
        <v>6E-05</v>
      </c>
      <c s="36">
        <f>ROUND(G425*H425,6)</f>
      </c>
      <c r="L425" s="38">
        <v>0</v>
      </c>
      <c s="32">
        <f>ROUND(ROUND(L425,2)*ROUND(G425,3),2)</f>
      </c>
      <c s="36" t="s">
        <v>1663</v>
      </c>
      <c>
        <f>(M425*21)/100</f>
      </c>
      <c t="s">
        <v>28</v>
      </c>
    </row>
    <row r="426" spans="1:5" ht="38.25">
      <c r="A426" s="35" t="s">
        <v>56</v>
      </c>
      <c r="E426" s="39" t="s">
        <v>2727</v>
      </c>
    </row>
    <row r="427" spans="1:5" ht="89.25">
      <c r="A427" s="35" t="s">
        <v>57</v>
      </c>
      <c r="E427" s="42" t="s">
        <v>2728</v>
      </c>
    </row>
    <row r="428" spans="1:5" ht="114.75">
      <c r="A428" t="s">
        <v>58</v>
      </c>
      <c r="E428" s="39" t="s">
        <v>2729</v>
      </c>
    </row>
    <row r="429" spans="1:16" ht="38.25">
      <c r="A429" t="s">
        <v>50</v>
      </c>
      <c s="34" t="s">
        <v>635</v>
      </c>
      <c s="34" t="s">
        <v>2730</v>
      </c>
      <c s="35" t="s">
        <v>5</v>
      </c>
      <c s="6" t="s">
        <v>2731</v>
      </c>
      <c s="36" t="s">
        <v>1472</v>
      </c>
      <c s="37">
        <v>1.89</v>
      </c>
      <c s="36">
        <v>0.00032</v>
      </c>
      <c s="36">
        <f>ROUND(G429*H429,6)</f>
      </c>
      <c r="L429" s="38">
        <v>0</v>
      </c>
      <c s="32">
        <f>ROUND(ROUND(L429,2)*ROUND(G429,3),2)</f>
      </c>
      <c s="36" t="s">
        <v>1663</v>
      </c>
      <c>
        <f>(M429*21)/100</f>
      </c>
      <c t="s">
        <v>28</v>
      </c>
    </row>
    <row r="430" spans="1:5" ht="38.25">
      <c r="A430" s="35" t="s">
        <v>56</v>
      </c>
      <c r="E430" s="39" t="s">
        <v>2732</v>
      </c>
    </row>
    <row r="431" spans="1:5" ht="12.75">
      <c r="A431" s="35" t="s">
        <v>57</v>
      </c>
      <c r="E431" s="40" t="s">
        <v>2733</v>
      </c>
    </row>
    <row r="432" spans="1:5" ht="191.25">
      <c r="A432" t="s">
        <v>58</v>
      </c>
      <c r="E432" s="39" t="s">
        <v>2734</v>
      </c>
    </row>
    <row r="433" spans="1:16" ht="38.25">
      <c r="A433" t="s">
        <v>50</v>
      </c>
      <c s="34" t="s">
        <v>638</v>
      </c>
      <c s="34" t="s">
        <v>2730</v>
      </c>
      <c s="35" t="s">
        <v>51</v>
      </c>
      <c s="6" t="s">
        <v>2731</v>
      </c>
      <c s="36" t="s">
        <v>1472</v>
      </c>
      <c s="37">
        <v>67.116</v>
      </c>
      <c s="36">
        <v>0.00032</v>
      </c>
      <c s="36">
        <f>ROUND(G433*H433,6)</f>
      </c>
      <c r="L433" s="38">
        <v>0</v>
      </c>
      <c s="32">
        <f>ROUND(ROUND(L433,2)*ROUND(G433,3),2)</f>
      </c>
      <c s="36" t="s">
        <v>1663</v>
      </c>
      <c>
        <f>(M433*21)/100</f>
      </c>
      <c t="s">
        <v>28</v>
      </c>
    </row>
    <row r="434" spans="1:5" ht="38.25">
      <c r="A434" s="35" t="s">
        <v>56</v>
      </c>
      <c r="E434" s="39" t="s">
        <v>2732</v>
      </c>
    </row>
    <row r="435" spans="1:5" ht="38.25">
      <c r="A435" s="35" t="s">
        <v>57</v>
      </c>
      <c r="E435" s="40" t="s">
        <v>2735</v>
      </c>
    </row>
    <row r="436" spans="1:5" ht="191.25">
      <c r="A436" t="s">
        <v>58</v>
      </c>
      <c r="E436" s="39" t="s">
        <v>2734</v>
      </c>
    </row>
    <row r="437" spans="1:16" ht="38.25">
      <c r="A437" t="s">
        <v>50</v>
      </c>
      <c s="34" t="s">
        <v>641</v>
      </c>
      <c s="34" t="s">
        <v>2736</v>
      </c>
      <c s="35" t="s">
        <v>5</v>
      </c>
      <c s="6" t="s">
        <v>2731</v>
      </c>
      <c s="36" t="s">
        <v>1472</v>
      </c>
      <c s="37">
        <v>72.275</v>
      </c>
      <c s="36">
        <v>0.00013</v>
      </c>
      <c s="36">
        <f>ROUND(G437*H437,6)</f>
      </c>
      <c r="L437" s="38">
        <v>0</v>
      </c>
      <c s="32">
        <f>ROUND(ROUND(L437,2)*ROUND(G437,3),2)</f>
      </c>
      <c s="36" t="s">
        <v>1663</v>
      </c>
      <c>
        <f>(M437*21)/100</f>
      </c>
      <c t="s">
        <v>28</v>
      </c>
    </row>
    <row r="438" spans="1:5" ht="38.25">
      <c r="A438" s="35" t="s">
        <v>56</v>
      </c>
      <c r="E438" s="39" t="s">
        <v>2737</v>
      </c>
    </row>
    <row r="439" spans="1:5" ht="89.25">
      <c r="A439" s="35" t="s">
        <v>57</v>
      </c>
      <c r="E439" s="40" t="s">
        <v>2738</v>
      </c>
    </row>
    <row r="440" spans="1:5" ht="191.25">
      <c r="A440" t="s">
        <v>58</v>
      </c>
      <c r="E440" s="39" t="s">
        <v>2739</v>
      </c>
    </row>
    <row r="441" spans="1:16" ht="25.5">
      <c r="A441" t="s">
        <v>50</v>
      </c>
      <c s="34" t="s">
        <v>644</v>
      </c>
      <c s="34" t="s">
        <v>2740</v>
      </c>
      <c s="35" t="s">
        <v>5</v>
      </c>
      <c s="6" t="s">
        <v>2741</v>
      </c>
      <c s="36" t="s">
        <v>1472</v>
      </c>
      <c s="37">
        <v>44.69</v>
      </c>
      <c s="36">
        <v>0.00013</v>
      </c>
      <c s="36">
        <f>ROUND(G441*H441,6)</f>
      </c>
      <c r="L441" s="38">
        <v>0</v>
      </c>
      <c s="32">
        <f>ROUND(ROUND(L441,2)*ROUND(G441,3),2)</f>
      </c>
      <c s="36" t="s">
        <v>1663</v>
      </c>
      <c>
        <f>(M441*21)/100</f>
      </c>
      <c t="s">
        <v>28</v>
      </c>
    </row>
    <row r="442" spans="1:5" ht="25.5">
      <c r="A442" s="35" t="s">
        <v>56</v>
      </c>
      <c r="E442" s="39" t="s">
        <v>2741</v>
      </c>
    </row>
    <row r="443" spans="1:5" ht="12.75">
      <c r="A443" s="35" t="s">
        <v>57</v>
      </c>
      <c r="E443" s="40" t="s">
        <v>2742</v>
      </c>
    </row>
    <row r="444" spans="1:5" ht="178.5">
      <c r="A444" t="s">
        <v>58</v>
      </c>
      <c r="E444" s="39" t="s">
        <v>2743</v>
      </c>
    </row>
    <row r="445" spans="1:16" ht="38.25">
      <c r="A445" t="s">
        <v>50</v>
      </c>
      <c s="34" t="s">
        <v>647</v>
      </c>
      <c s="34" t="s">
        <v>2744</v>
      </c>
      <c s="35" t="s">
        <v>5</v>
      </c>
      <c s="6" t="s">
        <v>2745</v>
      </c>
      <c s="36" t="s">
        <v>1472</v>
      </c>
      <c s="37">
        <v>2.326</v>
      </c>
      <c s="36">
        <v>0.00078</v>
      </c>
      <c s="36">
        <f>ROUND(G445*H445,6)</f>
      </c>
      <c r="L445" s="38">
        <v>0</v>
      </c>
      <c s="32">
        <f>ROUND(ROUND(L445,2)*ROUND(G445,3),2)</f>
      </c>
      <c s="36" t="s">
        <v>1663</v>
      </c>
      <c>
        <f>(M445*21)/100</f>
      </c>
      <c t="s">
        <v>28</v>
      </c>
    </row>
    <row r="446" spans="1:5" ht="38.25">
      <c r="A446" s="35" t="s">
        <v>56</v>
      </c>
      <c r="E446" s="39" t="s">
        <v>2746</v>
      </c>
    </row>
    <row r="447" spans="1:5" ht="12.75">
      <c r="A447" s="35" t="s">
        <v>57</v>
      </c>
      <c r="E447" s="40" t="s">
        <v>2747</v>
      </c>
    </row>
    <row r="448" spans="1:5" ht="25.5">
      <c r="A448" t="s">
        <v>58</v>
      </c>
      <c r="E448" s="39" t="s">
        <v>2748</v>
      </c>
    </row>
    <row r="449" spans="1:16" ht="38.25">
      <c r="A449" t="s">
        <v>50</v>
      </c>
      <c s="34" t="s">
        <v>650</v>
      </c>
      <c s="34" t="s">
        <v>2749</v>
      </c>
      <c s="35" t="s">
        <v>5</v>
      </c>
      <c s="6" t="s">
        <v>2745</v>
      </c>
      <c s="36" t="s">
        <v>1472</v>
      </c>
      <c s="37">
        <v>2.326</v>
      </c>
      <c s="36">
        <v>0.00055</v>
      </c>
      <c s="36">
        <f>ROUND(G449*H449,6)</f>
      </c>
      <c r="L449" s="38">
        <v>0</v>
      </c>
      <c s="32">
        <f>ROUND(ROUND(L449,2)*ROUND(G449,3),2)</f>
      </c>
      <c s="36" t="s">
        <v>1663</v>
      </c>
      <c>
        <f>(M449*21)/100</f>
      </c>
      <c t="s">
        <v>28</v>
      </c>
    </row>
    <row r="450" spans="1:5" ht="38.25">
      <c r="A450" s="35" t="s">
        <v>56</v>
      </c>
      <c r="E450" s="39" t="s">
        <v>2750</v>
      </c>
    </row>
    <row r="451" spans="1:5" ht="12.75">
      <c r="A451" s="35" t="s">
        <v>57</v>
      </c>
      <c r="E451" s="40" t="s">
        <v>2747</v>
      </c>
    </row>
    <row r="452" spans="1:5" ht="191.25">
      <c r="A452" t="s">
        <v>58</v>
      </c>
      <c r="E452" s="39" t="s">
        <v>2751</v>
      </c>
    </row>
    <row r="453" spans="1:16" ht="38.25">
      <c r="A453" t="s">
        <v>50</v>
      </c>
      <c s="34" t="s">
        <v>653</v>
      </c>
      <c s="34" t="s">
        <v>2752</v>
      </c>
      <c s="35" t="s">
        <v>5</v>
      </c>
      <c s="6" t="s">
        <v>2745</v>
      </c>
      <c s="36" t="s">
        <v>1472</v>
      </c>
      <c s="37">
        <v>8.61</v>
      </c>
      <c s="36">
        <v>0.00035</v>
      </c>
      <c s="36">
        <f>ROUND(G453*H453,6)</f>
      </c>
      <c r="L453" s="38">
        <v>0</v>
      </c>
      <c s="32">
        <f>ROUND(ROUND(L453,2)*ROUND(G453,3),2)</f>
      </c>
      <c s="36" t="s">
        <v>1663</v>
      </c>
      <c>
        <f>(M453*21)/100</f>
      </c>
      <c t="s">
        <v>28</v>
      </c>
    </row>
    <row r="454" spans="1:5" ht="38.25">
      <c r="A454" s="35" t="s">
        <v>56</v>
      </c>
      <c r="E454" s="39" t="s">
        <v>2753</v>
      </c>
    </row>
    <row r="455" spans="1:5" ht="51">
      <c r="A455" s="35" t="s">
        <v>57</v>
      </c>
      <c r="E455" s="40" t="s">
        <v>2754</v>
      </c>
    </row>
    <row r="456" spans="1:5" ht="191.25">
      <c r="A456" t="s">
        <v>58</v>
      </c>
      <c r="E456" s="39" t="s">
        <v>2755</v>
      </c>
    </row>
    <row r="457" spans="1:16" ht="38.25">
      <c r="A457" t="s">
        <v>50</v>
      </c>
      <c s="34" t="s">
        <v>656</v>
      </c>
      <c s="34" t="s">
        <v>2756</v>
      </c>
      <c s="35" t="s">
        <v>5</v>
      </c>
      <c s="6" t="s">
        <v>2745</v>
      </c>
      <c s="36" t="s">
        <v>1472</v>
      </c>
      <c s="37">
        <v>52.518</v>
      </c>
      <c s="36">
        <v>0.00014</v>
      </c>
      <c s="36">
        <f>ROUND(G457*H457,6)</f>
      </c>
      <c r="L457" s="38">
        <v>0</v>
      </c>
      <c s="32">
        <f>ROUND(ROUND(L457,2)*ROUND(G457,3),2)</f>
      </c>
      <c s="36" t="s">
        <v>1663</v>
      </c>
      <c>
        <f>(M457*21)/100</f>
      </c>
      <c t="s">
        <v>28</v>
      </c>
    </row>
    <row r="458" spans="1:5" ht="38.25">
      <c r="A458" s="35" t="s">
        <v>56</v>
      </c>
      <c r="E458" s="39" t="s">
        <v>2757</v>
      </c>
    </row>
    <row r="459" spans="1:5" ht="89.25">
      <c r="A459" s="35" t="s">
        <v>57</v>
      </c>
      <c r="E459" s="40" t="s">
        <v>2758</v>
      </c>
    </row>
    <row r="460" spans="1:5" ht="191.25">
      <c r="A460" t="s">
        <v>58</v>
      </c>
      <c r="E460" s="39" t="s">
        <v>2759</v>
      </c>
    </row>
    <row r="461" spans="1:16" ht="12.75">
      <c r="A461" t="s">
        <v>50</v>
      </c>
      <c s="34" t="s">
        <v>659</v>
      </c>
      <c s="34" t="s">
        <v>2760</v>
      </c>
      <c s="35" t="s">
        <v>5</v>
      </c>
      <c s="6" t="s">
        <v>2761</v>
      </c>
      <c s="36" t="s">
        <v>65</v>
      </c>
      <c s="37">
        <v>1</v>
      </c>
      <c s="36">
        <v>0</v>
      </c>
      <c s="36">
        <f>ROUND(G461*H461,6)</f>
      </c>
      <c r="L461" s="38">
        <v>0</v>
      </c>
      <c s="32">
        <f>ROUND(ROUND(L461,2)*ROUND(G461,3),2)</f>
      </c>
      <c s="36" t="s">
        <v>1663</v>
      </c>
      <c>
        <f>(M461*21)/100</f>
      </c>
      <c t="s">
        <v>28</v>
      </c>
    </row>
    <row r="462" spans="1:5" ht="12.75">
      <c r="A462" s="35" t="s">
        <v>56</v>
      </c>
      <c r="E462" s="39" t="s">
        <v>2761</v>
      </c>
    </row>
    <row r="463" spans="1:5" ht="12.75">
      <c r="A463" s="35" t="s">
        <v>57</v>
      </c>
      <c r="E463" s="40" t="s">
        <v>2762</v>
      </c>
    </row>
    <row r="464" spans="1:5" ht="191.25">
      <c r="A464" t="s">
        <v>58</v>
      </c>
      <c r="E464" s="39" t="s">
        <v>2763</v>
      </c>
    </row>
    <row r="465" spans="1:16" ht="25.5">
      <c r="A465" t="s">
        <v>50</v>
      </c>
      <c s="34" t="s">
        <v>662</v>
      </c>
      <c s="34" t="s">
        <v>2764</v>
      </c>
      <c s="35" t="s">
        <v>5</v>
      </c>
      <c s="6" t="s">
        <v>2765</v>
      </c>
      <c s="36" t="s">
        <v>65</v>
      </c>
      <c s="37">
        <v>2</v>
      </c>
      <c s="36">
        <v>0</v>
      </c>
      <c s="36">
        <f>ROUND(G465*H465,6)</f>
      </c>
      <c r="L465" s="38">
        <v>0</v>
      </c>
      <c s="32">
        <f>ROUND(ROUND(L465,2)*ROUND(G465,3),2)</f>
      </c>
      <c s="36" t="s">
        <v>1663</v>
      </c>
      <c>
        <f>(M465*21)/100</f>
      </c>
      <c t="s">
        <v>28</v>
      </c>
    </row>
    <row r="466" spans="1:5" ht="25.5">
      <c r="A466" s="35" t="s">
        <v>56</v>
      </c>
      <c r="E466" s="39" t="s">
        <v>2765</v>
      </c>
    </row>
    <row r="467" spans="1:5" ht="12.75">
      <c r="A467" s="35" t="s">
        <v>57</v>
      </c>
      <c r="E467" s="40" t="s">
        <v>2766</v>
      </c>
    </row>
    <row r="468" spans="1:5" ht="191.25">
      <c r="A468" t="s">
        <v>58</v>
      </c>
      <c r="E468" s="39" t="s">
        <v>2767</v>
      </c>
    </row>
    <row r="469" spans="1:16" ht="25.5">
      <c r="A469" t="s">
        <v>50</v>
      </c>
      <c s="34" t="s">
        <v>666</v>
      </c>
      <c s="34" t="s">
        <v>2768</v>
      </c>
      <c s="35" t="s">
        <v>5</v>
      </c>
      <c s="6" t="s">
        <v>2769</v>
      </c>
      <c s="36" t="s">
        <v>65</v>
      </c>
      <c s="37">
        <v>1</v>
      </c>
      <c s="36">
        <v>0</v>
      </c>
      <c s="36">
        <f>ROUND(G469*H469,6)</f>
      </c>
      <c r="L469" s="38">
        <v>0</v>
      </c>
      <c s="32">
        <f>ROUND(ROUND(L469,2)*ROUND(G469,3),2)</f>
      </c>
      <c s="36" t="s">
        <v>1663</v>
      </c>
      <c>
        <f>(M469*21)/100</f>
      </c>
      <c t="s">
        <v>28</v>
      </c>
    </row>
    <row r="470" spans="1:5" ht="25.5">
      <c r="A470" s="35" t="s">
        <v>56</v>
      </c>
      <c r="E470" s="39" t="s">
        <v>2769</v>
      </c>
    </row>
    <row r="471" spans="1:5" ht="12.75">
      <c r="A471" s="35" t="s">
        <v>57</v>
      </c>
      <c r="E471" s="40" t="s">
        <v>2770</v>
      </c>
    </row>
    <row r="472" spans="1:5" ht="191.25">
      <c r="A472" t="s">
        <v>58</v>
      </c>
      <c r="E472" s="39" t="s">
        <v>2771</v>
      </c>
    </row>
    <row r="473" spans="1:16" ht="12.75">
      <c r="A473" t="s">
        <v>50</v>
      </c>
      <c s="34" t="s">
        <v>670</v>
      </c>
      <c s="34" t="s">
        <v>2772</v>
      </c>
      <c s="35" t="s">
        <v>5</v>
      </c>
      <c s="6" t="s">
        <v>2773</v>
      </c>
      <c s="36" t="s">
        <v>65</v>
      </c>
      <c s="37">
        <v>10</v>
      </c>
      <c s="36">
        <v>0</v>
      </c>
      <c s="36">
        <f>ROUND(G473*H473,6)</f>
      </c>
      <c r="L473" s="38">
        <v>0</v>
      </c>
      <c s="32">
        <f>ROUND(ROUND(L473,2)*ROUND(G473,3),2)</f>
      </c>
      <c s="36" t="s">
        <v>1663</v>
      </c>
      <c>
        <f>(M473*21)/100</f>
      </c>
      <c t="s">
        <v>28</v>
      </c>
    </row>
    <row r="474" spans="1:5" ht="12.75">
      <c r="A474" s="35" t="s">
        <v>56</v>
      </c>
      <c r="E474" s="39" t="s">
        <v>2773</v>
      </c>
    </row>
    <row r="475" spans="1:5" ht="63.75">
      <c r="A475" s="35" t="s">
        <v>57</v>
      </c>
      <c r="E475" s="40" t="s">
        <v>2774</v>
      </c>
    </row>
    <row r="476" spans="1:5" ht="191.25">
      <c r="A476" t="s">
        <v>58</v>
      </c>
      <c r="E476" s="39" t="s">
        <v>2775</v>
      </c>
    </row>
    <row r="477" spans="1:16" ht="12.75">
      <c r="A477" t="s">
        <v>50</v>
      </c>
      <c s="34" t="s">
        <v>674</v>
      </c>
      <c s="34" t="s">
        <v>2776</v>
      </c>
      <c s="35" t="s">
        <v>5</v>
      </c>
      <c s="6" t="s">
        <v>2777</v>
      </c>
      <c s="36" t="s">
        <v>65</v>
      </c>
      <c s="37">
        <v>6</v>
      </c>
      <c s="36">
        <v>0</v>
      </c>
      <c s="36">
        <f>ROUND(G477*H477,6)</f>
      </c>
      <c r="L477" s="38">
        <v>0</v>
      </c>
      <c s="32">
        <f>ROUND(ROUND(L477,2)*ROUND(G477,3),2)</f>
      </c>
      <c s="36" t="s">
        <v>1663</v>
      </c>
      <c>
        <f>(M477*21)/100</f>
      </c>
      <c t="s">
        <v>28</v>
      </c>
    </row>
    <row r="478" spans="1:5" ht="12.75">
      <c r="A478" s="35" t="s">
        <v>56</v>
      </c>
      <c r="E478" s="39" t="s">
        <v>2777</v>
      </c>
    </row>
    <row r="479" spans="1:5" ht="51">
      <c r="A479" s="35" t="s">
        <v>57</v>
      </c>
      <c r="E479" s="40" t="s">
        <v>2778</v>
      </c>
    </row>
    <row r="480" spans="1:5" ht="191.25">
      <c r="A480" t="s">
        <v>58</v>
      </c>
      <c r="E480" s="39" t="s">
        <v>2779</v>
      </c>
    </row>
    <row r="481" spans="1:16" ht="12.75">
      <c r="A481" t="s">
        <v>50</v>
      </c>
      <c s="34" t="s">
        <v>678</v>
      </c>
      <c s="34" t="s">
        <v>2780</v>
      </c>
      <c s="35" t="s">
        <v>5</v>
      </c>
      <c s="6" t="s">
        <v>2781</v>
      </c>
      <c s="36" t="s">
        <v>65</v>
      </c>
      <c s="37">
        <v>2</v>
      </c>
      <c s="36">
        <v>0</v>
      </c>
      <c s="36">
        <f>ROUND(G481*H481,6)</f>
      </c>
      <c r="L481" s="38">
        <v>0</v>
      </c>
      <c s="32">
        <f>ROUND(ROUND(L481,2)*ROUND(G481,3),2)</f>
      </c>
      <c s="36" t="s">
        <v>1663</v>
      </c>
      <c>
        <f>(M481*21)/100</f>
      </c>
      <c t="s">
        <v>28</v>
      </c>
    </row>
    <row r="482" spans="1:5" ht="12.75">
      <c r="A482" s="35" t="s">
        <v>56</v>
      </c>
      <c r="E482" s="39" t="s">
        <v>2781</v>
      </c>
    </row>
    <row r="483" spans="1:5" ht="38.25">
      <c r="A483" s="35" t="s">
        <v>57</v>
      </c>
      <c r="E483" s="40" t="s">
        <v>2782</v>
      </c>
    </row>
    <row r="484" spans="1:5" ht="191.25">
      <c r="A484" t="s">
        <v>58</v>
      </c>
      <c r="E484" s="39" t="s">
        <v>2783</v>
      </c>
    </row>
    <row r="485" spans="1:16" ht="25.5">
      <c r="A485" t="s">
        <v>50</v>
      </c>
      <c s="34" t="s">
        <v>682</v>
      </c>
      <c s="34" t="s">
        <v>2784</v>
      </c>
      <c s="35" t="s">
        <v>5</v>
      </c>
      <c s="6" t="s">
        <v>2785</v>
      </c>
      <c s="36" t="s">
        <v>65</v>
      </c>
      <c s="37">
        <v>2</v>
      </c>
      <c s="36">
        <v>0</v>
      </c>
      <c s="36">
        <f>ROUND(G485*H485,6)</f>
      </c>
      <c r="L485" s="38">
        <v>0</v>
      </c>
      <c s="32">
        <f>ROUND(ROUND(L485,2)*ROUND(G485,3),2)</f>
      </c>
      <c s="36" t="s">
        <v>1663</v>
      </c>
      <c>
        <f>(M485*21)/100</f>
      </c>
      <c t="s">
        <v>28</v>
      </c>
    </row>
    <row r="486" spans="1:5" ht="25.5">
      <c r="A486" s="35" t="s">
        <v>56</v>
      </c>
      <c r="E486" s="39" t="s">
        <v>2785</v>
      </c>
    </row>
    <row r="487" spans="1:5" ht="12.75">
      <c r="A487" s="35" t="s">
        <v>57</v>
      </c>
      <c r="E487" s="40" t="s">
        <v>2786</v>
      </c>
    </row>
    <row r="488" spans="1:5" ht="127.5">
      <c r="A488" t="s">
        <v>58</v>
      </c>
      <c r="E488" s="39" t="s">
        <v>2787</v>
      </c>
    </row>
    <row r="489" spans="1:16" ht="25.5">
      <c r="A489" t="s">
        <v>50</v>
      </c>
      <c s="34" t="s">
        <v>686</v>
      </c>
      <c s="34" t="s">
        <v>2788</v>
      </c>
      <c s="35" t="s">
        <v>5</v>
      </c>
      <c s="6" t="s">
        <v>2789</v>
      </c>
      <c s="36" t="s">
        <v>65</v>
      </c>
      <c s="37">
        <v>2</v>
      </c>
      <c s="36">
        <v>0</v>
      </c>
      <c s="36">
        <f>ROUND(G489*H489,6)</f>
      </c>
      <c r="L489" s="38">
        <v>0</v>
      </c>
      <c s="32">
        <f>ROUND(ROUND(L489,2)*ROUND(G489,3),2)</f>
      </c>
      <c s="36" t="s">
        <v>1663</v>
      </c>
      <c>
        <f>(M489*21)/100</f>
      </c>
      <c t="s">
        <v>28</v>
      </c>
    </row>
    <row r="490" spans="1:5" ht="25.5">
      <c r="A490" s="35" t="s">
        <v>56</v>
      </c>
      <c r="E490" s="39" t="s">
        <v>2789</v>
      </c>
    </row>
    <row r="491" spans="1:5" ht="12.75">
      <c r="A491" s="35" t="s">
        <v>57</v>
      </c>
      <c r="E491" s="40" t="s">
        <v>5</v>
      </c>
    </row>
    <row r="492" spans="1:5" ht="127.5">
      <c r="A492" t="s">
        <v>58</v>
      </c>
      <c r="E492" s="39" t="s">
        <v>2790</v>
      </c>
    </row>
    <row r="493" spans="1:16" ht="12.75">
      <c r="A493" t="s">
        <v>50</v>
      </c>
      <c s="34" t="s">
        <v>687</v>
      </c>
      <c s="34" t="s">
        <v>2791</v>
      </c>
      <c s="35" t="s">
        <v>5</v>
      </c>
      <c s="6" t="s">
        <v>2792</v>
      </c>
      <c s="36" t="s">
        <v>86</v>
      </c>
      <c s="37">
        <v>4.775</v>
      </c>
      <c s="36">
        <v>0</v>
      </c>
      <c s="36">
        <f>ROUND(G493*H493,6)</f>
      </c>
      <c r="L493" s="38">
        <v>0</v>
      </c>
      <c s="32">
        <f>ROUND(ROUND(L493,2)*ROUND(G493,3),2)</f>
      </c>
      <c s="36" t="s">
        <v>1663</v>
      </c>
      <c>
        <f>(M493*21)/100</f>
      </c>
      <c t="s">
        <v>28</v>
      </c>
    </row>
    <row r="494" spans="1:5" ht="12.75">
      <c r="A494" s="35" t="s">
        <v>56</v>
      </c>
      <c r="E494" s="39" t="s">
        <v>2792</v>
      </c>
    </row>
    <row r="495" spans="1:5" ht="12.75">
      <c r="A495" s="35" t="s">
        <v>57</v>
      </c>
      <c r="E495" s="40" t="s">
        <v>2793</v>
      </c>
    </row>
    <row r="496" spans="1:5" ht="12.75">
      <c r="A496" t="s">
        <v>58</v>
      </c>
      <c r="E496" s="39" t="s">
        <v>2792</v>
      </c>
    </row>
    <row r="497" spans="1:16" ht="12.75">
      <c r="A497" t="s">
        <v>50</v>
      </c>
      <c s="34" t="s">
        <v>688</v>
      </c>
      <c s="34" t="s">
        <v>2791</v>
      </c>
      <c s="35" t="s">
        <v>51</v>
      </c>
      <c s="6" t="s">
        <v>2792</v>
      </c>
      <c s="36" t="s">
        <v>86</v>
      </c>
      <c s="37">
        <v>16.11</v>
      </c>
      <c s="36">
        <v>0</v>
      </c>
      <c s="36">
        <f>ROUND(G497*H497,6)</f>
      </c>
      <c r="L497" s="38">
        <v>0</v>
      </c>
      <c s="32">
        <f>ROUND(ROUND(L497,2)*ROUND(G497,3),2)</f>
      </c>
      <c s="36" t="s">
        <v>1663</v>
      </c>
      <c>
        <f>(M497*21)/100</f>
      </c>
      <c t="s">
        <v>28</v>
      </c>
    </row>
    <row r="498" spans="1:5" ht="12.75">
      <c r="A498" s="35" t="s">
        <v>56</v>
      </c>
      <c r="E498" s="39" t="s">
        <v>2792</v>
      </c>
    </row>
    <row r="499" spans="1:5" ht="38.25">
      <c r="A499" s="35" t="s">
        <v>57</v>
      </c>
      <c r="E499" s="40" t="s">
        <v>2794</v>
      </c>
    </row>
    <row r="500" spans="1:5" ht="12.75">
      <c r="A500" t="s">
        <v>58</v>
      </c>
      <c r="E500" s="39" t="s">
        <v>2792</v>
      </c>
    </row>
    <row r="501" spans="1:16" ht="12.75">
      <c r="A501" t="s">
        <v>50</v>
      </c>
      <c s="34" t="s">
        <v>691</v>
      </c>
      <c s="34" t="s">
        <v>2791</v>
      </c>
      <c s="35" t="s">
        <v>28</v>
      </c>
      <c s="6" t="s">
        <v>2792</v>
      </c>
      <c s="36" t="s">
        <v>86</v>
      </c>
      <c s="37">
        <v>12.185</v>
      </c>
      <c s="36">
        <v>0</v>
      </c>
      <c s="36">
        <f>ROUND(G501*H501,6)</f>
      </c>
      <c r="L501" s="38">
        <v>0</v>
      </c>
      <c s="32">
        <f>ROUND(ROUND(L501,2)*ROUND(G501,3),2)</f>
      </c>
      <c s="36" t="s">
        <v>1663</v>
      </c>
      <c>
        <f>(M501*21)/100</f>
      </c>
      <c t="s">
        <v>28</v>
      </c>
    </row>
    <row r="502" spans="1:5" ht="12.75">
      <c r="A502" s="35" t="s">
        <v>56</v>
      </c>
      <c r="E502" s="39" t="s">
        <v>2792</v>
      </c>
    </row>
    <row r="503" spans="1:5" ht="12.75">
      <c r="A503" s="35" t="s">
        <v>57</v>
      </c>
      <c r="E503" s="40" t="s">
        <v>2795</v>
      </c>
    </row>
    <row r="504" spans="1:5" ht="12.75">
      <c r="A504" t="s">
        <v>58</v>
      </c>
      <c r="E504" s="39" t="s">
        <v>2792</v>
      </c>
    </row>
    <row r="505" spans="1:16" ht="25.5">
      <c r="A505" t="s">
        <v>50</v>
      </c>
      <c s="34" t="s">
        <v>695</v>
      </c>
      <c s="34" t="s">
        <v>2796</v>
      </c>
      <c s="35" t="s">
        <v>5</v>
      </c>
      <c s="6" t="s">
        <v>2797</v>
      </c>
      <c s="36" t="s">
        <v>86</v>
      </c>
      <c s="37">
        <v>33.07</v>
      </c>
      <c s="36">
        <v>0</v>
      </c>
      <c s="36">
        <f>ROUND(G505*H505,6)</f>
      </c>
      <c r="L505" s="38">
        <v>0</v>
      </c>
      <c s="32">
        <f>ROUND(ROUND(L505,2)*ROUND(G505,3),2)</f>
      </c>
      <c s="36" t="s">
        <v>1663</v>
      </c>
      <c>
        <f>(M505*21)/100</f>
      </c>
      <c t="s">
        <v>28</v>
      </c>
    </row>
    <row r="506" spans="1:5" ht="25.5">
      <c r="A506" s="35" t="s">
        <v>56</v>
      </c>
      <c r="E506" s="39" t="s">
        <v>2797</v>
      </c>
    </row>
    <row r="507" spans="1:5" ht="63.75">
      <c r="A507" s="35" t="s">
        <v>57</v>
      </c>
      <c r="E507" s="40" t="s">
        <v>2798</v>
      </c>
    </row>
    <row r="508" spans="1:5" ht="25.5">
      <c r="A508" t="s">
        <v>58</v>
      </c>
      <c r="E508" s="39" t="s">
        <v>2797</v>
      </c>
    </row>
    <row r="509" spans="1:16" ht="25.5">
      <c r="A509" t="s">
        <v>50</v>
      </c>
      <c s="34" t="s">
        <v>698</v>
      </c>
      <c s="34" t="s">
        <v>2799</v>
      </c>
      <c s="35" t="s">
        <v>5</v>
      </c>
      <c s="6" t="s">
        <v>2800</v>
      </c>
      <c s="36" t="s">
        <v>65</v>
      </c>
      <c s="37">
        <v>1</v>
      </c>
      <c s="36">
        <v>5E-05</v>
      </c>
      <c s="36">
        <f>ROUND(G509*H509,6)</f>
      </c>
      <c r="L509" s="38">
        <v>0</v>
      </c>
      <c s="32">
        <f>ROUND(ROUND(L509,2)*ROUND(G509,3),2)</f>
      </c>
      <c s="36" t="s">
        <v>1663</v>
      </c>
      <c>
        <f>(M509*21)/100</f>
      </c>
      <c t="s">
        <v>28</v>
      </c>
    </row>
    <row r="510" spans="1:5" ht="25.5">
      <c r="A510" s="35" t="s">
        <v>56</v>
      </c>
      <c r="E510" s="39" t="s">
        <v>2800</v>
      </c>
    </row>
    <row r="511" spans="1:5" ht="12.75">
      <c r="A511" s="35" t="s">
        <v>57</v>
      </c>
      <c r="E511" s="40" t="s">
        <v>2801</v>
      </c>
    </row>
    <row r="512" spans="1:5" ht="38.25">
      <c r="A512" t="s">
        <v>58</v>
      </c>
      <c r="E512" s="39" t="s">
        <v>2802</v>
      </c>
    </row>
    <row r="513" spans="1:16" ht="25.5">
      <c r="A513" t="s">
        <v>50</v>
      </c>
      <c s="34" t="s">
        <v>701</v>
      </c>
      <c s="34" t="s">
        <v>2803</v>
      </c>
      <c s="35" t="s">
        <v>5</v>
      </c>
      <c s="6" t="s">
        <v>2804</v>
      </c>
      <c s="36" t="s">
        <v>996</v>
      </c>
      <c s="37">
        <v>129.026</v>
      </c>
      <c s="36">
        <v>0</v>
      </c>
      <c s="36">
        <f>ROUND(G513*H513,6)</f>
      </c>
      <c r="L513" s="38">
        <v>0</v>
      </c>
      <c s="32">
        <f>ROUND(ROUND(L513,2)*ROUND(G513,3),2)</f>
      </c>
      <c s="36" t="s">
        <v>1663</v>
      </c>
      <c>
        <f>(M513*21)/100</f>
      </c>
      <c t="s">
        <v>28</v>
      </c>
    </row>
    <row r="514" spans="1:5" ht="25.5">
      <c r="A514" s="35" t="s">
        <v>56</v>
      </c>
      <c r="E514" s="39" t="s">
        <v>2804</v>
      </c>
    </row>
    <row r="515" spans="1:5" ht="12.75">
      <c r="A515" s="35" t="s">
        <v>57</v>
      </c>
      <c r="E515" s="40" t="s">
        <v>5</v>
      </c>
    </row>
    <row r="516" spans="1:5" ht="140.25">
      <c r="A516" t="s">
        <v>58</v>
      </c>
      <c r="E516" s="39" t="s">
        <v>2805</v>
      </c>
    </row>
    <row r="517" spans="1:16" ht="12.75">
      <c r="A517" t="s">
        <v>50</v>
      </c>
      <c s="34" t="s">
        <v>704</v>
      </c>
      <c s="34" t="s">
        <v>2806</v>
      </c>
      <c s="35" t="s">
        <v>5</v>
      </c>
      <c s="6" t="s">
        <v>2807</v>
      </c>
      <c s="36" t="s">
        <v>65</v>
      </c>
      <c s="37">
        <v>8</v>
      </c>
      <c s="36">
        <v>0.0327</v>
      </c>
      <c s="36">
        <f>ROUND(G517*H517,6)</f>
      </c>
      <c r="L517" s="38">
        <v>0</v>
      </c>
      <c s="32">
        <f>ROUND(ROUND(L517,2)*ROUND(G517,3),2)</f>
      </c>
      <c s="36" t="s">
        <v>391</v>
      </c>
      <c>
        <f>(M517*21)/100</f>
      </c>
      <c t="s">
        <v>28</v>
      </c>
    </row>
    <row r="518" spans="1:5" ht="12.75">
      <c r="A518" s="35" t="s">
        <v>56</v>
      </c>
      <c r="E518" s="39" t="s">
        <v>2807</v>
      </c>
    </row>
    <row r="519" spans="1:5" ht="12.75">
      <c r="A519" s="35" t="s">
        <v>57</v>
      </c>
      <c r="E519" s="40" t="s">
        <v>5</v>
      </c>
    </row>
    <row r="520" spans="1:5" ht="63.75">
      <c r="A520" t="s">
        <v>58</v>
      </c>
      <c r="E520" s="39" t="s">
        <v>2808</v>
      </c>
    </row>
    <row r="521" spans="1:16" ht="25.5">
      <c r="A521" t="s">
        <v>50</v>
      </c>
      <c s="34" t="s">
        <v>707</v>
      </c>
      <c s="34" t="s">
        <v>2809</v>
      </c>
      <c s="35" t="s">
        <v>5</v>
      </c>
      <c s="6" t="s">
        <v>2810</v>
      </c>
      <c s="36" t="s">
        <v>65</v>
      </c>
      <c s="37">
        <v>3</v>
      </c>
      <c s="36">
        <v>0.076</v>
      </c>
      <c s="36">
        <f>ROUND(G521*H521,6)</f>
      </c>
      <c r="L521" s="38">
        <v>0</v>
      </c>
      <c s="32">
        <f>ROUND(ROUND(L521,2)*ROUND(G521,3),2)</f>
      </c>
      <c s="36" t="s">
        <v>391</v>
      </c>
      <c>
        <f>(M521*21)/100</f>
      </c>
      <c t="s">
        <v>28</v>
      </c>
    </row>
    <row r="522" spans="1:5" ht="25.5">
      <c r="A522" s="35" t="s">
        <v>56</v>
      </c>
      <c r="E522" s="39" t="s">
        <v>2810</v>
      </c>
    </row>
    <row r="523" spans="1:5" ht="38.25">
      <c r="A523" s="35" t="s">
        <v>57</v>
      </c>
      <c r="E523" s="40" t="s">
        <v>2811</v>
      </c>
    </row>
    <row r="524" spans="1:5" ht="76.5">
      <c r="A524" t="s">
        <v>58</v>
      </c>
      <c r="E524" s="39" t="s">
        <v>2812</v>
      </c>
    </row>
    <row r="525" spans="1:16" ht="25.5">
      <c r="A525" t="s">
        <v>50</v>
      </c>
      <c s="34" t="s">
        <v>710</v>
      </c>
      <c s="34" t="s">
        <v>2813</v>
      </c>
      <c s="35" t="s">
        <v>5</v>
      </c>
      <c s="6" t="s">
        <v>2814</v>
      </c>
      <c s="36" t="s">
        <v>65</v>
      </c>
      <c s="37">
        <v>4</v>
      </c>
      <c s="36">
        <v>0.048</v>
      </c>
      <c s="36">
        <f>ROUND(G525*H525,6)</f>
      </c>
      <c r="L525" s="38">
        <v>0</v>
      </c>
      <c s="32">
        <f>ROUND(ROUND(L525,2)*ROUND(G525,3),2)</f>
      </c>
      <c s="36" t="s">
        <v>391</v>
      </c>
      <c>
        <f>(M525*21)/100</f>
      </c>
      <c t="s">
        <v>28</v>
      </c>
    </row>
    <row r="526" spans="1:5" ht="25.5">
      <c r="A526" s="35" t="s">
        <v>56</v>
      </c>
      <c r="E526" s="39" t="s">
        <v>2814</v>
      </c>
    </row>
    <row r="527" spans="1:5" ht="12.75">
      <c r="A527" s="35" t="s">
        <v>57</v>
      </c>
      <c r="E527" s="40" t="s">
        <v>2815</v>
      </c>
    </row>
    <row r="528" spans="1:5" ht="63.75">
      <c r="A528" t="s">
        <v>58</v>
      </c>
      <c r="E528" s="39" t="s">
        <v>2816</v>
      </c>
    </row>
    <row r="529" spans="1:16" ht="25.5">
      <c r="A529" t="s">
        <v>50</v>
      </c>
      <c s="34" t="s">
        <v>713</v>
      </c>
      <c s="34" t="s">
        <v>2817</v>
      </c>
      <c s="35" t="s">
        <v>5</v>
      </c>
      <c s="6" t="s">
        <v>2818</v>
      </c>
      <c s="36" t="s">
        <v>65</v>
      </c>
      <c s="37">
        <v>3</v>
      </c>
      <c s="36">
        <v>0.042</v>
      </c>
      <c s="36">
        <f>ROUND(G529*H529,6)</f>
      </c>
      <c r="L529" s="38">
        <v>0</v>
      </c>
      <c s="32">
        <f>ROUND(ROUND(L529,2)*ROUND(G529,3),2)</f>
      </c>
      <c s="36" t="s">
        <v>391</v>
      </c>
      <c>
        <f>(M529*21)/100</f>
      </c>
      <c t="s">
        <v>28</v>
      </c>
    </row>
    <row r="530" spans="1:5" ht="25.5">
      <c r="A530" s="35" t="s">
        <v>56</v>
      </c>
      <c r="E530" s="39" t="s">
        <v>2818</v>
      </c>
    </row>
    <row r="531" spans="1:5" ht="12.75">
      <c r="A531" s="35" t="s">
        <v>57</v>
      </c>
      <c r="E531" s="40" t="s">
        <v>2819</v>
      </c>
    </row>
    <row r="532" spans="1:5" ht="63.75">
      <c r="A532" t="s">
        <v>58</v>
      </c>
      <c r="E532" s="39" t="s">
        <v>2820</v>
      </c>
    </row>
    <row r="533" spans="1:16" ht="25.5">
      <c r="A533" t="s">
        <v>50</v>
      </c>
      <c s="34" t="s">
        <v>716</v>
      </c>
      <c s="34" t="s">
        <v>2821</v>
      </c>
      <c s="35" t="s">
        <v>5</v>
      </c>
      <c s="6" t="s">
        <v>2822</v>
      </c>
      <c s="36" t="s">
        <v>65</v>
      </c>
      <c s="37">
        <v>1</v>
      </c>
      <c s="36">
        <v>0.2</v>
      </c>
      <c s="36">
        <f>ROUND(G533*H533,6)</f>
      </c>
      <c r="L533" s="38">
        <v>0</v>
      </c>
      <c s="32">
        <f>ROUND(ROUND(L533,2)*ROUND(G533,3),2)</f>
      </c>
      <c s="36" t="s">
        <v>391</v>
      </c>
      <c>
        <f>(M533*21)/100</f>
      </c>
      <c t="s">
        <v>28</v>
      </c>
    </row>
    <row r="534" spans="1:5" ht="25.5">
      <c r="A534" s="35" t="s">
        <v>56</v>
      </c>
      <c r="E534" s="39" t="s">
        <v>2822</v>
      </c>
    </row>
    <row r="535" spans="1:5" ht="12.75">
      <c r="A535" s="35" t="s">
        <v>57</v>
      </c>
      <c r="E535" s="40" t="s">
        <v>2823</v>
      </c>
    </row>
    <row r="536" spans="1:5" ht="76.5">
      <c r="A536" t="s">
        <v>58</v>
      </c>
      <c r="E536" s="39" t="s">
        <v>2824</v>
      </c>
    </row>
    <row r="537" spans="1:16" ht="25.5">
      <c r="A537" t="s">
        <v>50</v>
      </c>
      <c s="34" t="s">
        <v>719</v>
      </c>
      <c s="34" t="s">
        <v>2825</v>
      </c>
      <c s="35" t="s">
        <v>5</v>
      </c>
      <c s="6" t="s">
        <v>2826</v>
      </c>
      <c s="36" t="s">
        <v>65</v>
      </c>
      <c s="37">
        <v>5</v>
      </c>
      <c s="36">
        <v>0.165</v>
      </c>
      <c s="36">
        <f>ROUND(G537*H537,6)</f>
      </c>
      <c r="L537" s="38">
        <v>0</v>
      </c>
      <c s="32">
        <f>ROUND(ROUND(L537,2)*ROUND(G537,3),2)</f>
      </c>
      <c s="36" t="s">
        <v>391</v>
      </c>
      <c>
        <f>(M537*21)/100</f>
      </c>
      <c t="s">
        <v>28</v>
      </c>
    </row>
    <row r="538" spans="1:5" ht="25.5">
      <c r="A538" s="35" t="s">
        <v>56</v>
      </c>
      <c r="E538" s="39" t="s">
        <v>2826</v>
      </c>
    </row>
    <row r="539" spans="1:5" ht="38.25">
      <c r="A539" s="35" t="s">
        <v>57</v>
      </c>
      <c r="E539" s="40" t="s">
        <v>2827</v>
      </c>
    </row>
    <row r="540" spans="1:5" ht="76.5">
      <c r="A540" t="s">
        <v>58</v>
      </c>
      <c r="E540" s="39" t="s">
        <v>2828</v>
      </c>
    </row>
    <row r="541" spans="1:16" ht="25.5">
      <c r="A541" t="s">
        <v>50</v>
      </c>
      <c s="34" t="s">
        <v>722</v>
      </c>
      <c s="34" t="s">
        <v>2829</v>
      </c>
      <c s="35" t="s">
        <v>5</v>
      </c>
      <c s="6" t="s">
        <v>2830</v>
      </c>
      <c s="36" t="s">
        <v>1472</v>
      </c>
      <c s="37">
        <v>44.69</v>
      </c>
      <c s="36">
        <v>0.02679</v>
      </c>
      <c s="36">
        <f>ROUND(G541*H541,6)</f>
      </c>
      <c r="L541" s="38">
        <v>0</v>
      </c>
      <c s="32">
        <f>ROUND(ROUND(L541,2)*ROUND(G541,3),2)</f>
      </c>
      <c s="36" t="s">
        <v>391</v>
      </c>
      <c>
        <f>(M541*21)/100</f>
      </c>
      <c t="s">
        <v>28</v>
      </c>
    </row>
    <row r="542" spans="1:5" ht="25.5">
      <c r="A542" s="35" t="s">
        <v>56</v>
      </c>
      <c r="E542" s="39" t="s">
        <v>2830</v>
      </c>
    </row>
    <row r="543" spans="1:5" ht="12.75">
      <c r="A543" s="35" t="s">
        <v>57</v>
      </c>
      <c r="E543" s="40" t="s">
        <v>5</v>
      </c>
    </row>
    <row r="544" spans="1:5" ht="76.5">
      <c r="A544" t="s">
        <v>58</v>
      </c>
      <c r="E544" s="39" t="s">
        <v>2831</v>
      </c>
    </row>
    <row r="545" spans="1:16" ht="25.5">
      <c r="A545" t="s">
        <v>50</v>
      </c>
      <c s="34" t="s">
        <v>725</v>
      </c>
      <c s="34" t="s">
        <v>2832</v>
      </c>
      <c s="35" t="s">
        <v>5</v>
      </c>
      <c s="6" t="s">
        <v>2833</v>
      </c>
      <c s="36" t="s">
        <v>1472</v>
      </c>
      <c s="37">
        <v>2.47</v>
      </c>
      <c s="36">
        <v>0.02423</v>
      </c>
      <c s="36">
        <f>ROUND(G545*H545,6)</f>
      </c>
      <c r="L545" s="38">
        <v>0</v>
      </c>
      <c s="32">
        <f>ROUND(ROUND(L545,2)*ROUND(G545,3),2)</f>
      </c>
      <c s="36" t="s">
        <v>391</v>
      </c>
      <c>
        <f>(M545*21)/100</f>
      </c>
      <c t="s">
        <v>28</v>
      </c>
    </row>
    <row r="546" spans="1:5" ht="25.5">
      <c r="A546" s="35" t="s">
        <v>56</v>
      </c>
      <c r="E546" s="39" t="s">
        <v>2833</v>
      </c>
    </row>
    <row r="547" spans="1:5" ht="12.75">
      <c r="A547" s="35" t="s">
        <v>57</v>
      </c>
      <c r="E547" s="40" t="s">
        <v>2834</v>
      </c>
    </row>
    <row r="548" spans="1:5" ht="63.75">
      <c r="A548" t="s">
        <v>58</v>
      </c>
      <c r="E548" s="39" t="s">
        <v>2835</v>
      </c>
    </row>
    <row r="549" spans="1:16" ht="25.5">
      <c r="A549" t="s">
        <v>50</v>
      </c>
      <c s="34" t="s">
        <v>728</v>
      </c>
      <c s="34" t="s">
        <v>2836</v>
      </c>
      <c s="35" t="s">
        <v>5</v>
      </c>
      <c s="6" t="s">
        <v>2837</v>
      </c>
      <c s="36" t="s">
        <v>1472</v>
      </c>
      <c s="37">
        <v>4.047</v>
      </c>
      <c s="36">
        <v>0.02423</v>
      </c>
      <c s="36">
        <f>ROUND(G549*H549,6)</f>
      </c>
      <c r="L549" s="38">
        <v>0</v>
      </c>
      <c s="32">
        <f>ROUND(ROUND(L549,2)*ROUND(G549,3),2)</f>
      </c>
      <c s="36" t="s">
        <v>391</v>
      </c>
      <c>
        <f>(M549*21)/100</f>
      </c>
      <c t="s">
        <v>28</v>
      </c>
    </row>
    <row r="550" spans="1:5" ht="25.5">
      <c r="A550" s="35" t="s">
        <v>56</v>
      </c>
      <c r="E550" s="39" t="s">
        <v>2837</v>
      </c>
    </row>
    <row r="551" spans="1:5" ht="12.75">
      <c r="A551" s="35" t="s">
        <v>57</v>
      </c>
      <c r="E551" s="40" t="s">
        <v>2838</v>
      </c>
    </row>
    <row r="552" spans="1:5" ht="63.75">
      <c r="A552" t="s">
        <v>58</v>
      </c>
      <c r="E552" s="39" t="s">
        <v>2839</v>
      </c>
    </row>
    <row r="553" spans="1:16" ht="25.5">
      <c r="A553" t="s">
        <v>50</v>
      </c>
      <c s="34" t="s">
        <v>731</v>
      </c>
      <c s="34" t="s">
        <v>2840</v>
      </c>
      <c s="35" t="s">
        <v>5</v>
      </c>
      <c s="6" t="s">
        <v>2837</v>
      </c>
      <c s="36" t="s">
        <v>1472</v>
      </c>
      <c s="37">
        <v>6.897</v>
      </c>
      <c s="36">
        <v>0.02423</v>
      </c>
      <c s="36">
        <f>ROUND(G553*H553,6)</f>
      </c>
      <c r="L553" s="38">
        <v>0</v>
      </c>
      <c s="32">
        <f>ROUND(ROUND(L553,2)*ROUND(G553,3),2)</f>
      </c>
      <c s="36" t="s">
        <v>391</v>
      </c>
      <c>
        <f>(M553*21)/100</f>
      </c>
      <c t="s">
        <v>28</v>
      </c>
    </row>
    <row r="554" spans="1:5" ht="25.5">
      <c r="A554" s="35" t="s">
        <v>56</v>
      </c>
      <c r="E554" s="39" t="s">
        <v>2837</v>
      </c>
    </row>
    <row r="555" spans="1:5" ht="12.75">
      <c r="A555" s="35" t="s">
        <v>57</v>
      </c>
      <c r="E555" s="40" t="s">
        <v>2841</v>
      </c>
    </row>
    <row r="556" spans="1:5" ht="63.75">
      <c r="A556" t="s">
        <v>58</v>
      </c>
      <c r="E556" s="39" t="s">
        <v>2839</v>
      </c>
    </row>
    <row r="557" spans="1:16" ht="12.75">
      <c r="A557" t="s">
        <v>50</v>
      </c>
      <c s="34" t="s">
        <v>734</v>
      </c>
      <c s="34" t="s">
        <v>2842</v>
      </c>
      <c s="35" t="s">
        <v>5</v>
      </c>
      <c s="6" t="s">
        <v>2843</v>
      </c>
      <c s="36" t="s">
        <v>1974</v>
      </c>
      <c s="37">
        <v>58013.01</v>
      </c>
      <c s="36">
        <v>0.001</v>
      </c>
      <c s="36">
        <f>ROUND(G557*H557,6)</f>
      </c>
      <c r="L557" s="38">
        <v>0</v>
      </c>
      <c s="32">
        <f>ROUND(ROUND(L557,2)*ROUND(G557,3),2)</f>
      </c>
      <c s="36" t="s">
        <v>391</v>
      </c>
      <c>
        <f>(M557*21)/100</f>
      </c>
      <c t="s">
        <v>28</v>
      </c>
    </row>
    <row r="558" spans="1:5" ht="12.75">
      <c r="A558" s="35" t="s">
        <v>56</v>
      </c>
      <c r="E558" s="39" t="s">
        <v>2843</v>
      </c>
    </row>
    <row r="559" spans="1:5" ht="51">
      <c r="A559" s="35" t="s">
        <v>57</v>
      </c>
      <c r="E559" s="40" t="s">
        <v>2844</v>
      </c>
    </row>
    <row r="560" spans="1:5" ht="63.75">
      <c r="A560" t="s">
        <v>58</v>
      </c>
      <c r="E560" s="39" t="s">
        <v>2845</v>
      </c>
    </row>
    <row r="561" spans="1:16" ht="12.75">
      <c r="A561" t="s">
        <v>50</v>
      </c>
      <c s="34" t="s">
        <v>737</v>
      </c>
      <c s="34" t="s">
        <v>2846</v>
      </c>
      <c s="35" t="s">
        <v>5</v>
      </c>
      <c s="6" t="s">
        <v>2847</v>
      </c>
      <c s="36" t="s">
        <v>1974</v>
      </c>
      <c s="37">
        <v>761.98</v>
      </c>
      <c s="36">
        <v>0.001</v>
      </c>
      <c s="36">
        <f>ROUND(G561*H561,6)</f>
      </c>
      <c r="L561" s="38">
        <v>0</v>
      </c>
      <c s="32">
        <f>ROUND(ROUND(L561,2)*ROUND(G561,3),2)</f>
      </c>
      <c s="36" t="s">
        <v>391</v>
      </c>
      <c>
        <f>(M561*21)/100</f>
      </c>
      <c t="s">
        <v>28</v>
      </c>
    </row>
    <row r="562" spans="1:5" ht="12.75">
      <c r="A562" s="35" t="s">
        <v>56</v>
      </c>
      <c r="E562" s="39" t="s">
        <v>2847</v>
      </c>
    </row>
    <row r="563" spans="1:5" ht="12.75">
      <c r="A563" s="35" t="s">
        <v>57</v>
      </c>
      <c r="E563" s="40" t="s">
        <v>2848</v>
      </c>
    </row>
    <row r="564" spans="1:5" ht="63.75">
      <c r="A564" t="s">
        <v>58</v>
      </c>
      <c r="E564" s="39" t="s">
        <v>2849</v>
      </c>
    </row>
    <row r="565" spans="1:16" ht="12.75">
      <c r="A565" t="s">
        <v>50</v>
      </c>
      <c s="34" t="s">
        <v>740</v>
      </c>
      <c s="34" t="s">
        <v>2850</v>
      </c>
      <c s="35" t="s">
        <v>5</v>
      </c>
      <c s="6" t="s">
        <v>2851</v>
      </c>
      <c s="36" t="s">
        <v>65</v>
      </c>
      <c s="37">
        <v>2</v>
      </c>
      <c s="36">
        <v>0</v>
      </c>
      <c s="36">
        <f>ROUND(G565*H565,6)</f>
      </c>
      <c r="L565" s="38">
        <v>0</v>
      </c>
      <c s="32">
        <f>ROUND(ROUND(L565,2)*ROUND(G565,3),2)</f>
      </c>
      <c s="36" t="s">
        <v>391</v>
      </c>
      <c>
        <f>(M565*21)/100</f>
      </c>
      <c t="s">
        <v>28</v>
      </c>
    </row>
    <row r="566" spans="1:5" ht="12.75">
      <c r="A566" s="35" t="s">
        <v>56</v>
      </c>
      <c r="E566" s="39" t="s">
        <v>2851</v>
      </c>
    </row>
    <row r="567" spans="1:5" ht="12.75">
      <c r="A567" s="35" t="s">
        <v>57</v>
      </c>
      <c r="E567" s="40" t="s">
        <v>5</v>
      </c>
    </row>
    <row r="568" spans="1:5" ht="63.75">
      <c r="A568" t="s">
        <v>58</v>
      </c>
      <c r="E568" s="39" t="s">
        <v>2852</v>
      </c>
    </row>
    <row r="569" spans="1:16" ht="12.75">
      <c r="A569" t="s">
        <v>50</v>
      </c>
      <c s="34" t="s">
        <v>743</v>
      </c>
      <c s="34" t="s">
        <v>2853</v>
      </c>
      <c s="35" t="s">
        <v>5</v>
      </c>
      <c s="6" t="s">
        <v>2854</v>
      </c>
      <c s="36" t="s">
        <v>1974</v>
      </c>
      <c s="37">
        <v>89.7</v>
      </c>
      <c s="36">
        <v>0.001</v>
      </c>
      <c s="36">
        <f>ROUND(G569*H569,6)</f>
      </c>
      <c r="L569" s="38">
        <v>0</v>
      </c>
      <c s="32">
        <f>ROUND(ROUND(L569,2)*ROUND(G569,3),2)</f>
      </c>
      <c s="36" t="s">
        <v>391</v>
      </c>
      <c>
        <f>(M569*21)/100</f>
      </c>
      <c t="s">
        <v>28</v>
      </c>
    </row>
    <row r="570" spans="1:5" ht="12.75">
      <c r="A570" s="35" t="s">
        <v>56</v>
      </c>
      <c r="E570" s="39" t="s">
        <v>2854</v>
      </c>
    </row>
    <row r="571" spans="1:5" ht="12.75">
      <c r="A571" s="35" t="s">
        <v>57</v>
      </c>
      <c r="E571" s="40" t="s">
        <v>5</v>
      </c>
    </row>
    <row r="572" spans="1:5" ht="63.75">
      <c r="A572" t="s">
        <v>58</v>
      </c>
      <c r="E572" s="39" t="s">
        <v>2855</v>
      </c>
    </row>
    <row r="573" spans="1:16" ht="12.75">
      <c r="A573" t="s">
        <v>50</v>
      </c>
      <c s="34" t="s">
        <v>746</v>
      </c>
      <c s="34" t="s">
        <v>2856</v>
      </c>
      <c s="35" t="s">
        <v>5</v>
      </c>
      <c s="6" t="s">
        <v>2857</v>
      </c>
      <c s="36" t="s">
        <v>1974</v>
      </c>
      <c s="37">
        <v>2911</v>
      </c>
      <c s="36">
        <v>0.001</v>
      </c>
      <c s="36">
        <f>ROUND(G573*H573,6)</f>
      </c>
      <c r="L573" s="38">
        <v>0</v>
      </c>
      <c s="32">
        <f>ROUND(ROUND(L573,2)*ROUND(G573,3),2)</f>
      </c>
      <c s="36" t="s">
        <v>391</v>
      </c>
      <c>
        <f>(M573*21)/100</f>
      </c>
      <c t="s">
        <v>28</v>
      </c>
    </row>
    <row r="574" spans="1:5" ht="12.75">
      <c r="A574" s="35" t="s">
        <v>56</v>
      </c>
      <c r="E574" s="39" t="s">
        <v>2857</v>
      </c>
    </row>
    <row r="575" spans="1:5" ht="12.75">
      <c r="A575" s="35" t="s">
        <v>57</v>
      </c>
      <c r="E575" s="40" t="s">
        <v>5</v>
      </c>
    </row>
    <row r="576" spans="1:5" ht="63.75">
      <c r="A576" t="s">
        <v>58</v>
      </c>
      <c r="E576" s="39" t="s">
        <v>2858</v>
      </c>
    </row>
    <row r="577" spans="1:16" ht="12.75">
      <c r="A577" t="s">
        <v>50</v>
      </c>
      <c s="34" t="s">
        <v>750</v>
      </c>
      <c s="34" t="s">
        <v>2859</v>
      </c>
      <c s="35" t="s">
        <v>5</v>
      </c>
      <c s="6" t="s">
        <v>2860</v>
      </c>
      <c s="36" t="s">
        <v>1974</v>
      </c>
      <c s="37">
        <v>299.1</v>
      </c>
      <c s="36">
        <v>0.001</v>
      </c>
      <c s="36">
        <f>ROUND(G577*H577,6)</f>
      </c>
      <c r="L577" s="38">
        <v>0</v>
      </c>
      <c s="32">
        <f>ROUND(ROUND(L577,2)*ROUND(G577,3),2)</f>
      </c>
      <c s="36" t="s">
        <v>391</v>
      </c>
      <c>
        <f>(M577*21)/100</f>
      </c>
      <c t="s">
        <v>28</v>
      </c>
    </row>
    <row r="578" spans="1:5" ht="12.75">
      <c r="A578" s="35" t="s">
        <v>56</v>
      </c>
      <c r="E578" s="39" t="s">
        <v>2860</v>
      </c>
    </row>
    <row r="579" spans="1:5" ht="12.75">
      <c r="A579" s="35" t="s">
        <v>57</v>
      </c>
      <c r="E579" s="40" t="s">
        <v>5</v>
      </c>
    </row>
    <row r="580" spans="1:5" ht="63.75">
      <c r="A580" t="s">
        <v>58</v>
      </c>
      <c r="E580" s="39" t="s">
        <v>2861</v>
      </c>
    </row>
    <row r="581" spans="1:16" ht="12.75">
      <c r="A581" t="s">
        <v>50</v>
      </c>
      <c s="34" t="s">
        <v>754</v>
      </c>
      <c s="34" t="s">
        <v>2862</v>
      </c>
      <c s="35" t="s">
        <v>5</v>
      </c>
      <c s="6" t="s">
        <v>2863</v>
      </c>
      <c s="36" t="s">
        <v>1974</v>
      </c>
      <c s="37">
        <v>384</v>
      </c>
      <c s="36">
        <v>0.001</v>
      </c>
      <c s="36">
        <f>ROUND(G581*H581,6)</f>
      </c>
      <c r="L581" s="38">
        <v>0</v>
      </c>
      <c s="32">
        <f>ROUND(ROUND(L581,2)*ROUND(G581,3),2)</f>
      </c>
      <c s="36" t="s">
        <v>391</v>
      </c>
      <c>
        <f>(M581*21)/100</f>
      </c>
      <c t="s">
        <v>28</v>
      </c>
    </row>
    <row r="582" spans="1:5" ht="12.75">
      <c r="A582" s="35" t="s">
        <v>56</v>
      </c>
      <c r="E582" s="39" t="s">
        <v>2863</v>
      </c>
    </row>
    <row r="583" spans="1:5" ht="12.75">
      <c r="A583" s="35" t="s">
        <v>57</v>
      </c>
      <c r="E583" s="40" t="s">
        <v>5</v>
      </c>
    </row>
    <row r="584" spans="1:5" ht="63.75">
      <c r="A584" t="s">
        <v>58</v>
      </c>
      <c r="E584" s="39" t="s">
        <v>2864</v>
      </c>
    </row>
    <row r="585" spans="1:16" ht="12.75">
      <c r="A585" t="s">
        <v>50</v>
      </c>
      <c s="34" t="s">
        <v>757</v>
      </c>
      <c s="34" t="s">
        <v>2865</v>
      </c>
      <c s="35" t="s">
        <v>5</v>
      </c>
      <c s="6" t="s">
        <v>2866</v>
      </c>
      <c s="36" t="s">
        <v>1974</v>
      </c>
      <c s="37">
        <v>990.1</v>
      </c>
      <c s="36">
        <v>0.001</v>
      </c>
      <c s="36">
        <f>ROUND(G585*H585,6)</f>
      </c>
      <c r="L585" s="38">
        <v>0</v>
      </c>
      <c s="32">
        <f>ROUND(ROUND(L585,2)*ROUND(G585,3),2)</f>
      </c>
      <c s="36" t="s">
        <v>391</v>
      </c>
      <c>
        <f>(M585*21)/100</f>
      </c>
      <c t="s">
        <v>28</v>
      </c>
    </row>
    <row r="586" spans="1:5" ht="12.75">
      <c r="A586" s="35" t="s">
        <v>56</v>
      </c>
      <c r="E586" s="39" t="s">
        <v>2866</v>
      </c>
    </row>
    <row r="587" spans="1:5" ht="12.75">
      <c r="A587" s="35" t="s">
        <v>57</v>
      </c>
      <c r="E587" s="40" t="s">
        <v>5</v>
      </c>
    </row>
    <row r="588" spans="1:5" ht="63.75">
      <c r="A588" t="s">
        <v>58</v>
      </c>
      <c r="E588" s="39" t="s">
        <v>2867</v>
      </c>
    </row>
    <row r="589" spans="1:16" ht="12.75">
      <c r="A589" t="s">
        <v>50</v>
      </c>
      <c s="34" t="s">
        <v>760</v>
      </c>
      <c s="34" t="s">
        <v>2868</v>
      </c>
      <c s="35" t="s">
        <v>5</v>
      </c>
      <c s="6" t="s">
        <v>2869</v>
      </c>
      <c s="36" t="s">
        <v>1974</v>
      </c>
      <c s="37">
        <v>381</v>
      </c>
      <c s="36">
        <v>0.001</v>
      </c>
      <c s="36">
        <f>ROUND(G589*H589,6)</f>
      </c>
      <c r="L589" s="38">
        <v>0</v>
      </c>
      <c s="32">
        <f>ROUND(ROUND(L589,2)*ROUND(G589,3),2)</f>
      </c>
      <c s="36" t="s">
        <v>391</v>
      </c>
      <c>
        <f>(M589*21)/100</f>
      </c>
      <c t="s">
        <v>28</v>
      </c>
    </row>
    <row r="590" spans="1:5" ht="12.75">
      <c r="A590" s="35" t="s">
        <v>56</v>
      </c>
      <c r="E590" s="39" t="s">
        <v>2869</v>
      </c>
    </row>
    <row r="591" spans="1:5" ht="12.75">
      <c r="A591" s="35" t="s">
        <v>57</v>
      </c>
      <c r="E591" s="40" t="s">
        <v>5</v>
      </c>
    </row>
    <row r="592" spans="1:5" ht="63.75">
      <c r="A592" t="s">
        <v>58</v>
      </c>
      <c r="E592" s="39" t="s">
        <v>2870</v>
      </c>
    </row>
    <row r="593" spans="1:16" ht="12.75">
      <c r="A593" t="s">
        <v>50</v>
      </c>
      <c s="34" t="s">
        <v>761</v>
      </c>
      <c s="34" t="s">
        <v>2871</v>
      </c>
      <c s="35" t="s">
        <v>5</v>
      </c>
      <c s="6" t="s">
        <v>2872</v>
      </c>
      <c s="36" t="s">
        <v>1974</v>
      </c>
      <c s="37">
        <v>964.4</v>
      </c>
      <c s="36">
        <v>0.001</v>
      </c>
      <c s="36">
        <f>ROUND(G593*H593,6)</f>
      </c>
      <c r="L593" s="38">
        <v>0</v>
      </c>
      <c s="32">
        <f>ROUND(ROUND(L593,2)*ROUND(G593,3),2)</f>
      </c>
      <c s="36" t="s">
        <v>391</v>
      </c>
      <c>
        <f>(M593*21)/100</f>
      </c>
      <c t="s">
        <v>28</v>
      </c>
    </row>
    <row r="594" spans="1:5" ht="12.75">
      <c r="A594" s="35" t="s">
        <v>56</v>
      </c>
      <c r="E594" s="39" t="s">
        <v>2872</v>
      </c>
    </row>
    <row r="595" spans="1:5" ht="12.75">
      <c r="A595" s="35" t="s">
        <v>57</v>
      </c>
      <c r="E595" s="40" t="s">
        <v>5</v>
      </c>
    </row>
    <row r="596" spans="1:5" ht="63.75">
      <c r="A596" t="s">
        <v>58</v>
      </c>
      <c r="E596" s="39" t="s">
        <v>2873</v>
      </c>
    </row>
    <row r="597" spans="1:16" ht="12.75">
      <c r="A597" t="s">
        <v>50</v>
      </c>
      <c s="34" t="s">
        <v>764</v>
      </c>
      <c s="34" t="s">
        <v>2874</v>
      </c>
      <c s="35" t="s">
        <v>5</v>
      </c>
      <c s="6" t="s">
        <v>2875</v>
      </c>
      <c s="36" t="s">
        <v>1974</v>
      </c>
      <c s="37">
        <v>938.5</v>
      </c>
      <c s="36">
        <v>0.001</v>
      </c>
      <c s="36">
        <f>ROUND(G597*H597,6)</f>
      </c>
      <c r="L597" s="38">
        <v>0</v>
      </c>
      <c s="32">
        <f>ROUND(ROUND(L597,2)*ROUND(G597,3),2)</f>
      </c>
      <c s="36" t="s">
        <v>391</v>
      </c>
      <c>
        <f>(M597*21)/100</f>
      </c>
      <c t="s">
        <v>28</v>
      </c>
    </row>
    <row r="598" spans="1:5" ht="12.75">
      <c r="A598" s="35" t="s">
        <v>56</v>
      </c>
      <c r="E598" s="39" t="s">
        <v>2875</v>
      </c>
    </row>
    <row r="599" spans="1:5" ht="12.75">
      <c r="A599" s="35" t="s">
        <v>57</v>
      </c>
      <c r="E599" s="40" t="s">
        <v>5</v>
      </c>
    </row>
    <row r="600" spans="1:5" ht="63.75">
      <c r="A600" t="s">
        <v>58</v>
      </c>
      <c r="E600" s="39" t="s">
        <v>2876</v>
      </c>
    </row>
    <row r="601" spans="1:16" ht="12.75">
      <c r="A601" t="s">
        <v>50</v>
      </c>
      <c s="34" t="s">
        <v>767</v>
      </c>
      <c s="34" t="s">
        <v>2877</v>
      </c>
      <c s="35" t="s">
        <v>5</v>
      </c>
      <c s="6" t="s">
        <v>2878</v>
      </c>
      <c s="36" t="s">
        <v>1974</v>
      </c>
      <c s="37">
        <v>102.7</v>
      </c>
      <c s="36">
        <v>0.001</v>
      </c>
      <c s="36">
        <f>ROUND(G601*H601,6)</f>
      </c>
      <c r="L601" s="38">
        <v>0</v>
      </c>
      <c s="32">
        <f>ROUND(ROUND(L601,2)*ROUND(G601,3),2)</f>
      </c>
      <c s="36" t="s">
        <v>391</v>
      </c>
      <c>
        <f>(M601*21)/100</f>
      </c>
      <c t="s">
        <v>28</v>
      </c>
    </row>
    <row r="602" spans="1:5" ht="12.75">
      <c r="A602" s="35" t="s">
        <v>56</v>
      </c>
      <c r="E602" s="39" t="s">
        <v>2878</v>
      </c>
    </row>
    <row r="603" spans="1:5" ht="12.75">
      <c r="A603" s="35" t="s">
        <v>57</v>
      </c>
      <c r="E603" s="40" t="s">
        <v>5</v>
      </c>
    </row>
    <row r="604" spans="1:5" ht="63.75">
      <c r="A604" t="s">
        <v>58</v>
      </c>
      <c r="E604" s="39" t="s">
        <v>2879</v>
      </c>
    </row>
    <row r="605" spans="1:16" ht="12.75">
      <c r="A605" t="s">
        <v>50</v>
      </c>
      <c s="34" t="s">
        <v>770</v>
      </c>
      <c s="34" t="s">
        <v>2880</v>
      </c>
      <c s="35" t="s">
        <v>5</v>
      </c>
      <c s="6" t="s">
        <v>2881</v>
      </c>
      <c s="36" t="s">
        <v>1974</v>
      </c>
      <c s="37">
        <v>2925.9</v>
      </c>
      <c s="36">
        <v>0.001</v>
      </c>
      <c s="36">
        <f>ROUND(G605*H605,6)</f>
      </c>
      <c r="L605" s="38">
        <v>0</v>
      </c>
      <c s="32">
        <f>ROUND(ROUND(L605,2)*ROUND(G605,3),2)</f>
      </c>
      <c s="36" t="s">
        <v>391</v>
      </c>
      <c>
        <f>(M605*21)/100</f>
      </c>
      <c t="s">
        <v>28</v>
      </c>
    </row>
    <row r="606" spans="1:5" ht="12.75">
      <c r="A606" s="35" t="s">
        <v>56</v>
      </c>
      <c r="E606" s="39" t="s">
        <v>2881</v>
      </c>
    </row>
    <row r="607" spans="1:5" ht="12.75">
      <c r="A607" s="35" t="s">
        <v>57</v>
      </c>
      <c r="E607" s="40" t="s">
        <v>5</v>
      </c>
    </row>
    <row r="608" spans="1:5" ht="63.75">
      <c r="A608" t="s">
        <v>58</v>
      </c>
      <c r="E608" s="39" t="s">
        <v>2882</v>
      </c>
    </row>
    <row r="609" spans="1:16" ht="12.75">
      <c r="A609" t="s">
        <v>50</v>
      </c>
      <c s="34" t="s">
        <v>773</v>
      </c>
      <c s="34" t="s">
        <v>2883</v>
      </c>
      <c s="35" t="s">
        <v>5</v>
      </c>
      <c s="6" t="s">
        <v>2884</v>
      </c>
      <c s="36" t="s">
        <v>1974</v>
      </c>
      <c s="37">
        <v>120</v>
      </c>
      <c s="36">
        <v>0.001</v>
      </c>
      <c s="36">
        <f>ROUND(G609*H609,6)</f>
      </c>
      <c r="L609" s="38">
        <v>0</v>
      </c>
      <c s="32">
        <f>ROUND(ROUND(L609,2)*ROUND(G609,3),2)</f>
      </c>
      <c s="36" t="s">
        <v>391</v>
      </c>
      <c>
        <f>(M609*21)/100</f>
      </c>
      <c t="s">
        <v>28</v>
      </c>
    </row>
    <row r="610" spans="1:5" ht="12.75">
      <c r="A610" s="35" t="s">
        <v>56</v>
      </c>
      <c r="E610" s="39" t="s">
        <v>2884</v>
      </c>
    </row>
    <row r="611" spans="1:5" ht="12.75">
      <c r="A611" s="35" t="s">
        <v>57</v>
      </c>
      <c r="E611" s="40" t="s">
        <v>5</v>
      </c>
    </row>
    <row r="612" spans="1:5" ht="63.75">
      <c r="A612" t="s">
        <v>58</v>
      </c>
      <c r="E612" s="39" t="s">
        <v>2885</v>
      </c>
    </row>
    <row r="613" spans="1:13" ht="12.75">
      <c r="A613" t="s">
        <v>47</v>
      </c>
      <c r="C613" s="31" t="s">
        <v>2886</v>
      </c>
      <c r="E613" s="33" t="s">
        <v>2887</v>
      </c>
      <c r="J613" s="32">
        <f>0</f>
      </c>
      <c s="32">
        <f>0</f>
      </c>
      <c s="32">
        <f>0+L614+L618+L622+L626+L630+L634+L638+L642+L646+L650</f>
      </c>
      <c s="32">
        <f>0+M614+M618+M622+M626+M630+M634+M638+M642+M646+M650</f>
      </c>
    </row>
    <row r="614" spans="1:16" ht="25.5">
      <c r="A614" t="s">
        <v>50</v>
      </c>
      <c s="34" t="s">
        <v>776</v>
      </c>
      <c s="34" t="s">
        <v>2888</v>
      </c>
      <c s="35" t="s">
        <v>5</v>
      </c>
      <c s="6" t="s">
        <v>2889</v>
      </c>
      <c s="36" t="s">
        <v>1472</v>
      </c>
      <c s="37">
        <v>68.794</v>
      </c>
      <c s="36">
        <v>0.022</v>
      </c>
      <c s="36">
        <f>ROUND(G614*H614,6)</f>
      </c>
      <c r="L614" s="38">
        <v>0</v>
      </c>
      <c s="32">
        <f>ROUND(ROUND(L614,2)*ROUND(G614,3),2)</f>
      </c>
      <c s="36" t="s">
        <v>1663</v>
      </c>
      <c>
        <f>(M614*21)/100</f>
      </c>
      <c t="s">
        <v>28</v>
      </c>
    </row>
    <row r="615" spans="1:5" ht="25.5">
      <c r="A615" s="35" t="s">
        <v>56</v>
      </c>
      <c r="E615" s="39" t="s">
        <v>2889</v>
      </c>
    </row>
    <row r="616" spans="1:5" ht="12.75">
      <c r="A616" s="35" t="s">
        <v>57</v>
      </c>
      <c r="E616" s="40" t="s">
        <v>5</v>
      </c>
    </row>
    <row r="617" spans="1:5" ht="25.5">
      <c r="A617" t="s">
        <v>58</v>
      </c>
      <c r="E617" s="39" t="s">
        <v>2890</v>
      </c>
    </row>
    <row r="618" spans="1:16" ht="12.75">
      <c r="A618" t="s">
        <v>50</v>
      </c>
      <c s="34" t="s">
        <v>779</v>
      </c>
      <c s="34" t="s">
        <v>2891</v>
      </c>
      <c s="35" t="s">
        <v>5</v>
      </c>
      <c s="6" t="s">
        <v>2892</v>
      </c>
      <c s="36" t="s">
        <v>1472</v>
      </c>
      <c s="37">
        <v>62.54</v>
      </c>
      <c s="36">
        <v>0</v>
      </c>
      <c s="36">
        <f>ROUND(G618*H618,6)</f>
      </c>
      <c r="L618" s="38">
        <v>0</v>
      </c>
      <c s="32">
        <f>ROUND(ROUND(L618,2)*ROUND(G618,3),2)</f>
      </c>
      <c s="36" t="s">
        <v>1663</v>
      </c>
      <c>
        <f>(M618*21)/100</f>
      </c>
      <c t="s">
        <v>28</v>
      </c>
    </row>
    <row r="619" spans="1:5" ht="12.75">
      <c r="A619" s="35" t="s">
        <v>56</v>
      </c>
      <c r="E619" s="39" t="s">
        <v>2892</v>
      </c>
    </row>
    <row r="620" spans="1:5" ht="12.75">
      <c r="A620" s="35" t="s">
        <v>57</v>
      </c>
      <c r="E620" s="40" t="s">
        <v>2893</v>
      </c>
    </row>
    <row r="621" spans="1:5" ht="76.5">
      <c r="A621" t="s">
        <v>58</v>
      </c>
      <c r="E621" s="39" t="s">
        <v>2894</v>
      </c>
    </row>
    <row r="622" spans="1:16" ht="12.75">
      <c r="A622" t="s">
        <v>50</v>
      </c>
      <c s="34" t="s">
        <v>782</v>
      </c>
      <c s="34" t="s">
        <v>2895</v>
      </c>
      <c s="35" t="s">
        <v>5</v>
      </c>
      <c s="6" t="s">
        <v>2896</v>
      </c>
      <c s="36" t="s">
        <v>1472</v>
      </c>
      <c s="37">
        <v>62.54</v>
      </c>
      <c s="36">
        <v>0.0003</v>
      </c>
      <c s="36">
        <f>ROUND(G622*H622,6)</f>
      </c>
      <c r="L622" s="38">
        <v>0</v>
      </c>
      <c s="32">
        <f>ROUND(ROUND(L622,2)*ROUND(G622,3),2)</f>
      </c>
      <c s="36" t="s">
        <v>1663</v>
      </c>
      <c>
        <f>(M622*21)/100</f>
      </c>
      <c t="s">
        <v>28</v>
      </c>
    </row>
    <row r="623" spans="1:5" ht="12.75">
      <c r="A623" s="35" t="s">
        <v>56</v>
      </c>
      <c r="E623" s="39" t="s">
        <v>2896</v>
      </c>
    </row>
    <row r="624" spans="1:5" ht="12.75">
      <c r="A624" s="35" t="s">
        <v>57</v>
      </c>
      <c r="E624" s="40" t="s">
        <v>5</v>
      </c>
    </row>
    <row r="625" spans="1:5" ht="76.5">
      <c r="A625" t="s">
        <v>58</v>
      </c>
      <c r="E625" s="39" t="s">
        <v>2897</v>
      </c>
    </row>
    <row r="626" spans="1:16" ht="25.5">
      <c r="A626" t="s">
        <v>50</v>
      </c>
      <c s="34" t="s">
        <v>785</v>
      </c>
      <c s="34" t="s">
        <v>2898</v>
      </c>
      <c s="35" t="s">
        <v>5</v>
      </c>
      <c s="6" t="s">
        <v>2899</v>
      </c>
      <c s="36" t="s">
        <v>1472</v>
      </c>
      <c s="37">
        <v>62.54</v>
      </c>
      <c s="36">
        <v>0.0052</v>
      </c>
      <c s="36">
        <f>ROUND(G626*H626,6)</f>
      </c>
      <c r="L626" s="38">
        <v>0</v>
      </c>
      <c s="32">
        <f>ROUND(ROUND(L626,2)*ROUND(G626,3),2)</f>
      </c>
      <c s="36" t="s">
        <v>1663</v>
      </c>
      <c>
        <f>(M626*21)/100</f>
      </c>
      <c t="s">
        <v>28</v>
      </c>
    </row>
    <row r="627" spans="1:5" ht="25.5">
      <c r="A627" s="35" t="s">
        <v>56</v>
      </c>
      <c r="E627" s="39" t="s">
        <v>2899</v>
      </c>
    </row>
    <row r="628" spans="1:5" ht="12.75">
      <c r="A628" s="35" t="s">
        <v>57</v>
      </c>
      <c r="E628" s="40" t="s">
        <v>2893</v>
      </c>
    </row>
    <row r="629" spans="1:5" ht="38.25">
      <c r="A629" t="s">
        <v>58</v>
      </c>
      <c r="E629" s="39" t="s">
        <v>2900</v>
      </c>
    </row>
    <row r="630" spans="1:16" ht="12.75">
      <c r="A630" t="s">
        <v>50</v>
      </c>
      <c s="34" t="s">
        <v>788</v>
      </c>
      <c s="34" t="s">
        <v>2901</v>
      </c>
      <c s="35" t="s">
        <v>5</v>
      </c>
      <c s="6" t="s">
        <v>2902</v>
      </c>
      <c s="36" t="s">
        <v>1472</v>
      </c>
      <c s="37">
        <v>7.66</v>
      </c>
      <c s="36">
        <v>0.0015</v>
      </c>
      <c s="36">
        <f>ROUND(G630*H630,6)</f>
      </c>
      <c r="L630" s="38">
        <v>0</v>
      </c>
      <c s="32">
        <f>ROUND(ROUND(L630,2)*ROUND(G630,3),2)</f>
      </c>
      <c s="36" t="s">
        <v>1663</v>
      </c>
      <c>
        <f>(M630*21)/100</f>
      </c>
      <c t="s">
        <v>28</v>
      </c>
    </row>
    <row r="631" spans="1:5" ht="12.75">
      <c r="A631" s="35" t="s">
        <v>56</v>
      </c>
      <c r="E631" s="39" t="s">
        <v>2902</v>
      </c>
    </row>
    <row r="632" spans="1:5" ht="12.75">
      <c r="A632" s="35" t="s">
        <v>57</v>
      </c>
      <c r="E632" s="40" t="s">
        <v>2903</v>
      </c>
    </row>
    <row r="633" spans="1:5" ht="63.75">
      <c r="A633" t="s">
        <v>58</v>
      </c>
      <c r="E633" s="39" t="s">
        <v>2904</v>
      </c>
    </row>
    <row r="634" spans="1:16" ht="12.75">
      <c r="A634" t="s">
        <v>50</v>
      </c>
      <c s="34" t="s">
        <v>791</v>
      </c>
      <c s="34" t="s">
        <v>2905</v>
      </c>
      <c s="35" t="s">
        <v>5</v>
      </c>
      <c s="6" t="s">
        <v>2906</v>
      </c>
      <c s="36" t="s">
        <v>65</v>
      </c>
      <c s="37">
        <v>9</v>
      </c>
      <c s="36">
        <v>0.00021</v>
      </c>
      <c s="36">
        <f>ROUND(G634*H634,6)</f>
      </c>
      <c r="L634" s="38">
        <v>0</v>
      </c>
      <c s="32">
        <f>ROUND(ROUND(L634,2)*ROUND(G634,3),2)</f>
      </c>
      <c s="36" t="s">
        <v>1663</v>
      </c>
      <c>
        <f>(M634*21)/100</f>
      </c>
      <c t="s">
        <v>28</v>
      </c>
    </row>
    <row r="635" spans="1:5" ht="12.75">
      <c r="A635" s="35" t="s">
        <v>56</v>
      </c>
      <c r="E635" s="39" t="s">
        <v>2906</v>
      </c>
    </row>
    <row r="636" spans="1:5" ht="12.75">
      <c r="A636" s="35" t="s">
        <v>57</v>
      </c>
      <c r="E636" s="40" t="s">
        <v>5</v>
      </c>
    </row>
    <row r="637" spans="1:5" ht="63.75">
      <c r="A637" t="s">
        <v>58</v>
      </c>
      <c r="E637" s="39" t="s">
        <v>2907</v>
      </c>
    </row>
    <row r="638" spans="1:16" ht="12.75">
      <c r="A638" t="s">
        <v>50</v>
      </c>
      <c s="34" t="s">
        <v>794</v>
      </c>
      <c s="34" t="s">
        <v>2908</v>
      </c>
      <c s="35" t="s">
        <v>5</v>
      </c>
      <c s="6" t="s">
        <v>2909</v>
      </c>
      <c s="36" t="s">
        <v>65</v>
      </c>
      <c s="37">
        <v>9</v>
      </c>
      <c s="36">
        <v>0.0002</v>
      </c>
      <c s="36">
        <f>ROUND(G638*H638,6)</f>
      </c>
      <c r="L638" s="38">
        <v>0</v>
      </c>
      <c s="32">
        <f>ROUND(ROUND(L638,2)*ROUND(G638,3),2)</f>
      </c>
      <c s="36" t="s">
        <v>1663</v>
      </c>
      <c>
        <f>(M638*21)/100</f>
      </c>
      <c t="s">
        <v>28</v>
      </c>
    </row>
    <row r="639" spans="1:5" ht="12.75">
      <c r="A639" s="35" t="s">
        <v>56</v>
      </c>
      <c r="E639" s="39" t="s">
        <v>2909</v>
      </c>
    </row>
    <row r="640" spans="1:5" ht="12.75">
      <c r="A640" s="35" t="s">
        <v>57</v>
      </c>
      <c r="E640" s="40" t="s">
        <v>5</v>
      </c>
    </row>
    <row r="641" spans="1:5" ht="63.75">
      <c r="A641" t="s">
        <v>58</v>
      </c>
      <c r="E641" s="39" t="s">
        <v>2910</v>
      </c>
    </row>
    <row r="642" spans="1:16" ht="12.75">
      <c r="A642" t="s">
        <v>50</v>
      </c>
      <c s="34" t="s">
        <v>797</v>
      </c>
      <c s="34" t="s">
        <v>2911</v>
      </c>
      <c s="35" t="s">
        <v>5</v>
      </c>
      <c s="6" t="s">
        <v>2912</v>
      </c>
      <c s="36" t="s">
        <v>86</v>
      </c>
      <c s="37">
        <v>16.65</v>
      </c>
      <c s="36">
        <v>0.00032</v>
      </c>
      <c s="36">
        <f>ROUND(G642*H642,6)</f>
      </c>
      <c r="L642" s="38">
        <v>0</v>
      </c>
      <c s="32">
        <f>ROUND(ROUND(L642,2)*ROUND(G642,3),2)</f>
      </c>
      <c s="36" t="s">
        <v>1663</v>
      </c>
      <c>
        <f>(M642*21)/100</f>
      </c>
      <c t="s">
        <v>28</v>
      </c>
    </row>
    <row r="643" spans="1:5" ht="12.75">
      <c r="A643" s="35" t="s">
        <v>56</v>
      </c>
      <c r="E643" s="39" t="s">
        <v>2912</v>
      </c>
    </row>
    <row r="644" spans="1:5" ht="38.25">
      <c r="A644" s="35" t="s">
        <v>57</v>
      </c>
      <c r="E644" s="40" t="s">
        <v>2913</v>
      </c>
    </row>
    <row r="645" spans="1:5" ht="63.75">
      <c r="A645" t="s">
        <v>58</v>
      </c>
      <c r="E645" s="39" t="s">
        <v>2914</v>
      </c>
    </row>
    <row r="646" spans="1:16" ht="25.5">
      <c r="A646" t="s">
        <v>50</v>
      </c>
      <c s="34" t="s">
        <v>800</v>
      </c>
      <c s="34" t="s">
        <v>2915</v>
      </c>
      <c s="35" t="s">
        <v>5</v>
      </c>
      <c s="6" t="s">
        <v>2916</v>
      </c>
      <c s="36" t="s">
        <v>1472</v>
      </c>
      <c s="37">
        <v>62.54</v>
      </c>
      <c s="36">
        <v>5E-05</v>
      </c>
      <c s="36">
        <f>ROUND(G646*H646,6)</f>
      </c>
      <c r="L646" s="38">
        <v>0</v>
      </c>
      <c s="32">
        <f>ROUND(ROUND(L646,2)*ROUND(G646,3),2)</f>
      </c>
      <c s="36" t="s">
        <v>1663</v>
      </c>
      <c>
        <f>(M646*21)/100</f>
      </c>
      <c t="s">
        <v>28</v>
      </c>
    </row>
    <row r="647" spans="1:5" ht="25.5">
      <c r="A647" s="35" t="s">
        <v>56</v>
      </c>
      <c r="E647" s="39" t="s">
        <v>2916</v>
      </c>
    </row>
    <row r="648" spans="1:5" ht="12.75">
      <c r="A648" s="35" t="s">
        <v>57</v>
      </c>
      <c r="E648" s="40" t="s">
        <v>2917</v>
      </c>
    </row>
    <row r="649" spans="1:5" ht="25.5">
      <c r="A649" t="s">
        <v>58</v>
      </c>
      <c r="E649" s="39" t="s">
        <v>2916</v>
      </c>
    </row>
    <row r="650" spans="1:16" ht="25.5">
      <c r="A650" t="s">
        <v>50</v>
      </c>
      <c s="34" t="s">
        <v>803</v>
      </c>
      <c s="34" t="s">
        <v>2918</v>
      </c>
      <c s="35" t="s">
        <v>5</v>
      </c>
      <c s="6" t="s">
        <v>2919</v>
      </c>
      <c s="36" t="s">
        <v>996</v>
      </c>
      <c s="37">
        <v>1.794</v>
      </c>
      <c s="36">
        <v>0</v>
      </c>
      <c s="36">
        <f>ROUND(G650*H650,6)</f>
      </c>
      <c r="L650" s="38">
        <v>0</v>
      </c>
      <c s="32">
        <f>ROUND(ROUND(L650,2)*ROUND(G650,3),2)</f>
      </c>
      <c s="36" t="s">
        <v>1663</v>
      </c>
      <c>
        <f>(M650*21)/100</f>
      </c>
      <c t="s">
        <v>28</v>
      </c>
    </row>
    <row r="651" spans="1:5" ht="25.5">
      <c r="A651" s="35" t="s">
        <v>56</v>
      </c>
      <c r="E651" s="39" t="s">
        <v>2919</v>
      </c>
    </row>
    <row r="652" spans="1:5" ht="12.75">
      <c r="A652" s="35" t="s">
        <v>57</v>
      </c>
      <c r="E652" s="40" t="s">
        <v>5</v>
      </c>
    </row>
    <row r="653" spans="1:5" ht="140.25">
      <c r="A653" t="s">
        <v>58</v>
      </c>
      <c r="E653" s="39" t="s">
        <v>2920</v>
      </c>
    </row>
    <row r="654" spans="1:13" ht="12.75">
      <c r="A654" t="s">
        <v>47</v>
      </c>
      <c r="C654" s="31" t="s">
        <v>2921</v>
      </c>
      <c r="E654" s="33" t="s">
        <v>2922</v>
      </c>
      <c r="J654" s="32">
        <f>0</f>
      </c>
      <c s="32">
        <f>0</f>
      </c>
      <c s="32">
        <f>0+L655+L659+L663+L667+L671</f>
      </c>
      <c s="32">
        <f>0+M655+M659+M663+M667+M671</f>
      </c>
    </row>
    <row r="655" spans="1:16" ht="12.75">
      <c r="A655" t="s">
        <v>50</v>
      </c>
      <c s="34" t="s">
        <v>806</v>
      </c>
      <c s="34" t="s">
        <v>2923</v>
      </c>
      <c s="35" t="s">
        <v>5</v>
      </c>
      <c s="6" t="s">
        <v>2924</v>
      </c>
      <c s="36" t="s">
        <v>1472</v>
      </c>
      <c s="37">
        <v>1054.03</v>
      </c>
      <c s="36">
        <v>0.00071</v>
      </c>
      <c s="36">
        <f>ROUND(G655*H655,6)</f>
      </c>
      <c r="L655" s="38">
        <v>0</v>
      </c>
      <c s="32">
        <f>ROUND(ROUND(L655,2)*ROUND(G655,3),2)</f>
      </c>
      <c s="36" t="s">
        <v>1663</v>
      </c>
      <c>
        <f>(M655*21)/100</f>
      </c>
      <c t="s">
        <v>28</v>
      </c>
    </row>
    <row r="656" spans="1:5" ht="12.75">
      <c r="A656" s="35" t="s">
        <v>56</v>
      </c>
      <c r="E656" s="39" t="s">
        <v>2924</v>
      </c>
    </row>
    <row r="657" spans="1:5" ht="12.75">
      <c r="A657" s="35" t="s">
        <v>57</v>
      </c>
      <c r="E657" s="40" t="s">
        <v>2925</v>
      </c>
    </row>
    <row r="658" spans="1:5" ht="12.75">
      <c r="A658" t="s">
        <v>58</v>
      </c>
      <c r="E658" s="39" t="s">
        <v>2924</v>
      </c>
    </row>
    <row r="659" spans="1:16" ht="25.5">
      <c r="A659" t="s">
        <v>50</v>
      </c>
      <c s="34" t="s">
        <v>809</v>
      </c>
      <c s="34" t="s">
        <v>2926</v>
      </c>
      <c s="35" t="s">
        <v>5</v>
      </c>
      <c s="6" t="s">
        <v>2927</v>
      </c>
      <c s="36" t="s">
        <v>1472</v>
      </c>
      <c s="37">
        <v>1054.23</v>
      </c>
      <c s="36">
        <v>0.00026</v>
      </c>
      <c s="36">
        <f>ROUND(G659*H659,6)</f>
      </c>
      <c r="L659" s="38">
        <v>0</v>
      </c>
      <c s="32">
        <f>ROUND(ROUND(L659,2)*ROUND(G659,3),2)</f>
      </c>
      <c s="36" t="s">
        <v>1663</v>
      </c>
      <c>
        <f>(M659*21)/100</f>
      </c>
      <c t="s">
        <v>28</v>
      </c>
    </row>
    <row r="660" spans="1:5" ht="25.5">
      <c r="A660" s="35" t="s">
        <v>56</v>
      </c>
      <c r="E660" s="39" t="s">
        <v>2927</v>
      </c>
    </row>
    <row r="661" spans="1:5" ht="12.75">
      <c r="A661" s="35" t="s">
        <v>57</v>
      </c>
      <c r="E661" s="40" t="s">
        <v>5</v>
      </c>
    </row>
    <row r="662" spans="1:5" ht="25.5">
      <c r="A662" t="s">
        <v>58</v>
      </c>
      <c r="E662" s="39" t="s">
        <v>2927</v>
      </c>
    </row>
    <row r="663" spans="1:16" ht="12.75">
      <c r="A663" t="s">
        <v>50</v>
      </c>
      <c s="34" t="s">
        <v>812</v>
      </c>
      <c s="34" t="s">
        <v>2928</v>
      </c>
      <c s="35" t="s">
        <v>5</v>
      </c>
      <c s="6" t="s">
        <v>2929</v>
      </c>
      <c s="36" t="s">
        <v>1472</v>
      </c>
      <c s="37">
        <v>1054.23</v>
      </c>
      <c s="36">
        <v>0.00024</v>
      </c>
      <c s="36">
        <f>ROUND(G663*H663,6)</f>
      </c>
      <c r="L663" s="38">
        <v>0</v>
      </c>
      <c s="32">
        <f>ROUND(ROUND(L663,2)*ROUND(G663,3),2)</f>
      </c>
      <c s="36" t="s">
        <v>1663</v>
      </c>
      <c>
        <f>(M663*21)/100</f>
      </c>
      <c t="s">
        <v>28</v>
      </c>
    </row>
    <row r="664" spans="1:5" ht="12.75">
      <c r="A664" s="35" t="s">
        <v>56</v>
      </c>
      <c r="E664" s="39" t="s">
        <v>2929</v>
      </c>
    </row>
    <row r="665" spans="1:5" ht="12.75">
      <c r="A665" s="35" t="s">
        <v>57</v>
      </c>
      <c r="E665" s="40" t="s">
        <v>5</v>
      </c>
    </row>
    <row r="666" spans="1:5" ht="38.25">
      <c r="A666" t="s">
        <v>58</v>
      </c>
      <c r="E666" s="39" t="s">
        <v>2930</v>
      </c>
    </row>
    <row r="667" spans="1:16" ht="12.75">
      <c r="A667" t="s">
        <v>50</v>
      </c>
      <c s="34" t="s">
        <v>815</v>
      </c>
      <c s="34" t="s">
        <v>2931</v>
      </c>
      <c s="35" t="s">
        <v>5</v>
      </c>
      <c s="6" t="s">
        <v>2932</v>
      </c>
      <c s="36" t="s">
        <v>1472</v>
      </c>
      <c s="37">
        <v>1054.23</v>
      </c>
      <c s="36">
        <v>0.00025</v>
      </c>
      <c s="36">
        <f>ROUND(G667*H667,6)</f>
      </c>
      <c r="L667" s="38">
        <v>0</v>
      </c>
      <c s="32">
        <f>ROUND(ROUND(L667,2)*ROUND(G667,3),2)</f>
      </c>
      <c s="36" t="s">
        <v>1663</v>
      </c>
      <c>
        <f>(M667*21)/100</f>
      </c>
      <c t="s">
        <v>28</v>
      </c>
    </row>
    <row r="668" spans="1:5" ht="12.75">
      <c r="A668" s="35" t="s">
        <v>56</v>
      </c>
      <c r="E668" s="39" t="s">
        <v>2932</v>
      </c>
    </row>
    <row r="669" spans="1:5" ht="12.75">
      <c r="A669" s="35" t="s">
        <v>57</v>
      </c>
      <c r="E669" s="40" t="s">
        <v>5</v>
      </c>
    </row>
    <row r="670" spans="1:5" ht="12.75">
      <c r="A670" t="s">
        <v>58</v>
      </c>
      <c r="E670" s="39" t="s">
        <v>2932</v>
      </c>
    </row>
    <row r="671" spans="1:16" ht="25.5">
      <c r="A671" t="s">
        <v>50</v>
      </c>
      <c s="34" t="s">
        <v>818</v>
      </c>
      <c s="34" t="s">
        <v>2933</v>
      </c>
      <c s="35" t="s">
        <v>5</v>
      </c>
      <c s="6" t="s">
        <v>2934</v>
      </c>
      <c s="36" t="s">
        <v>996</v>
      </c>
      <c s="37">
        <v>1.539</v>
      </c>
      <c s="36">
        <v>0</v>
      </c>
      <c s="36">
        <f>ROUND(G671*H671,6)</f>
      </c>
      <c r="L671" s="38">
        <v>0</v>
      </c>
      <c s="32">
        <f>ROUND(ROUND(L671,2)*ROUND(G671,3),2)</f>
      </c>
      <c s="36" t="s">
        <v>1663</v>
      </c>
      <c>
        <f>(M671*21)/100</f>
      </c>
      <c t="s">
        <v>28</v>
      </c>
    </row>
    <row r="672" spans="1:5" ht="25.5">
      <c r="A672" s="35" t="s">
        <v>56</v>
      </c>
      <c r="E672" s="39" t="s">
        <v>2934</v>
      </c>
    </row>
    <row r="673" spans="1:5" ht="12.75">
      <c r="A673" s="35" t="s">
        <v>57</v>
      </c>
      <c r="E673" s="40" t="s">
        <v>5</v>
      </c>
    </row>
    <row r="674" spans="1:5" ht="140.25">
      <c r="A674" t="s">
        <v>58</v>
      </c>
      <c r="E674" s="39" t="s">
        <v>2935</v>
      </c>
    </row>
    <row r="675" spans="1:13" ht="12.75">
      <c r="A675" t="s">
        <v>47</v>
      </c>
      <c r="C675" s="31" t="s">
        <v>2936</v>
      </c>
      <c r="E675" s="33" t="s">
        <v>2937</v>
      </c>
      <c r="J675" s="32">
        <f>0</f>
      </c>
      <c s="32">
        <f>0</f>
      </c>
      <c s="32">
        <f>0+L676+L680+L684+L688+L692+L696+L700</f>
      </c>
      <c s="32">
        <f>0+M676+M680+M684+M688+M692+M696+M700</f>
      </c>
    </row>
    <row r="676" spans="1:16" ht="12.75">
      <c r="A676" t="s">
        <v>50</v>
      </c>
      <c s="34" t="s">
        <v>821</v>
      </c>
      <c s="34" t="s">
        <v>2938</v>
      </c>
      <c s="35" t="s">
        <v>5</v>
      </c>
      <c s="6" t="s">
        <v>2939</v>
      </c>
      <c s="36" t="s">
        <v>1472</v>
      </c>
      <c s="37">
        <v>68.768</v>
      </c>
      <c s="36">
        <v>0.0118</v>
      </c>
      <c s="36">
        <f>ROUND(G676*H676,6)</f>
      </c>
      <c r="L676" s="38">
        <v>0</v>
      </c>
      <c s="32">
        <f>ROUND(ROUND(L676,2)*ROUND(G676,3),2)</f>
      </c>
      <c s="36" t="s">
        <v>1663</v>
      </c>
      <c>
        <f>(M676*21)/100</f>
      </c>
      <c t="s">
        <v>28</v>
      </c>
    </row>
    <row r="677" spans="1:5" ht="12.75">
      <c r="A677" s="35" t="s">
        <v>56</v>
      </c>
      <c r="E677" s="39" t="s">
        <v>2939</v>
      </c>
    </row>
    <row r="678" spans="1:5" ht="12.75">
      <c r="A678" s="35" t="s">
        <v>57</v>
      </c>
      <c r="E678" s="40" t="s">
        <v>5</v>
      </c>
    </row>
    <row r="679" spans="1:5" ht="12.75">
      <c r="A679" t="s">
        <v>58</v>
      </c>
      <c r="E679" s="39" t="s">
        <v>2939</v>
      </c>
    </row>
    <row r="680" spans="1:16" ht="12.75">
      <c r="A680" t="s">
        <v>50</v>
      </c>
      <c s="34" t="s">
        <v>824</v>
      </c>
      <c s="34" t="s">
        <v>2940</v>
      </c>
      <c s="35" t="s">
        <v>5</v>
      </c>
      <c s="6" t="s">
        <v>2941</v>
      </c>
      <c s="36" t="s">
        <v>1472</v>
      </c>
      <c s="37">
        <v>62.516</v>
      </c>
      <c s="36">
        <v>0</v>
      </c>
      <c s="36">
        <f>ROUND(G680*H680,6)</f>
      </c>
      <c r="L680" s="38">
        <v>0</v>
      </c>
      <c s="32">
        <f>ROUND(ROUND(L680,2)*ROUND(G680,3),2)</f>
      </c>
      <c s="36" t="s">
        <v>1663</v>
      </c>
      <c>
        <f>(M680*21)/100</f>
      </c>
      <c t="s">
        <v>28</v>
      </c>
    </row>
    <row r="681" spans="1:5" ht="12.75">
      <c r="A681" s="35" t="s">
        <v>56</v>
      </c>
      <c r="E681" s="39" t="s">
        <v>2941</v>
      </c>
    </row>
    <row r="682" spans="1:5" ht="127.5">
      <c r="A682" s="35" t="s">
        <v>57</v>
      </c>
      <c r="E682" s="40" t="s">
        <v>2942</v>
      </c>
    </row>
    <row r="683" spans="1:5" ht="102">
      <c r="A683" t="s">
        <v>58</v>
      </c>
      <c r="E683" s="39" t="s">
        <v>2943</v>
      </c>
    </row>
    <row r="684" spans="1:16" ht="12.75">
      <c r="A684" t="s">
        <v>50</v>
      </c>
      <c s="34" t="s">
        <v>827</v>
      </c>
      <c s="34" t="s">
        <v>2944</v>
      </c>
      <c s="35" t="s">
        <v>5</v>
      </c>
      <c s="6" t="s">
        <v>2945</v>
      </c>
      <c s="36" t="s">
        <v>1472</v>
      </c>
      <c s="37">
        <v>62.516</v>
      </c>
      <c s="36">
        <v>0.0003</v>
      </c>
      <c s="36">
        <f>ROUND(G684*H684,6)</f>
      </c>
      <c r="L684" s="38">
        <v>0</v>
      </c>
      <c s="32">
        <f>ROUND(ROUND(L684,2)*ROUND(G684,3),2)</f>
      </c>
      <c s="36" t="s">
        <v>1663</v>
      </c>
      <c>
        <f>(M684*21)/100</f>
      </c>
      <c t="s">
        <v>28</v>
      </c>
    </row>
    <row r="685" spans="1:5" ht="12.75">
      <c r="A685" s="35" t="s">
        <v>56</v>
      </c>
      <c r="E685" s="39" t="s">
        <v>2945</v>
      </c>
    </row>
    <row r="686" spans="1:5" ht="12.75">
      <c r="A686" s="35" t="s">
        <v>57</v>
      </c>
      <c r="E686" s="40" t="s">
        <v>5</v>
      </c>
    </row>
    <row r="687" spans="1:5" ht="102">
      <c r="A687" t="s">
        <v>58</v>
      </c>
      <c r="E687" s="39" t="s">
        <v>2946</v>
      </c>
    </row>
    <row r="688" spans="1:16" ht="12.75">
      <c r="A688" t="s">
        <v>50</v>
      </c>
      <c s="34" t="s">
        <v>830</v>
      </c>
      <c s="34" t="s">
        <v>2947</v>
      </c>
      <c s="35" t="s">
        <v>5</v>
      </c>
      <c s="6" t="s">
        <v>2948</v>
      </c>
      <c s="36" t="s">
        <v>1472</v>
      </c>
      <c s="37">
        <v>28.451</v>
      </c>
      <c s="36">
        <v>0.0015</v>
      </c>
      <c s="36">
        <f>ROUND(G688*H688,6)</f>
      </c>
      <c r="L688" s="38">
        <v>0</v>
      </c>
      <c s="32">
        <f>ROUND(ROUND(L688,2)*ROUND(G688,3),2)</f>
      </c>
      <c s="36" t="s">
        <v>1663</v>
      </c>
      <c>
        <f>(M688*21)/100</f>
      </c>
      <c t="s">
        <v>28</v>
      </c>
    </row>
    <row r="689" spans="1:5" ht="12.75">
      <c r="A689" s="35" t="s">
        <v>56</v>
      </c>
      <c r="E689" s="39" t="s">
        <v>2948</v>
      </c>
    </row>
    <row r="690" spans="1:5" ht="38.25">
      <c r="A690" s="35" t="s">
        <v>57</v>
      </c>
      <c r="E690" s="40" t="s">
        <v>2949</v>
      </c>
    </row>
    <row r="691" spans="1:5" ht="63.75">
      <c r="A691" t="s">
        <v>58</v>
      </c>
      <c r="E691" s="39" t="s">
        <v>2950</v>
      </c>
    </row>
    <row r="692" spans="1:16" ht="25.5">
      <c r="A692" t="s">
        <v>50</v>
      </c>
      <c s="34" t="s">
        <v>833</v>
      </c>
      <c s="34" t="s">
        <v>2951</v>
      </c>
      <c s="35" t="s">
        <v>5</v>
      </c>
      <c s="6" t="s">
        <v>2952</v>
      </c>
      <c s="36" t="s">
        <v>86</v>
      </c>
      <c s="37">
        <v>15.9</v>
      </c>
      <c s="36">
        <v>0.00028</v>
      </c>
      <c s="36">
        <f>ROUND(G692*H692,6)</f>
      </c>
      <c r="L692" s="38">
        <v>0</v>
      </c>
      <c s="32">
        <f>ROUND(ROUND(L692,2)*ROUND(G692,3),2)</f>
      </c>
      <c s="36" t="s">
        <v>1663</v>
      </c>
      <c>
        <f>(M692*21)/100</f>
      </c>
      <c t="s">
        <v>28</v>
      </c>
    </row>
    <row r="693" spans="1:5" ht="25.5">
      <c r="A693" s="35" t="s">
        <v>56</v>
      </c>
      <c r="E693" s="39" t="s">
        <v>2952</v>
      </c>
    </row>
    <row r="694" spans="1:5" ht="38.25">
      <c r="A694" s="35" t="s">
        <v>57</v>
      </c>
      <c r="E694" s="40" t="s">
        <v>2953</v>
      </c>
    </row>
    <row r="695" spans="1:5" ht="76.5">
      <c r="A695" t="s">
        <v>58</v>
      </c>
      <c r="E695" s="39" t="s">
        <v>2954</v>
      </c>
    </row>
    <row r="696" spans="1:16" ht="25.5">
      <c r="A696" t="s">
        <v>50</v>
      </c>
      <c s="34" t="s">
        <v>836</v>
      </c>
      <c s="34" t="s">
        <v>2955</v>
      </c>
      <c s="35" t="s">
        <v>5</v>
      </c>
      <c s="6" t="s">
        <v>2956</v>
      </c>
      <c s="36" t="s">
        <v>1472</v>
      </c>
      <c s="37">
        <v>62.516</v>
      </c>
      <c s="36">
        <v>0.006</v>
      </c>
      <c s="36">
        <f>ROUND(G696*H696,6)</f>
      </c>
      <c r="L696" s="38">
        <v>0</v>
      </c>
      <c s="32">
        <f>ROUND(ROUND(L696,2)*ROUND(G696,3),2)</f>
      </c>
      <c s="36" t="s">
        <v>1663</v>
      </c>
      <c>
        <f>(M696*21)/100</f>
      </c>
      <c t="s">
        <v>28</v>
      </c>
    </row>
    <row r="697" spans="1:5" ht="25.5">
      <c r="A697" s="35" t="s">
        <v>56</v>
      </c>
      <c r="E697" s="39" t="s">
        <v>2956</v>
      </c>
    </row>
    <row r="698" spans="1:5" ht="12.75">
      <c r="A698" s="35" t="s">
        <v>57</v>
      </c>
      <c r="E698" s="40" t="s">
        <v>5</v>
      </c>
    </row>
    <row r="699" spans="1:5" ht="38.25">
      <c r="A699" t="s">
        <v>58</v>
      </c>
      <c r="E699" s="39" t="s">
        <v>2957</v>
      </c>
    </row>
    <row r="700" spans="1:16" ht="25.5">
      <c r="A700" t="s">
        <v>50</v>
      </c>
      <c s="34" t="s">
        <v>839</v>
      </c>
      <c s="34" t="s">
        <v>2958</v>
      </c>
      <c s="35" t="s">
        <v>5</v>
      </c>
      <c s="6" t="s">
        <v>2959</v>
      </c>
      <c s="36" t="s">
        <v>996</v>
      </c>
      <c s="37">
        <v>1.252</v>
      </c>
      <c s="36">
        <v>0</v>
      </c>
      <c s="36">
        <f>ROUND(G700*H700,6)</f>
      </c>
      <c r="L700" s="38">
        <v>0</v>
      </c>
      <c s="32">
        <f>ROUND(ROUND(L700,2)*ROUND(G700,3),2)</f>
      </c>
      <c s="36" t="s">
        <v>1663</v>
      </c>
      <c>
        <f>(M700*21)/100</f>
      </c>
      <c t="s">
        <v>28</v>
      </c>
    </row>
    <row r="701" spans="1:5" ht="25.5">
      <c r="A701" s="35" t="s">
        <v>56</v>
      </c>
      <c r="E701" s="39" t="s">
        <v>2959</v>
      </c>
    </row>
    <row r="702" spans="1:5" ht="12.75">
      <c r="A702" s="35" t="s">
        <v>57</v>
      </c>
      <c r="E702" s="40" t="s">
        <v>5</v>
      </c>
    </row>
    <row r="703" spans="1:5" ht="140.25">
      <c r="A703" t="s">
        <v>58</v>
      </c>
      <c r="E703" s="39" t="s">
        <v>2960</v>
      </c>
    </row>
    <row r="704" spans="1:13" ht="12.75">
      <c r="A704" t="s">
        <v>47</v>
      </c>
      <c r="C704" s="31" t="s">
        <v>2961</v>
      </c>
      <c r="E704" s="33" t="s">
        <v>2962</v>
      </c>
      <c r="J704" s="32">
        <f>0</f>
      </c>
      <c s="32">
        <f>0</f>
      </c>
      <c s="32">
        <f>0+L705+L709+L713+L717+L721+L725</f>
      </c>
      <c s="32">
        <f>0+M705+M709+M713+M717+M721+M725</f>
      </c>
    </row>
    <row r="705" spans="1:16" ht="12.75">
      <c r="A705" t="s">
        <v>50</v>
      </c>
      <c s="34" t="s">
        <v>842</v>
      </c>
      <c s="34" t="s">
        <v>2963</v>
      </c>
      <c s="35" t="s">
        <v>5</v>
      </c>
      <c s="6" t="s">
        <v>2964</v>
      </c>
      <c s="36" t="s">
        <v>1472</v>
      </c>
      <c s="37">
        <v>367.98</v>
      </c>
      <c s="36">
        <v>0</v>
      </c>
      <c s="36">
        <f>ROUND(G705*H705,6)</f>
      </c>
      <c r="L705" s="38">
        <v>0</v>
      </c>
      <c s="32">
        <f>ROUND(ROUND(L705,2)*ROUND(G705,3),2)</f>
      </c>
      <c s="36" t="s">
        <v>1663</v>
      </c>
      <c>
        <f>(M705*21)/100</f>
      </c>
      <c t="s">
        <v>28</v>
      </c>
    </row>
    <row r="706" spans="1:5" ht="12.75">
      <c r="A706" s="35" t="s">
        <v>56</v>
      </c>
      <c r="E706" s="39" t="s">
        <v>2964</v>
      </c>
    </row>
    <row r="707" spans="1:5" ht="229.5">
      <c r="A707" s="35" t="s">
        <v>57</v>
      </c>
      <c r="E707" s="40" t="s">
        <v>2965</v>
      </c>
    </row>
    <row r="708" spans="1:5" ht="12.75">
      <c r="A708" t="s">
        <v>58</v>
      </c>
      <c r="E708" s="39" t="s">
        <v>2964</v>
      </c>
    </row>
    <row r="709" spans="1:16" ht="12.75">
      <c r="A709" t="s">
        <v>50</v>
      </c>
      <c s="34" t="s">
        <v>845</v>
      </c>
      <c s="34" t="s">
        <v>2966</v>
      </c>
      <c s="35" t="s">
        <v>5</v>
      </c>
      <c s="6" t="s">
        <v>2967</v>
      </c>
      <c s="36" t="s">
        <v>1472</v>
      </c>
      <c s="37">
        <v>227.988</v>
      </c>
      <c s="36">
        <v>0</v>
      </c>
      <c s="36">
        <f>ROUND(G709*H709,6)</f>
      </c>
      <c r="L709" s="38">
        <v>0</v>
      </c>
      <c s="32">
        <f>ROUND(ROUND(L709,2)*ROUND(G709,3),2)</f>
      </c>
      <c s="36" t="s">
        <v>1663</v>
      </c>
      <c>
        <f>(M709*21)/100</f>
      </c>
      <c t="s">
        <v>28</v>
      </c>
    </row>
    <row r="710" spans="1:5" ht="12.75">
      <c r="A710" s="35" t="s">
        <v>56</v>
      </c>
      <c r="E710" s="39" t="s">
        <v>2967</v>
      </c>
    </row>
    <row r="711" spans="1:5" ht="38.25">
      <c r="A711" s="35" t="s">
        <v>57</v>
      </c>
      <c r="E711" s="40" t="s">
        <v>2968</v>
      </c>
    </row>
    <row r="712" spans="1:5" ht="12.75">
      <c r="A712" t="s">
        <v>58</v>
      </c>
      <c r="E712" s="39" t="s">
        <v>2967</v>
      </c>
    </row>
    <row r="713" spans="1:16" ht="25.5">
      <c r="A713" t="s">
        <v>50</v>
      </c>
      <c s="34" t="s">
        <v>848</v>
      </c>
      <c s="34" t="s">
        <v>2969</v>
      </c>
      <c s="35" t="s">
        <v>5</v>
      </c>
      <c s="6" t="s">
        <v>2970</v>
      </c>
      <c s="36" t="s">
        <v>1472</v>
      </c>
      <c s="37">
        <v>367.98</v>
      </c>
      <c s="36">
        <v>0.0002</v>
      </c>
      <c s="36">
        <f>ROUND(G713*H713,6)</f>
      </c>
      <c r="L713" s="38">
        <v>0</v>
      </c>
      <c s="32">
        <f>ROUND(ROUND(L713,2)*ROUND(G713,3),2)</f>
      </c>
      <c s="36" t="s">
        <v>1663</v>
      </c>
      <c>
        <f>(M713*21)/100</f>
      </c>
      <c t="s">
        <v>28</v>
      </c>
    </row>
    <row r="714" spans="1:5" ht="25.5">
      <c r="A714" s="35" t="s">
        <v>56</v>
      </c>
      <c r="E714" s="39" t="s">
        <v>2970</v>
      </c>
    </row>
    <row r="715" spans="1:5" ht="12.75">
      <c r="A715" s="35" t="s">
        <v>57</v>
      </c>
      <c r="E715" s="40" t="s">
        <v>5</v>
      </c>
    </row>
    <row r="716" spans="1:5" ht="25.5">
      <c r="A716" t="s">
        <v>58</v>
      </c>
      <c r="E716" s="39" t="s">
        <v>2970</v>
      </c>
    </row>
    <row r="717" spans="1:16" ht="25.5">
      <c r="A717" t="s">
        <v>50</v>
      </c>
      <c s="34" t="s">
        <v>852</v>
      </c>
      <c s="34" t="s">
        <v>2971</v>
      </c>
      <c s="35" t="s">
        <v>5</v>
      </c>
      <c s="6" t="s">
        <v>2972</v>
      </c>
      <c s="36" t="s">
        <v>1472</v>
      </c>
      <c s="37">
        <v>227.988</v>
      </c>
      <c s="36">
        <v>0.0002</v>
      </c>
      <c s="36">
        <f>ROUND(G717*H717,6)</f>
      </c>
      <c r="L717" s="38">
        <v>0</v>
      </c>
      <c s="32">
        <f>ROUND(ROUND(L717,2)*ROUND(G717,3),2)</f>
      </c>
      <c s="36" t="s">
        <v>1663</v>
      </c>
      <c>
        <f>(M717*21)/100</f>
      </c>
      <c t="s">
        <v>28</v>
      </c>
    </row>
    <row r="718" spans="1:5" ht="25.5">
      <c r="A718" s="35" t="s">
        <v>56</v>
      </c>
      <c r="E718" s="39" t="s">
        <v>2972</v>
      </c>
    </row>
    <row r="719" spans="1:5" ht="12.75">
      <c r="A719" s="35" t="s">
        <v>57</v>
      </c>
      <c r="E719" s="40" t="s">
        <v>5</v>
      </c>
    </row>
    <row r="720" spans="1:5" ht="25.5">
      <c r="A720" t="s">
        <v>58</v>
      </c>
      <c r="E720" s="39" t="s">
        <v>2972</v>
      </c>
    </row>
    <row r="721" spans="1:16" ht="25.5">
      <c r="A721" t="s">
        <v>50</v>
      </c>
      <c s="34" t="s">
        <v>855</v>
      </c>
      <c s="34" t="s">
        <v>2973</v>
      </c>
      <c s="35" t="s">
        <v>5</v>
      </c>
      <c s="6" t="s">
        <v>2974</v>
      </c>
      <c s="36" t="s">
        <v>1472</v>
      </c>
      <c s="37">
        <v>367.98</v>
      </c>
      <c s="36">
        <v>0.00026</v>
      </c>
      <c s="36">
        <f>ROUND(G721*H721,6)</f>
      </c>
      <c r="L721" s="38">
        <v>0</v>
      </c>
      <c s="32">
        <f>ROUND(ROUND(L721,2)*ROUND(G721,3),2)</f>
      </c>
      <c s="36" t="s">
        <v>1663</v>
      </c>
      <c>
        <f>(M721*21)/100</f>
      </c>
      <c t="s">
        <v>28</v>
      </c>
    </row>
    <row r="722" spans="1:5" ht="25.5">
      <c r="A722" s="35" t="s">
        <v>56</v>
      </c>
      <c r="E722" s="39" t="s">
        <v>2974</v>
      </c>
    </row>
    <row r="723" spans="1:5" ht="12.75">
      <c r="A723" s="35" t="s">
        <v>57</v>
      </c>
      <c r="E723" s="40" t="s">
        <v>5</v>
      </c>
    </row>
    <row r="724" spans="1:5" ht="25.5">
      <c r="A724" t="s">
        <v>58</v>
      </c>
      <c r="E724" s="39" t="s">
        <v>2974</v>
      </c>
    </row>
    <row r="725" spans="1:16" ht="25.5">
      <c r="A725" t="s">
        <v>50</v>
      </c>
      <c s="34" t="s">
        <v>858</v>
      </c>
      <c s="34" t="s">
        <v>2975</v>
      </c>
      <c s="35" t="s">
        <v>5</v>
      </c>
      <c s="6" t="s">
        <v>2976</v>
      </c>
      <c s="36" t="s">
        <v>1472</v>
      </c>
      <c s="37">
        <v>227.988</v>
      </c>
      <c s="36">
        <v>0.00026</v>
      </c>
      <c s="36">
        <f>ROUND(G725*H725,6)</f>
      </c>
      <c r="L725" s="38">
        <v>0</v>
      </c>
      <c s="32">
        <f>ROUND(ROUND(L725,2)*ROUND(G725,3),2)</f>
      </c>
      <c s="36" t="s">
        <v>1663</v>
      </c>
      <c>
        <f>(M725*21)/100</f>
      </c>
      <c t="s">
        <v>28</v>
      </c>
    </row>
    <row r="726" spans="1:5" ht="25.5">
      <c r="A726" s="35" t="s">
        <v>56</v>
      </c>
      <c r="E726" s="39" t="s">
        <v>2976</v>
      </c>
    </row>
    <row r="727" spans="1:5" ht="12.75">
      <c r="A727" s="35" t="s">
        <v>57</v>
      </c>
      <c r="E727" s="40" t="s">
        <v>5</v>
      </c>
    </row>
    <row r="728" spans="1:5" ht="25.5">
      <c r="A728" t="s">
        <v>58</v>
      </c>
      <c r="E728" s="39" t="s">
        <v>2976</v>
      </c>
    </row>
    <row r="729" spans="1:13" ht="12.75">
      <c r="A729" t="s">
        <v>47</v>
      </c>
      <c r="C729" s="31" t="s">
        <v>607</v>
      </c>
      <c r="E729" s="33" t="s">
        <v>2977</v>
      </c>
      <c r="J729" s="32">
        <f>0</f>
      </c>
      <c s="32">
        <f>0</f>
      </c>
      <c s="32">
        <f>0+L730+L734+L738+L742+L746+L750+L754</f>
      </c>
      <c s="32">
        <f>0+M730+M734+M738+M742+M746+M750+M754</f>
      </c>
    </row>
    <row r="730" spans="1:16" ht="25.5">
      <c r="A730" t="s">
        <v>50</v>
      </c>
      <c s="34" t="s">
        <v>861</v>
      </c>
      <c s="34" t="s">
        <v>2978</v>
      </c>
      <c s="35" t="s">
        <v>5</v>
      </c>
      <c s="6" t="s">
        <v>2979</v>
      </c>
      <c s="36" t="s">
        <v>54</v>
      </c>
      <c s="37">
        <v>430.641</v>
      </c>
      <c s="36">
        <v>0</v>
      </c>
      <c s="36">
        <f>ROUND(G730*H730,6)</f>
      </c>
      <c r="L730" s="38">
        <v>0</v>
      </c>
      <c s="32">
        <f>ROUND(ROUND(L730,2)*ROUND(G730,3),2)</f>
      </c>
      <c s="36" t="s">
        <v>1663</v>
      </c>
      <c>
        <f>(M730*21)/100</f>
      </c>
      <c t="s">
        <v>28</v>
      </c>
    </row>
    <row r="731" spans="1:5" ht="25.5">
      <c r="A731" s="35" t="s">
        <v>56</v>
      </c>
      <c r="E731" s="39" t="s">
        <v>2979</v>
      </c>
    </row>
    <row r="732" spans="1:5" ht="38.25">
      <c r="A732" s="35" t="s">
        <v>57</v>
      </c>
      <c r="E732" s="40" t="s">
        <v>2980</v>
      </c>
    </row>
    <row r="733" spans="1:5" ht="63.75">
      <c r="A733" t="s">
        <v>58</v>
      </c>
      <c r="E733" s="39" t="s">
        <v>2981</v>
      </c>
    </row>
    <row r="734" spans="1:16" ht="25.5">
      <c r="A734" t="s">
        <v>50</v>
      </c>
      <c s="34" t="s">
        <v>864</v>
      </c>
      <c s="34" t="s">
        <v>2982</v>
      </c>
      <c s="35" t="s">
        <v>5</v>
      </c>
      <c s="6" t="s">
        <v>2983</v>
      </c>
      <c s="36" t="s">
        <v>54</v>
      </c>
      <c s="37">
        <v>12919.23</v>
      </c>
      <c s="36">
        <v>0</v>
      </c>
      <c s="36">
        <f>ROUND(G734*H734,6)</f>
      </c>
      <c r="L734" s="38">
        <v>0</v>
      </c>
      <c s="32">
        <f>ROUND(ROUND(L734,2)*ROUND(G734,3),2)</f>
      </c>
      <c s="36" t="s">
        <v>1663</v>
      </c>
      <c>
        <f>(M734*21)/100</f>
      </c>
      <c t="s">
        <v>28</v>
      </c>
    </row>
    <row r="735" spans="1:5" ht="25.5">
      <c r="A735" s="35" t="s">
        <v>56</v>
      </c>
      <c r="E735" s="39" t="s">
        <v>2983</v>
      </c>
    </row>
    <row r="736" spans="1:5" ht="12.75">
      <c r="A736" s="35" t="s">
        <v>57</v>
      </c>
      <c r="E736" s="40" t="s">
        <v>5</v>
      </c>
    </row>
    <row r="737" spans="1:5" ht="63.75">
      <c r="A737" t="s">
        <v>58</v>
      </c>
      <c r="E737" s="39" t="s">
        <v>2984</v>
      </c>
    </row>
    <row r="738" spans="1:16" ht="25.5">
      <c r="A738" t="s">
        <v>50</v>
      </c>
      <c s="34" t="s">
        <v>867</v>
      </c>
      <c s="34" t="s">
        <v>2985</v>
      </c>
      <c s="35" t="s">
        <v>5</v>
      </c>
      <c s="6" t="s">
        <v>2986</v>
      </c>
      <c s="36" t="s">
        <v>54</v>
      </c>
      <c s="37">
        <v>430.641</v>
      </c>
      <c s="36">
        <v>0</v>
      </c>
      <c s="36">
        <f>ROUND(G738*H738,6)</f>
      </c>
      <c r="L738" s="38">
        <v>0</v>
      </c>
      <c s="32">
        <f>ROUND(ROUND(L738,2)*ROUND(G738,3),2)</f>
      </c>
      <c s="36" t="s">
        <v>1663</v>
      </c>
      <c>
        <f>(M738*21)/100</f>
      </c>
      <c t="s">
        <v>28</v>
      </c>
    </row>
    <row r="739" spans="1:5" ht="25.5">
      <c r="A739" s="35" t="s">
        <v>56</v>
      </c>
      <c r="E739" s="39" t="s">
        <v>2986</v>
      </c>
    </row>
    <row r="740" spans="1:5" ht="12.75">
      <c r="A740" s="35" t="s">
        <v>57</v>
      </c>
      <c r="E740" s="40" t="s">
        <v>5</v>
      </c>
    </row>
    <row r="741" spans="1:5" ht="63.75">
      <c r="A741" t="s">
        <v>58</v>
      </c>
      <c r="E741" s="39" t="s">
        <v>2987</v>
      </c>
    </row>
    <row r="742" spans="1:16" ht="25.5">
      <c r="A742" t="s">
        <v>50</v>
      </c>
      <c s="34" t="s">
        <v>872</v>
      </c>
      <c s="34" t="s">
        <v>2988</v>
      </c>
      <c s="35" t="s">
        <v>5</v>
      </c>
      <c s="6" t="s">
        <v>2989</v>
      </c>
      <c s="36" t="s">
        <v>1472</v>
      </c>
      <c s="37">
        <v>103.57</v>
      </c>
      <c s="36">
        <v>0.00013</v>
      </c>
      <c s="36">
        <f>ROUND(G742*H742,6)</f>
      </c>
      <c r="L742" s="38">
        <v>0</v>
      </c>
      <c s="32">
        <f>ROUND(ROUND(L742,2)*ROUND(G742,3),2)</f>
      </c>
      <c s="36" t="s">
        <v>1663</v>
      </c>
      <c>
        <f>(M742*21)/100</f>
      </c>
      <c t="s">
        <v>28</v>
      </c>
    </row>
    <row r="743" spans="1:5" ht="25.5">
      <c r="A743" s="35" t="s">
        <v>56</v>
      </c>
      <c r="E743" s="39" t="s">
        <v>2989</v>
      </c>
    </row>
    <row r="744" spans="1:5" ht="38.25">
      <c r="A744" s="35" t="s">
        <v>57</v>
      </c>
      <c r="E744" s="40" t="s">
        <v>2990</v>
      </c>
    </row>
    <row r="745" spans="1:5" ht="89.25">
      <c r="A745" t="s">
        <v>58</v>
      </c>
      <c r="E745" s="39" t="s">
        <v>2991</v>
      </c>
    </row>
    <row r="746" spans="1:16" ht="25.5">
      <c r="A746" t="s">
        <v>50</v>
      </c>
      <c s="34" t="s">
        <v>875</v>
      </c>
      <c s="34" t="s">
        <v>2992</v>
      </c>
      <c s="35" t="s">
        <v>5</v>
      </c>
      <c s="6" t="s">
        <v>2993</v>
      </c>
      <c s="36" t="s">
        <v>1472</v>
      </c>
      <c s="37">
        <v>163.679</v>
      </c>
      <c s="36">
        <v>0</v>
      </c>
      <c s="36">
        <f>ROUND(G746*H746,6)</f>
      </c>
      <c r="L746" s="38">
        <v>0</v>
      </c>
      <c s="32">
        <f>ROUND(ROUND(L746,2)*ROUND(G746,3),2)</f>
      </c>
      <c s="36" t="s">
        <v>1663</v>
      </c>
      <c>
        <f>(M746*21)/100</f>
      </c>
      <c t="s">
        <v>28</v>
      </c>
    </row>
    <row r="747" spans="1:5" ht="25.5">
      <c r="A747" s="35" t="s">
        <v>56</v>
      </c>
      <c r="E747" s="39" t="s">
        <v>2993</v>
      </c>
    </row>
    <row r="748" spans="1:5" ht="63.75">
      <c r="A748" s="35" t="s">
        <v>57</v>
      </c>
      <c r="E748" s="40" t="s">
        <v>2994</v>
      </c>
    </row>
    <row r="749" spans="1:5" ht="114.75">
      <c r="A749" t="s">
        <v>58</v>
      </c>
      <c r="E749" s="39" t="s">
        <v>2995</v>
      </c>
    </row>
    <row r="750" spans="1:16" ht="25.5">
      <c r="A750" t="s">
        <v>50</v>
      </c>
      <c s="34" t="s">
        <v>879</v>
      </c>
      <c s="34" t="s">
        <v>2996</v>
      </c>
      <c s="35" t="s">
        <v>5</v>
      </c>
      <c s="6" t="s">
        <v>2997</v>
      </c>
      <c s="36" t="s">
        <v>1472</v>
      </c>
      <c s="37">
        <v>4910.37</v>
      </c>
      <c s="36">
        <v>0</v>
      </c>
      <c s="36">
        <f>ROUND(G750*H750,6)</f>
      </c>
      <c r="L750" s="38">
        <v>0</v>
      </c>
      <c s="32">
        <f>ROUND(ROUND(L750,2)*ROUND(G750,3),2)</f>
      </c>
      <c s="36" t="s">
        <v>1663</v>
      </c>
      <c>
        <f>(M750*21)/100</f>
      </c>
      <c t="s">
        <v>28</v>
      </c>
    </row>
    <row r="751" spans="1:5" ht="38.25">
      <c r="A751" s="35" t="s">
        <v>56</v>
      </c>
      <c r="E751" s="39" t="s">
        <v>2998</v>
      </c>
    </row>
    <row r="752" spans="1:5" ht="12.75">
      <c r="A752" s="35" t="s">
        <v>57</v>
      </c>
      <c r="E752" s="40" t="s">
        <v>5</v>
      </c>
    </row>
    <row r="753" spans="1:5" ht="102">
      <c r="A753" t="s">
        <v>58</v>
      </c>
      <c r="E753" s="39" t="s">
        <v>2999</v>
      </c>
    </row>
    <row r="754" spans="1:16" ht="25.5">
      <c r="A754" t="s">
        <v>50</v>
      </c>
      <c s="34" t="s">
        <v>882</v>
      </c>
      <c s="34" t="s">
        <v>3000</v>
      </c>
      <c s="35" t="s">
        <v>5</v>
      </c>
      <c s="6" t="s">
        <v>3001</v>
      </c>
      <c s="36" t="s">
        <v>1472</v>
      </c>
      <c s="37">
        <v>163.679</v>
      </c>
      <c s="36">
        <v>0</v>
      </c>
      <c s="36">
        <f>ROUND(G754*H754,6)</f>
      </c>
      <c r="L754" s="38">
        <v>0</v>
      </c>
      <c s="32">
        <f>ROUND(ROUND(L754,2)*ROUND(G754,3),2)</f>
      </c>
      <c s="36" t="s">
        <v>1663</v>
      </c>
      <c>
        <f>(M754*21)/100</f>
      </c>
      <c t="s">
        <v>28</v>
      </c>
    </row>
    <row r="755" spans="1:5" ht="25.5">
      <c r="A755" s="35" t="s">
        <v>56</v>
      </c>
      <c r="E755" s="39" t="s">
        <v>3001</v>
      </c>
    </row>
    <row r="756" spans="1:5" ht="12.75">
      <c r="A756" s="35" t="s">
        <v>57</v>
      </c>
      <c r="E756" s="40" t="s">
        <v>5</v>
      </c>
    </row>
    <row r="757" spans="1:5" ht="63.75">
      <c r="A757" t="s">
        <v>58</v>
      </c>
      <c r="E757" s="39" t="s">
        <v>3002</v>
      </c>
    </row>
    <row r="758" spans="1:13" ht="12.75">
      <c r="A758" t="s">
        <v>47</v>
      </c>
      <c r="C758" s="31" t="s">
        <v>610</v>
      </c>
      <c r="E758" s="33" t="s">
        <v>3003</v>
      </c>
      <c r="J758" s="32">
        <f>0</f>
      </c>
      <c s="32">
        <f>0</f>
      </c>
      <c s="32">
        <f>0+L759+L763+L767+L771+L775</f>
      </c>
      <c s="32">
        <f>0+M759+M763+M767+M771+M775</f>
      </c>
    </row>
    <row r="759" spans="1:16" ht="12.75">
      <c r="A759" t="s">
        <v>50</v>
      </c>
      <c s="34" t="s">
        <v>885</v>
      </c>
      <c s="34" t="s">
        <v>3004</v>
      </c>
      <c s="35" t="s">
        <v>5</v>
      </c>
      <c s="6" t="s">
        <v>3005</v>
      </c>
      <c s="36" t="s">
        <v>65</v>
      </c>
      <c s="37">
        <v>7</v>
      </c>
      <c s="36">
        <v>0.012</v>
      </c>
      <c s="36">
        <f>ROUND(G759*H759,6)</f>
      </c>
      <c r="L759" s="38">
        <v>0</v>
      </c>
      <c s="32">
        <f>ROUND(ROUND(L759,2)*ROUND(G759,3),2)</f>
      </c>
      <c s="36" t="s">
        <v>1663</v>
      </c>
      <c>
        <f>(M759*21)/100</f>
      </c>
      <c t="s">
        <v>28</v>
      </c>
    </row>
    <row r="760" spans="1:5" ht="12.75">
      <c r="A760" s="35" t="s">
        <v>56</v>
      </c>
      <c r="E760" s="39" t="s">
        <v>3005</v>
      </c>
    </row>
    <row r="761" spans="1:5" ht="12.75">
      <c r="A761" s="35" t="s">
        <v>57</v>
      </c>
      <c r="E761" s="40" t="s">
        <v>5</v>
      </c>
    </row>
    <row r="762" spans="1:5" ht="12.75">
      <c r="A762" t="s">
        <v>58</v>
      </c>
      <c r="E762" s="39" t="s">
        <v>3005</v>
      </c>
    </row>
    <row r="763" spans="1:16" ht="12.75">
      <c r="A763" t="s">
        <v>50</v>
      </c>
      <c s="34" t="s">
        <v>888</v>
      </c>
      <c s="34" t="s">
        <v>3006</v>
      </c>
      <c s="35" t="s">
        <v>5</v>
      </c>
      <c s="6" t="s">
        <v>3007</v>
      </c>
      <c s="36" t="s">
        <v>65</v>
      </c>
      <c s="37">
        <v>3</v>
      </c>
      <c s="36">
        <v>0.009</v>
      </c>
      <c s="36">
        <f>ROUND(G763*H763,6)</f>
      </c>
      <c r="L763" s="38">
        <v>0</v>
      </c>
      <c s="32">
        <f>ROUND(ROUND(L763,2)*ROUND(G763,3),2)</f>
      </c>
      <c s="36" t="s">
        <v>1663</v>
      </c>
      <c>
        <f>(M763*21)/100</f>
      </c>
      <c t="s">
        <v>28</v>
      </c>
    </row>
    <row r="764" spans="1:5" ht="12.75">
      <c r="A764" s="35" t="s">
        <v>56</v>
      </c>
      <c r="E764" s="39" t="s">
        <v>3007</v>
      </c>
    </row>
    <row r="765" spans="1:5" ht="12.75">
      <c r="A765" s="35" t="s">
        <v>57</v>
      </c>
      <c r="E765" s="40" t="s">
        <v>5</v>
      </c>
    </row>
    <row r="766" spans="1:5" ht="12.75">
      <c r="A766" t="s">
        <v>58</v>
      </c>
      <c r="E766" s="39" t="s">
        <v>3007</v>
      </c>
    </row>
    <row r="767" spans="1:16" ht="38.25">
      <c r="A767" t="s">
        <v>50</v>
      </c>
      <c s="34" t="s">
        <v>891</v>
      </c>
      <c s="34" t="s">
        <v>3008</v>
      </c>
      <c s="35" t="s">
        <v>5</v>
      </c>
      <c s="6" t="s">
        <v>3009</v>
      </c>
      <c s="36" t="s">
        <v>1472</v>
      </c>
      <c s="37">
        <v>1172.193</v>
      </c>
      <c s="36">
        <v>3E-05</v>
      </c>
      <c s="36">
        <f>ROUND(G767*H767,6)</f>
      </c>
      <c r="L767" s="38">
        <v>0</v>
      </c>
      <c s="32">
        <f>ROUND(ROUND(L767,2)*ROUND(G767,3),2)</f>
      </c>
      <c s="36" t="s">
        <v>1663</v>
      </c>
      <c>
        <f>(M767*21)/100</f>
      </c>
      <c t="s">
        <v>28</v>
      </c>
    </row>
    <row r="768" spans="1:5" ht="38.25">
      <c r="A768" s="35" t="s">
        <v>56</v>
      </c>
      <c r="E768" s="39" t="s">
        <v>3010</v>
      </c>
    </row>
    <row r="769" spans="1:5" ht="51">
      <c r="A769" s="35" t="s">
        <v>57</v>
      </c>
      <c r="E769" s="40" t="s">
        <v>3011</v>
      </c>
    </row>
    <row r="770" spans="1:5" ht="267.75">
      <c r="A770" t="s">
        <v>58</v>
      </c>
      <c r="E770" s="39" t="s">
        <v>3012</v>
      </c>
    </row>
    <row r="771" spans="1:16" ht="12.75">
      <c r="A771" t="s">
        <v>50</v>
      </c>
      <c s="34" t="s">
        <v>894</v>
      </c>
      <c s="34" t="s">
        <v>3013</v>
      </c>
      <c s="35" t="s">
        <v>5</v>
      </c>
      <c s="6" t="s">
        <v>3014</v>
      </c>
      <c s="36" t="s">
        <v>65</v>
      </c>
      <c s="37">
        <v>10</v>
      </c>
      <c s="36">
        <v>0.00018</v>
      </c>
      <c s="36">
        <f>ROUND(G771*H771,6)</f>
      </c>
      <c r="L771" s="38">
        <v>0</v>
      </c>
      <c s="32">
        <f>ROUND(ROUND(L771,2)*ROUND(G771,3),2)</f>
      </c>
      <c s="36" t="s">
        <v>1663</v>
      </c>
      <c>
        <f>(M771*21)/100</f>
      </c>
      <c t="s">
        <v>28</v>
      </c>
    </row>
    <row r="772" spans="1:5" ht="12.75">
      <c r="A772" s="35" t="s">
        <v>56</v>
      </c>
      <c r="E772" s="39" t="s">
        <v>3014</v>
      </c>
    </row>
    <row r="773" spans="1:5" ht="12.75">
      <c r="A773" s="35" t="s">
        <v>57</v>
      </c>
      <c r="E773" s="40" t="s">
        <v>3015</v>
      </c>
    </row>
    <row r="774" spans="1:5" ht="114.75">
      <c r="A774" t="s">
        <v>58</v>
      </c>
      <c r="E774" s="39" t="s">
        <v>3016</v>
      </c>
    </row>
    <row r="775" spans="1:16" ht="12.75">
      <c r="A775" t="s">
        <v>50</v>
      </c>
      <c s="34" t="s">
        <v>897</v>
      </c>
      <c s="34" t="s">
        <v>3017</v>
      </c>
      <c s="35" t="s">
        <v>5</v>
      </c>
      <c s="6" t="s">
        <v>3018</v>
      </c>
      <c s="36" t="s">
        <v>70</v>
      </c>
      <c s="37">
        <v>1</v>
      </c>
      <c s="36">
        <v>0.00018</v>
      </c>
      <c s="36">
        <f>ROUND(G775*H775,6)</f>
      </c>
      <c r="L775" s="38">
        <v>0</v>
      </c>
      <c s="32">
        <f>ROUND(ROUND(L775,2)*ROUND(G775,3),2)</f>
      </c>
      <c s="36" t="s">
        <v>391</v>
      </c>
      <c>
        <f>(M775*21)/100</f>
      </c>
      <c t="s">
        <v>28</v>
      </c>
    </row>
    <row r="776" spans="1:5" ht="12.75">
      <c r="A776" s="35" t="s">
        <v>56</v>
      </c>
      <c r="E776" s="39" t="s">
        <v>3018</v>
      </c>
    </row>
    <row r="777" spans="1:5" ht="38.25">
      <c r="A777" s="35" t="s">
        <v>57</v>
      </c>
      <c r="E777" s="42" t="s">
        <v>3019</v>
      </c>
    </row>
    <row r="778" spans="1:5" ht="51">
      <c r="A778" t="s">
        <v>58</v>
      </c>
      <c r="E778" s="39" t="s">
        <v>492</v>
      </c>
    </row>
    <row r="779" spans="1:13" ht="12.75">
      <c r="A779" t="s">
        <v>47</v>
      </c>
      <c r="C779" s="31" t="s">
        <v>1517</v>
      </c>
      <c r="E779" s="33" t="s">
        <v>1518</v>
      </c>
      <c r="J779" s="32">
        <f>0</f>
      </c>
      <c s="32">
        <f>0</f>
      </c>
      <c s="32">
        <f>0+L780</f>
      </c>
      <c s="32">
        <f>0+M780</f>
      </c>
    </row>
    <row r="780" spans="1:16" ht="38.25">
      <c r="A780" t="s">
        <v>50</v>
      </c>
      <c s="34" t="s">
        <v>900</v>
      </c>
      <c s="34" t="s">
        <v>1646</v>
      </c>
      <c s="35" t="s">
        <v>1647</v>
      </c>
      <c s="6" t="s">
        <v>1648</v>
      </c>
      <c s="36" t="s">
        <v>996</v>
      </c>
      <c s="37">
        <v>4840.149</v>
      </c>
      <c s="36">
        <v>0</v>
      </c>
      <c s="36">
        <f>ROUND(G780*H780,6)</f>
      </c>
      <c r="L780" s="38">
        <v>0</v>
      </c>
      <c s="32">
        <f>ROUND(ROUND(L780,2)*ROUND(G780,3),2)</f>
      </c>
      <c s="36" t="s">
        <v>391</v>
      </c>
      <c>
        <f>(M780*21)/100</f>
      </c>
      <c t="s">
        <v>28</v>
      </c>
    </row>
    <row r="781" spans="1:5" ht="12.75">
      <c r="A781" s="35" t="s">
        <v>56</v>
      </c>
      <c r="E781" s="39" t="s">
        <v>997</v>
      </c>
    </row>
    <row r="782" spans="1:5" ht="12.75">
      <c r="A782" s="35" t="s">
        <v>57</v>
      </c>
      <c r="E782" s="40" t="s">
        <v>3020</v>
      </c>
    </row>
    <row r="783" spans="1:5" ht="89.25">
      <c r="A783" t="s">
        <v>58</v>
      </c>
      <c r="E783" s="39" t="s">
        <v>998</v>
      </c>
    </row>
    <row r="784" spans="1:13" ht="12.75">
      <c r="A784" t="s">
        <v>47</v>
      </c>
      <c r="C784" s="31" t="s">
        <v>1742</v>
      </c>
      <c r="E784" s="33" t="s">
        <v>1743</v>
      </c>
      <c r="J784" s="32">
        <f>0</f>
      </c>
      <c s="32">
        <f>0</f>
      </c>
      <c s="32">
        <f>0+L785</f>
      </c>
      <c s="32">
        <f>0+M785</f>
      </c>
    </row>
    <row r="785" spans="1:16" ht="38.25">
      <c r="A785" t="s">
        <v>50</v>
      </c>
      <c s="34" t="s">
        <v>903</v>
      </c>
      <c s="34" t="s">
        <v>3021</v>
      </c>
      <c s="35" t="s">
        <v>5</v>
      </c>
      <c s="6" t="s">
        <v>3022</v>
      </c>
      <c s="36" t="s">
        <v>996</v>
      </c>
      <c s="37">
        <v>1076.403</v>
      </c>
      <c s="36">
        <v>0</v>
      </c>
      <c s="36">
        <f>ROUND(G785*H785,6)</f>
      </c>
      <c r="L785" s="38">
        <v>0</v>
      </c>
      <c s="32">
        <f>ROUND(ROUND(L785,2)*ROUND(G785,3),2)</f>
      </c>
      <c s="36" t="s">
        <v>1663</v>
      </c>
      <c>
        <f>(M785*21)/100</f>
      </c>
      <c t="s">
        <v>28</v>
      </c>
    </row>
    <row r="786" spans="1:5" ht="38.25">
      <c r="A786" s="35" t="s">
        <v>56</v>
      </c>
      <c r="E786" s="39" t="s">
        <v>3023</v>
      </c>
    </row>
    <row r="787" spans="1:5" ht="12.75">
      <c r="A787" s="35" t="s">
        <v>57</v>
      </c>
      <c r="E787" s="40" t="s">
        <v>5</v>
      </c>
    </row>
    <row r="788" spans="1:5" ht="63.75">
      <c r="A788" t="s">
        <v>58</v>
      </c>
      <c r="E788" s="39" t="s">
        <v>3024</v>
      </c>
    </row>
    <row r="789" spans="1:13" ht="12.75">
      <c r="A789" t="s">
        <v>2386</v>
      </c>
      <c r="C789" s="31" t="s">
        <v>3025</v>
      </c>
      <c r="E789" s="33" t="s">
        <v>3026</v>
      </c>
      <c r="J789" s="32">
        <f>0+J790+J795+J940+J953+J1046+J1055+J1060</f>
      </c>
      <c s="32">
        <f>0+K790+K795+K940+K953+K1046+K1055+K1060</f>
      </c>
      <c s="32">
        <f>0+L790+L795+L940+L953+L1046+L1055+L1060</f>
      </c>
      <c s="32">
        <f>0+M790+M795+M940+M953+M1046+M1055+M1060</f>
      </c>
    </row>
    <row r="790" spans="1:13" ht="12.75">
      <c r="A790" t="s">
        <v>47</v>
      </c>
      <c r="C790" s="31" t="s">
        <v>51</v>
      </c>
      <c r="E790" s="33" t="s">
        <v>49</v>
      </c>
      <c r="J790" s="32">
        <f>0</f>
      </c>
      <c s="32">
        <f>0</f>
      </c>
      <c s="32">
        <f>0+L791</f>
      </c>
      <c s="32">
        <f>0+M791</f>
      </c>
    </row>
    <row r="791" spans="1:16" ht="38.25">
      <c r="A791" t="s">
        <v>50</v>
      </c>
      <c s="34" t="s">
        <v>51</v>
      </c>
      <c s="34" t="s">
        <v>1671</v>
      </c>
      <c s="35" t="s">
        <v>5</v>
      </c>
      <c s="6" t="s">
        <v>1672</v>
      </c>
      <c s="36" t="s">
        <v>54</v>
      </c>
      <c s="37">
        <v>215.553</v>
      </c>
      <c s="36">
        <v>0</v>
      </c>
      <c s="36">
        <f>ROUND(G791*H791,6)</f>
      </c>
      <c r="L791" s="38">
        <v>0</v>
      </c>
      <c s="32">
        <f>ROUND(ROUND(L791,2)*ROUND(G791,3),2)</f>
      </c>
      <c s="36" t="s">
        <v>1663</v>
      </c>
      <c>
        <f>(M791*21)/100</f>
      </c>
      <c t="s">
        <v>28</v>
      </c>
    </row>
    <row r="792" spans="1:5" ht="38.25">
      <c r="A792" s="35" t="s">
        <v>56</v>
      </c>
      <c r="E792" s="39" t="s">
        <v>1673</v>
      </c>
    </row>
    <row r="793" spans="1:5" ht="25.5">
      <c r="A793" s="35" t="s">
        <v>57</v>
      </c>
      <c r="E793" s="42" t="s">
        <v>3027</v>
      </c>
    </row>
    <row r="794" spans="1:5" ht="38.25">
      <c r="A794" t="s">
        <v>58</v>
      </c>
      <c r="E794" s="39" t="s">
        <v>1673</v>
      </c>
    </row>
    <row r="795" spans="1:13" ht="12.75">
      <c r="A795" t="s">
        <v>47</v>
      </c>
      <c r="C795" s="31" t="s">
        <v>28</v>
      </c>
      <c r="E795" s="33" t="s">
        <v>1686</v>
      </c>
      <c r="J795" s="32">
        <f>0</f>
      </c>
      <c s="32">
        <f>0</f>
      </c>
      <c s="32">
        <f>0+L796+L800+L804+L808+L812+L816+L820+L824+L828+L832+L836+L840+L844+L848+L852+L856+L860+L864+L868+L872+L876+L880+L884+L888+L892+L896+L900+L904+L908+L912+L916+L920+L924+L928+L932+L936</f>
      </c>
      <c s="32">
        <f>0+M796+M800+M804+M808+M812+M816+M820+M824+M828+M832+M836+M840+M844+M848+M852+M856+M860+M864+M868+M872+M876+M880+M884+M888+M892+M896+M900+M904+M908+M912+M916+M920+M924+M928+M932+M936</f>
      </c>
    </row>
    <row r="796" spans="1:16" ht="25.5">
      <c r="A796" t="s">
        <v>50</v>
      </c>
      <c s="34" t="s">
        <v>28</v>
      </c>
      <c s="34" t="s">
        <v>3028</v>
      </c>
      <c s="35" t="s">
        <v>5</v>
      </c>
      <c s="6" t="s">
        <v>3029</v>
      </c>
      <c s="36" t="s">
        <v>86</v>
      </c>
      <c s="37">
        <v>339</v>
      </c>
      <c s="36">
        <v>4E-05</v>
      </c>
      <c s="36">
        <f>ROUND(G796*H796,6)</f>
      </c>
      <c r="L796" s="38">
        <v>0</v>
      </c>
      <c s="32">
        <f>ROUND(ROUND(L796,2)*ROUND(G796,3),2)</f>
      </c>
      <c s="36" t="s">
        <v>1663</v>
      </c>
      <c>
        <f>(M796*21)/100</f>
      </c>
      <c t="s">
        <v>28</v>
      </c>
    </row>
    <row r="797" spans="1:5" ht="25.5">
      <c r="A797" s="35" t="s">
        <v>56</v>
      </c>
      <c r="E797" s="39" t="s">
        <v>3029</v>
      </c>
    </row>
    <row r="798" spans="1:5" ht="38.25">
      <c r="A798" s="35" t="s">
        <v>57</v>
      </c>
      <c r="E798" s="40" t="s">
        <v>3030</v>
      </c>
    </row>
    <row r="799" spans="1:5" ht="25.5">
      <c r="A799" t="s">
        <v>58</v>
      </c>
      <c r="E799" s="39" t="s">
        <v>3029</v>
      </c>
    </row>
    <row r="800" spans="1:16" ht="38.25">
      <c r="A800" t="s">
        <v>50</v>
      </c>
      <c s="34" t="s">
        <v>26</v>
      </c>
      <c s="34" t="s">
        <v>3031</v>
      </c>
      <c s="35" t="s">
        <v>5</v>
      </c>
      <c s="6" t="s">
        <v>3032</v>
      </c>
      <c s="36" t="s">
        <v>86</v>
      </c>
      <c s="37">
        <v>339</v>
      </c>
      <c s="36">
        <v>0</v>
      </c>
      <c s="36">
        <f>ROUND(G800*H800,6)</f>
      </c>
      <c r="L800" s="38">
        <v>0</v>
      </c>
      <c s="32">
        <f>ROUND(ROUND(L800,2)*ROUND(G800,3),2)</f>
      </c>
      <c s="36" t="s">
        <v>1663</v>
      </c>
      <c>
        <f>(M800*21)/100</f>
      </c>
      <c t="s">
        <v>28</v>
      </c>
    </row>
    <row r="801" spans="1:5" ht="38.25">
      <c r="A801" s="35" t="s">
        <v>56</v>
      </c>
      <c r="E801" s="39" t="s">
        <v>3033</v>
      </c>
    </row>
    <row r="802" spans="1:5" ht="38.25">
      <c r="A802" s="35" t="s">
        <v>57</v>
      </c>
      <c r="E802" s="40" t="s">
        <v>3030</v>
      </c>
    </row>
    <row r="803" spans="1:5" ht="216.75">
      <c r="A803" t="s">
        <v>58</v>
      </c>
      <c r="E803" s="39" t="s">
        <v>3034</v>
      </c>
    </row>
    <row r="804" spans="1:16" ht="12.75">
      <c r="A804" t="s">
        <v>50</v>
      </c>
      <c s="34" t="s">
        <v>67</v>
      </c>
      <c s="34" t="s">
        <v>3035</v>
      </c>
      <c s="35" t="s">
        <v>5</v>
      </c>
      <c s="6" t="s">
        <v>3036</v>
      </c>
      <c s="36" t="s">
        <v>996</v>
      </c>
      <c s="37">
        <v>30.442</v>
      </c>
      <c s="36">
        <v>1.11381</v>
      </c>
      <c s="36">
        <f>ROUND(G804*H804,6)</f>
      </c>
      <c r="L804" s="38">
        <v>0</v>
      </c>
      <c s="32">
        <f>ROUND(ROUND(L804,2)*ROUND(G804,3),2)</f>
      </c>
      <c s="36" t="s">
        <v>1663</v>
      </c>
      <c>
        <f>(M804*21)/100</f>
      </c>
      <c t="s">
        <v>28</v>
      </c>
    </row>
    <row r="805" spans="1:5" ht="12.75">
      <c r="A805" s="35" t="s">
        <v>56</v>
      </c>
      <c r="E805" s="39" t="s">
        <v>3036</v>
      </c>
    </row>
    <row r="806" spans="1:5" ht="12.75">
      <c r="A806" s="35" t="s">
        <v>57</v>
      </c>
      <c r="E806" s="40" t="s">
        <v>3037</v>
      </c>
    </row>
    <row r="807" spans="1:5" ht="63.75">
      <c r="A807" t="s">
        <v>58</v>
      </c>
      <c r="E807" s="39" t="s">
        <v>3038</v>
      </c>
    </row>
    <row r="808" spans="1:16" ht="25.5">
      <c r="A808" t="s">
        <v>50</v>
      </c>
      <c s="34" t="s">
        <v>72</v>
      </c>
      <c s="34" t="s">
        <v>3039</v>
      </c>
      <c s="35" t="s">
        <v>5</v>
      </c>
      <c s="6" t="s">
        <v>3040</v>
      </c>
      <c s="36" t="s">
        <v>54</v>
      </c>
      <c s="37">
        <v>58.3</v>
      </c>
      <c s="36">
        <v>2.50187</v>
      </c>
      <c s="36">
        <f>ROUND(G808*H808,6)</f>
      </c>
      <c r="L808" s="38">
        <v>0</v>
      </c>
      <c s="32">
        <f>ROUND(ROUND(L808,2)*ROUND(G808,3),2)</f>
      </c>
      <c s="36" t="s">
        <v>1663</v>
      </c>
      <c>
        <f>(M808*21)/100</f>
      </c>
      <c t="s">
        <v>28</v>
      </c>
    </row>
    <row r="809" spans="1:5" ht="25.5">
      <c r="A809" s="35" t="s">
        <v>56</v>
      </c>
      <c r="E809" s="39" t="s">
        <v>3040</v>
      </c>
    </row>
    <row r="810" spans="1:5" ht="25.5">
      <c r="A810" s="35" t="s">
        <v>57</v>
      </c>
      <c r="E810" s="42" t="s">
        <v>3041</v>
      </c>
    </row>
    <row r="811" spans="1:5" ht="165.75">
      <c r="A811" t="s">
        <v>58</v>
      </c>
      <c r="E811" s="39" t="s">
        <v>3042</v>
      </c>
    </row>
    <row r="812" spans="1:16" ht="25.5">
      <c r="A812" t="s">
        <v>50</v>
      </c>
      <c s="34" t="s">
        <v>27</v>
      </c>
      <c s="34" t="s">
        <v>3039</v>
      </c>
      <c s="35" t="s">
        <v>51</v>
      </c>
      <c s="6" t="s">
        <v>3040</v>
      </c>
      <c s="36" t="s">
        <v>54</v>
      </c>
      <c s="37">
        <v>177.076</v>
      </c>
      <c s="36">
        <v>2.50187</v>
      </c>
      <c s="36">
        <f>ROUND(G812*H812,6)</f>
      </c>
      <c r="L812" s="38">
        <v>0</v>
      </c>
      <c s="32">
        <f>ROUND(ROUND(L812,2)*ROUND(G812,3),2)</f>
      </c>
      <c s="36" t="s">
        <v>1663</v>
      </c>
      <c>
        <f>(M812*21)/100</f>
      </c>
      <c t="s">
        <v>28</v>
      </c>
    </row>
    <row r="813" spans="1:5" ht="25.5">
      <c r="A813" s="35" t="s">
        <v>56</v>
      </c>
      <c r="E813" s="39" t="s">
        <v>3040</v>
      </c>
    </row>
    <row r="814" spans="1:5" ht="102">
      <c r="A814" s="35" t="s">
        <v>57</v>
      </c>
      <c r="E814" s="42" t="s">
        <v>3043</v>
      </c>
    </row>
    <row r="815" spans="1:5" ht="165.75">
      <c r="A815" t="s">
        <v>58</v>
      </c>
      <c r="E815" s="39" t="s">
        <v>3042</v>
      </c>
    </row>
    <row r="816" spans="1:16" ht="25.5">
      <c r="A816" t="s">
        <v>50</v>
      </c>
      <c s="34" t="s">
        <v>79</v>
      </c>
      <c s="34" t="s">
        <v>3044</v>
      </c>
      <c s="35" t="s">
        <v>5</v>
      </c>
      <c s="6" t="s">
        <v>3045</v>
      </c>
      <c s="36" t="s">
        <v>54</v>
      </c>
      <c s="37">
        <v>73.563</v>
      </c>
      <c s="36">
        <v>2.50187</v>
      </c>
      <c s="36">
        <f>ROUND(G816*H816,6)</f>
      </c>
      <c r="L816" s="38">
        <v>0</v>
      </c>
      <c s="32">
        <f>ROUND(ROUND(L816,2)*ROUND(G816,3),2)</f>
      </c>
      <c s="36" t="s">
        <v>1663</v>
      </c>
      <c>
        <f>(M816*21)/100</f>
      </c>
      <c t="s">
        <v>28</v>
      </c>
    </row>
    <row r="817" spans="1:5" ht="25.5">
      <c r="A817" s="35" t="s">
        <v>56</v>
      </c>
      <c r="E817" s="39" t="s">
        <v>3045</v>
      </c>
    </row>
    <row r="818" spans="1:5" ht="25.5">
      <c r="A818" s="35" t="s">
        <v>57</v>
      </c>
      <c r="E818" s="42" t="s">
        <v>3046</v>
      </c>
    </row>
    <row r="819" spans="1:5" ht="165.75">
      <c r="A819" t="s">
        <v>58</v>
      </c>
      <c r="E819" s="39" t="s">
        <v>3047</v>
      </c>
    </row>
    <row r="820" spans="1:16" ht="12.75">
      <c r="A820" t="s">
        <v>50</v>
      </c>
      <c s="34" t="s">
        <v>83</v>
      </c>
      <c s="34" t="s">
        <v>3048</v>
      </c>
      <c s="35" t="s">
        <v>5</v>
      </c>
      <c s="6" t="s">
        <v>3049</v>
      </c>
      <c s="36" t="s">
        <v>1472</v>
      </c>
      <c s="37">
        <v>121.65</v>
      </c>
      <c s="36">
        <v>0.00247</v>
      </c>
      <c s="36">
        <f>ROUND(G820*H820,6)</f>
      </c>
      <c r="L820" s="38">
        <v>0</v>
      </c>
      <c s="32">
        <f>ROUND(ROUND(L820,2)*ROUND(G820,3),2)</f>
      </c>
      <c s="36" t="s">
        <v>1663</v>
      </c>
      <c>
        <f>(M820*21)/100</f>
      </c>
      <c t="s">
        <v>28</v>
      </c>
    </row>
    <row r="821" spans="1:5" ht="12.75">
      <c r="A821" s="35" t="s">
        <v>56</v>
      </c>
      <c r="E821" s="39" t="s">
        <v>3049</v>
      </c>
    </row>
    <row r="822" spans="1:5" ht="63.75">
      <c r="A822" s="35" t="s">
        <v>57</v>
      </c>
      <c r="E822" s="42" t="s">
        <v>3050</v>
      </c>
    </row>
    <row r="823" spans="1:5" ht="38.25">
      <c r="A823" t="s">
        <v>58</v>
      </c>
      <c r="E823" s="39" t="s">
        <v>3051</v>
      </c>
    </row>
    <row r="824" spans="1:16" ht="12.75">
      <c r="A824" t="s">
        <v>50</v>
      </c>
      <c s="34" t="s">
        <v>88</v>
      </c>
      <c s="34" t="s">
        <v>3048</v>
      </c>
      <c s="35" t="s">
        <v>51</v>
      </c>
      <c s="6" t="s">
        <v>3049</v>
      </c>
      <c s="36" t="s">
        <v>1472</v>
      </c>
      <c s="37">
        <v>94.366</v>
      </c>
      <c s="36">
        <v>0.00247</v>
      </c>
      <c s="36">
        <f>ROUND(G824*H824,6)</f>
      </c>
      <c r="L824" s="38">
        <v>0</v>
      </c>
      <c s="32">
        <f>ROUND(ROUND(L824,2)*ROUND(G824,3),2)</f>
      </c>
      <c s="36" t="s">
        <v>1663</v>
      </c>
      <c>
        <f>(M824*21)/100</f>
      </c>
      <c t="s">
        <v>28</v>
      </c>
    </row>
    <row r="825" spans="1:5" ht="12.75">
      <c r="A825" s="35" t="s">
        <v>56</v>
      </c>
      <c r="E825" s="39" t="s">
        <v>3049</v>
      </c>
    </row>
    <row r="826" spans="1:5" ht="114.75">
      <c r="A826" s="35" t="s">
        <v>57</v>
      </c>
      <c r="E826" s="42" t="s">
        <v>3052</v>
      </c>
    </row>
    <row r="827" spans="1:5" ht="38.25">
      <c r="A827" t="s">
        <v>58</v>
      </c>
      <c r="E827" s="39" t="s">
        <v>3051</v>
      </c>
    </row>
    <row r="828" spans="1:16" ht="12.75">
      <c r="A828" t="s">
        <v>50</v>
      </c>
      <c s="34" t="s">
        <v>92</v>
      </c>
      <c s="34" t="s">
        <v>3053</v>
      </c>
      <c s="35" t="s">
        <v>5</v>
      </c>
      <c s="6" t="s">
        <v>3054</v>
      </c>
      <c s="36" t="s">
        <v>1472</v>
      </c>
      <c s="37">
        <v>121.65</v>
      </c>
      <c s="36">
        <v>0</v>
      </c>
      <c s="36">
        <f>ROUND(G828*H828,6)</f>
      </c>
      <c r="L828" s="38">
        <v>0</v>
      </c>
      <c s="32">
        <f>ROUND(ROUND(L828,2)*ROUND(G828,3),2)</f>
      </c>
      <c s="36" t="s">
        <v>1663</v>
      </c>
      <c>
        <f>(M828*21)/100</f>
      </c>
      <c t="s">
        <v>28</v>
      </c>
    </row>
    <row r="829" spans="1:5" ht="12.75">
      <c r="A829" s="35" t="s">
        <v>56</v>
      </c>
      <c r="E829" s="39" t="s">
        <v>3054</v>
      </c>
    </row>
    <row r="830" spans="1:5" ht="12.75">
      <c r="A830" s="35" t="s">
        <v>57</v>
      </c>
      <c r="E830" s="40" t="s">
        <v>5</v>
      </c>
    </row>
    <row r="831" spans="1:5" ht="38.25">
      <c r="A831" t="s">
        <v>58</v>
      </c>
      <c r="E831" s="39" t="s">
        <v>3055</v>
      </c>
    </row>
    <row r="832" spans="1:16" ht="12.75">
      <c r="A832" t="s">
        <v>50</v>
      </c>
      <c s="34" t="s">
        <v>96</v>
      </c>
      <c s="34" t="s">
        <v>3053</v>
      </c>
      <c s="35" t="s">
        <v>51</v>
      </c>
      <c s="6" t="s">
        <v>3054</v>
      </c>
      <c s="36" t="s">
        <v>1472</v>
      </c>
      <c s="37">
        <v>94.366</v>
      </c>
      <c s="36">
        <v>0</v>
      </c>
      <c s="36">
        <f>ROUND(G832*H832,6)</f>
      </c>
      <c r="L832" s="38">
        <v>0</v>
      </c>
      <c s="32">
        <f>ROUND(ROUND(L832,2)*ROUND(G832,3),2)</f>
      </c>
      <c s="36" t="s">
        <v>1663</v>
      </c>
      <c>
        <f>(M832*21)/100</f>
      </c>
      <c t="s">
        <v>28</v>
      </c>
    </row>
    <row r="833" spans="1:5" ht="12.75">
      <c r="A833" s="35" t="s">
        <v>56</v>
      </c>
      <c r="E833" s="39" t="s">
        <v>3054</v>
      </c>
    </row>
    <row r="834" spans="1:5" ht="12.75">
      <c r="A834" s="35" t="s">
        <v>57</v>
      </c>
      <c r="E834" s="40" t="s">
        <v>5</v>
      </c>
    </row>
    <row r="835" spans="1:5" ht="38.25">
      <c r="A835" t="s">
        <v>58</v>
      </c>
      <c r="E835" s="39" t="s">
        <v>3055</v>
      </c>
    </row>
    <row r="836" spans="1:16" ht="12.75">
      <c r="A836" t="s">
        <v>50</v>
      </c>
      <c s="34" t="s">
        <v>100</v>
      </c>
      <c s="34" t="s">
        <v>3056</v>
      </c>
      <c s="35" t="s">
        <v>5</v>
      </c>
      <c s="6" t="s">
        <v>3057</v>
      </c>
      <c s="36" t="s">
        <v>996</v>
      </c>
      <c s="37">
        <v>11.034</v>
      </c>
      <c s="36">
        <v>1.06062</v>
      </c>
      <c s="36">
        <f>ROUND(G836*H836,6)</f>
      </c>
      <c r="L836" s="38">
        <v>0</v>
      </c>
      <c s="32">
        <f>ROUND(ROUND(L836,2)*ROUND(G836,3),2)</f>
      </c>
      <c s="36" t="s">
        <v>1663</v>
      </c>
      <c>
        <f>(M836*21)/100</f>
      </c>
      <c t="s">
        <v>28</v>
      </c>
    </row>
    <row r="837" spans="1:5" ht="12.75">
      <c r="A837" s="35" t="s">
        <v>56</v>
      </c>
      <c r="E837" s="39" t="s">
        <v>3057</v>
      </c>
    </row>
    <row r="838" spans="1:5" ht="12.75">
      <c r="A838" s="35" t="s">
        <v>57</v>
      </c>
      <c r="E838" s="40" t="s">
        <v>5</v>
      </c>
    </row>
    <row r="839" spans="1:5" ht="25.5">
      <c r="A839" t="s">
        <v>58</v>
      </c>
      <c r="E839" s="39" t="s">
        <v>3058</v>
      </c>
    </row>
    <row r="840" spans="1:16" ht="12.75">
      <c r="A840" t="s">
        <v>50</v>
      </c>
      <c s="34" t="s">
        <v>104</v>
      </c>
      <c s="34" t="s">
        <v>3056</v>
      </c>
      <c s="35" t="s">
        <v>51</v>
      </c>
      <c s="6" t="s">
        <v>3057</v>
      </c>
      <c s="36" t="s">
        <v>996</v>
      </c>
      <c s="37">
        <v>26.561</v>
      </c>
      <c s="36">
        <v>1.06062</v>
      </c>
      <c s="36">
        <f>ROUND(G840*H840,6)</f>
      </c>
      <c r="L840" s="38">
        <v>0</v>
      </c>
      <c s="32">
        <f>ROUND(ROUND(L840,2)*ROUND(G840,3),2)</f>
      </c>
      <c s="36" t="s">
        <v>1663</v>
      </c>
      <c>
        <f>(M840*21)/100</f>
      </c>
      <c t="s">
        <v>28</v>
      </c>
    </row>
    <row r="841" spans="1:5" ht="12.75">
      <c r="A841" s="35" t="s">
        <v>56</v>
      </c>
      <c r="E841" s="39" t="s">
        <v>3057</v>
      </c>
    </row>
    <row r="842" spans="1:5" ht="12.75">
      <c r="A842" s="35" t="s">
        <v>57</v>
      </c>
      <c r="E842" s="40" t="s">
        <v>5</v>
      </c>
    </row>
    <row r="843" spans="1:5" ht="25.5">
      <c r="A843" t="s">
        <v>58</v>
      </c>
      <c r="E843" s="39" t="s">
        <v>3058</v>
      </c>
    </row>
    <row r="844" spans="1:16" ht="12.75">
      <c r="A844" t="s">
        <v>50</v>
      </c>
      <c s="34" t="s">
        <v>110</v>
      </c>
      <c s="34" t="s">
        <v>3059</v>
      </c>
      <c s="35" t="s">
        <v>5</v>
      </c>
      <c s="6" t="s">
        <v>3060</v>
      </c>
      <c s="36" t="s">
        <v>54</v>
      </c>
      <c s="37">
        <v>42.945</v>
      </c>
      <c s="36">
        <v>2.30102</v>
      </c>
      <c s="36">
        <f>ROUND(G844*H844,6)</f>
      </c>
      <c r="L844" s="38">
        <v>0</v>
      </c>
      <c s="32">
        <f>ROUND(ROUND(L844,2)*ROUND(G844,3),2)</f>
      </c>
      <c s="36" t="s">
        <v>1663</v>
      </c>
      <c>
        <f>(M844*21)/100</f>
      </c>
      <c t="s">
        <v>28</v>
      </c>
    </row>
    <row r="845" spans="1:5" ht="12.75">
      <c r="A845" s="35" t="s">
        <v>56</v>
      </c>
      <c r="E845" s="39" t="s">
        <v>3060</v>
      </c>
    </row>
    <row r="846" spans="1:5" ht="76.5">
      <c r="A846" s="35" t="s">
        <v>57</v>
      </c>
      <c r="E846" s="42" t="s">
        <v>3061</v>
      </c>
    </row>
    <row r="847" spans="1:5" ht="102">
      <c r="A847" t="s">
        <v>58</v>
      </c>
      <c r="E847" s="39" t="s">
        <v>3062</v>
      </c>
    </row>
    <row r="848" spans="1:16" ht="25.5">
      <c r="A848" t="s">
        <v>50</v>
      </c>
      <c s="34" t="s">
        <v>114</v>
      </c>
      <c s="34" t="s">
        <v>3063</v>
      </c>
      <c s="35" t="s">
        <v>5</v>
      </c>
      <c s="6" t="s">
        <v>3064</v>
      </c>
      <c s="36" t="s">
        <v>54</v>
      </c>
      <c s="37">
        <v>41.322</v>
      </c>
      <c s="36">
        <v>2.50187</v>
      </c>
      <c s="36">
        <f>ROUND(G848*H848,6)</f>
      </c>
      <c r="L848" s="38">
        <v>0</v>
      </c>
      <c s="32">
        <f>ROUND(ROUND(L848,2)*ROUND(G848,3),2)</f>
      </c>
      <c s="36" t="s">
        <v>1663</v>
      </c>
      <c>
        <f>(M848*21)/100</f>
      </c>
      <c t="s">
        <v>28</v>
      </c>
    </row>
    <row r="849" spans="1:5" ht="25.5">
      <c r="A849" s="35" t="s">
        <v>56</v>
      </c>
      <c r="E849" s="39" t="s">
        <v>3064</v>
      </c>
    </row>
    <row r="850" spans="1:5" ht="63.75">
      <c r="A850" s="35" t="s">
        <v>57</v>
      </c>
      <c r="E850" s="42" t="s">
        <v>3065</v>
      </c>
    </row>
    <row r="851" spans="1:5" ht="165.75">
      <c r="A851" t="s">
        <v>58</v>
      </c>
      <c r="E851" s="39" t="s">
        <v>3066</v>
      </c>
    </row>
    <row r="852" spans="1:16" ht="12.75">
      <c r="A852" t="s">
        <v>50</v>
      </c>
      <c s="34" t="s">
        <v>119</v>
      </c>
      <c s="34" t="s">
        <v>3067</v>
      </c>
      <c s="35" t="s">
        <v>5</v>
      </c>
      <c s="6" t="s">
        <v>3068</v>
      </c>
      <c s="36" t="s">
        <v>1472</v>
      </c>
      <c s="37">
        <v>310.555</v>
      </c>
      <c s="36">
        <v>0.00269</v>
      </c>
      <c s="36">
        <f>ROUND(G852*H852,6)</f>
      </c>
      <c r="L852" s="38">
        <v>0</v>
      </c>
      <c s="32">
        <f>ROUND(ROUND(L852,2)*ROUND(G852,3),2)</f>
      </c>
      <c s="36" t="s">
        <v>1663</v>
      </c>
      <c>
        <f>(M852*21)/100</f>
      </c>
      <c t="s">
        <v>28</v>
      </c>
    </row>
    <row r="853" spans="1:5" ht="12.75">
      <c r="A853" s="35" t="s">
        <v>56</v>
      </c>
      <c r="E853" s="39" t="s">
        <v>3068</v>
      </c>
    </row>
    <row r="854" spans="1:5" ht="140.25">
      <c r="A854" s="35" t="s">
        <v>57</v>
      </c>
      <c r="E854" s="42" t="s">
        <v>3069</v>
      </c>
    </row>
    <row r="855" spans="1:5" ht="38.25">
      <c r="A855" t="s">
        <v>58</v>
      </c>
      <c r="E855" s="39" t="s">
        <v>3070</v>
      </c>
    </row>
    <row r="856" spans="1:16" ht="12.75">
      <c r="A856" t="s">
        <v>50</v>
      </c>
      <c s="34" t="s">
        <v>123</v>
      </c>
      <c s="34" t="s">
        <v>3071</v>
      </c>
      <c s="35" t="s">
        <v>5</v>
      </c>
      <c s="6" t="s">
        <v>3072</v>
      </c>
      <c s="36" t="s">
        <v>1472</v>
      </c>
      <c s="37">
        <v>310.555</v>
      </c>
      <c s="36">
        <v>0</v>
      </c>
      <c s="36">
        <f>ROUND(G856*H856,6)</f>
      </c>
      <c r="L856" s="38">
        <v>0</v>
      </c>
      <c s="32">
        <f>ROUND(ROUND(L856,2)*ROUND(G856,3),2)</f>
      </c>
      <c s="36" t="s">
        <v>1663</v>
      </c>
      <c>
        <f>(M856*21)/100</f>
      </c>
      <c t="s">
        <v>28</v>
      </c>
    </row>
    <row r="857" spans="1:5" ht="12.75">
      <c r="A857" s="35" t="s">
        <v>56</v>
      </c>
      <c r="E857" s="39" t="s">
        <v>3072</v>
      </c>
    </row>
    <row r="858" spans="1:5" ht="12.75">
      <c r="A858" s="35" t="s">
        <v>57</v>
      </c>
      <c r="E858" s="40" t="s">
        <v>5</v>
      </c>
    </row>
    <row r="859" spans="1:5" ht="38.25">
      <c r="A859" t="s">
        <v>58</v>
      </c>
      <c r="E859" s="39" t="s">
        <v>3073</v>
      </c>
    </row>
    <row r="860" spans="1:16" ht="12.75">
      <c r="A860" t="s">
        <v>50</v>
      </c>
      <c s="34" t="s">
        <v>128</v>
      </c>
      <c s="34" t="s">
        <v>3074</v>
      </c>
      <c s="35" t="s">
        <v>5</v>
      </c>
      <c s="6" t="s">
        <v>3075</v>
      </c>
      <c s="36" t="s">
        <v>996</v>
      </c>
      <c s="37">
        <v>7.222</v>
      </c>
      <c s="36">
        <v>1.06062</v>
      </c>
      <c s="36">
        <f>ROUND(G860*H860,6)</f>
      </c>
      <c r="L860" s="38">
        <v>0</v>
      </c>
      <c s="32">
        <f>ROUND(ROUND(L860,2)*ROUND(G860,3),2)</f>
      </c>
      <c s="36" t="s">
        <v>1663</v>
      </c>
      <c>
        <f>(M860*21)/100</f>
      </c>
      <c t="s">
        <v>28</v>
      </c>
    </row>
    <row r="861" spans="1:5" ht="12.75">
      <c r="A861" s="35" t="s">
        <v>56</v>
      </c>
      <c r="E861" s="39" t="s">
        <v>3075</v>
      </c>
    </row>
    <row r="862" spans="1:5" ht="25.5">
      <c r="A862" s="35" t="s">
        <v>57</v>
      </c>
      <c r="E862" s="42" t="s">
        <v>3076</v>
      </c>
    </row>
    <row r="863" spans="1:5" ht="25.5">
      <c r="A863" t="s">
        <v>58</v>
      </c>
      <c r="E863" s="39" t="s">
        <v>3077</v>
      </c>
    </row>
    <row r="864" spans="1:16" ht="25.5">
      <c r="A864" t="s">
        <v>50</v>
      </c>
      <c s="34" t="s">
        <v>132</v>
      </c>
      <c s="34" t="s">
        <v>3078</v>
      </c>
      <c s="35" t="s">
        <v>5</v>
      </c>
      <c s="6" t="s">
        <v>3079</v>
      </c>
      <c s="36" t="s">
        <v>54</v>
      </c>
      <c s="37">
        <v>45.483</v>
      </c>
      <c s="36">
        <v>2.30102</v>
      </c>
      <c s="36">
        <f>ROUND(G864*H864,6)</f>
      </c>
      <c r="L864" s="38">
        <v>0</v>
      </c>
      <c s="32">
        <f>ROUND(ROUND(L864,2)*ROUND(G864,3),2)</f>
      </c>
      <c s="36" t="s">
        <v>1663</v>
      </c>
      <c>
        <f>(M864*21)/100</f>
      </c>
      <c t="s">
        <v>28</v>
      </c>
    </row>
    <row r="865" spans="1:5" ht="25.5">
      <c r="A865" s="35" t="s">
        <v>56</v>
      </c>
      <c r="E865" s="39" t="s">
        <v>3079</v>
      </c>
    </row>
    <row r="866" spans="1:5" ht="114.75">
      <c r="A866" s="35" t="s">
        <v>57</v>
      </c>
      <c r="E866" s="42" t="s">
        <v>3080</v>
      </c>
    </row>
    <row r="867" spans="1:5" ht="102">
      <c r="A867" t="s">
        <v>58</v>
      </c>
      <c r="E867" s="39" t="s">
        <v>3081</v>
      </c>
    </row>
    <row r="868" spans="1:16" ht="25.5">
      <c r="A868" t="s">
        <v>50</v>
      </c>
      <c s="34" t="s">
        <v>136</v>
      </c>
      <c s="34" t="s">
        <v>2412</v>
      </c>
      <c s="35" t="s">
        <v>5</v>
      </c>
      <c s="6" t="s">
        <v>2413</v>
      </c>
      <c s="36" t="s">
        <v>54</v>
      </c>
      <c s="37">
        <v>35.722</v>
      </c>
      <c s="36">
        <v>2.30102</v>
      </c>
      <c s="36">
        <f>ROUND(G868*H868,6)</f>
      </c>
      <c r="L868" s="38">
        <v>0</v>
      </c>
      <c s="32">
        <f>ROUND(ROUND(L868,2)*ROUND(G868,3),2)</f>
      </c>
      <c s="36" t="s">
        <v>1663</v>
      </c>
      <c>
        <f>(M868*21)/100</f>
      </c>
      <c t="s">
        <v>28</v>
      </c>
    </row>
    <row r="869" spans="1:5" ht="25.5">
      <c r="A869" s="35" t="s">
        <v>56</v>
      </c>
      <c r="E869" s="39" t="s">
        <v>2413</v>
      </c>
    </row>
    <row r="870" spans="1:5" ht="63.75">
      <c r="A870" s="35" t="s">
        <v>57</v>
      </c>
      <c r="E870" s="42" t="s">
        <v>3082</v>
      </c>
    </row>
    <row r="871" spans="1:5" ht="102">
      <c r="A871" t="s">
        <v>58</v>
      </c>
      <c r="E871" s="39" t="s">
        <v>3083</v>
      </c>
    </row>
    <row r="872" spans="1:16" ht="25.5">
      <c r="A872" t="s">
        <v>50</v>
      </c>
      <c s="34" t="s">
        <v>140</v>
      </c>
      <c s="34" t="s">
        <v>3084</v>
      </c>
      <c s="35" t="s">
        <v>5</v>
      </c>
      <c s="6" t="s">
        <v>3085</v>
      </c>
      <c s="36" t="s">
        <v>54</v>
      </c>
      <c s="37">
        <v>54.45</v>
      </c>
      <c s="36">
        <v>2.50187</v>
      </c>
      <c s="36">
        <f>ROUND(G872*H872,6)</f>
      </c>
      <c r="L872" s="38">
        <v>0</v>
      </c>
      <c s="32">
        <f>ROUND(ROUND(L872,2)*ROUND(G872,3),2)</f>
      </c>
      <c s="36" t="s">
        <v>1663</v>
      </c>
      <c>
        <f>(M872*21)/100</f>
      </c>
      <c t="s">
        <v>28</v>
      </c>
    </row>
    <row r="873" spans="1:5" ht="25.5">
      <c r="A873" s="35" t="s">
        <v>56</v>
      </c>
      <c r="E873" s="39" t="s">
        <v>3085</v>
      </c>
    </row>
    <row r="874" spans="1:5" ht="25.5">
      <c r="A874" s="35" t="s">
        <v>57</v>
      </c>
      <c r="E874" s="42" t="s">
        <v>3086</v>
      </c>
    </row>
    <row r="875" spans="1:5" ht="165.75">
      <c r="A875" t="s">
        <v>58</v>
      </c>
      <c r="E875" s="39" t="s">
        <v>3087</v>
      </c>
    </row>
    <row r="876" spans="1:16" ht="12.75">
      <c r="A876" t="s">
        <v>50</v>
      </c>
      <c s="34" t="s">
        <v>144</v>
      </c>
      <c s="34" t="s">
        <v>2415</v>
      </c>
      <c s="35" t="s">
        <v>5</v>
      </c>
      <c s="6" t="s">
        <v>2416</v>
      </c>
      <c s="36" t="s">
        <v>1472</v>
      </c>
      <c s="37">
        <v>337.59</v>
      </c>
      <c s="36">
        <v>0.00264</v>
      </c>
      <c s="36">
        <f>ROUND(G876*H876,6)</f>
      </c>
      <c r="L876" s="38">
        <v>0</v>
      </c>
      <c s="32">
        <f>ROUND(ROUND(L876,2)*ROUND(G876,3),2)</f>
      </c>
      <c s="36" t="s">
        <v>1663</v>
      </c>
      <c>
        <f>(M876*21)/100</f>
      </c>
      <c t="s">
        <v>28</v>
      </c>
    </row>
    <row r="877" spans="1:5" ht="12.75">
      <c r="A877" s="35" t="s">
        <v>56</v>
      </c>
      <c r="E877" s="39" t="s">
        <v>2416</v>
      </c>
    </row>
    <row r="878" spans="1:5" ht="178.5">
      <c r="A878" s="35" t="s">
        <v>57</v>
      </c>
      <c r="E878" s="42" t="s">
        <v>3088</v>
      </c>
    </row>
    <row r="879" spans="1:5" ht="38.25">
      <c r="A879" t="s">
        <v>58</v>
      </c>
      <c r="E879" s="39" t="s">
        <v>3089</v>
      </c>
    </row>
    <row r="880" spans="1:16" ht="12.75">
      <c r="A880" t="s">
        <v>50</v>
      </c>
      <c s="34" t="s">
        <v>148</v>
      </c>
      <c s="34" t="s">
        <v>2415</v>
      </c>
      <c s="35" t="s">
        <v>51</v>
      </c>
      <c s="6" t="s">
        <v>2416</v>
      </c>
      <c s="36" t="s">
        <v>1472</v>
      </c>
      <c s="37">
        <v>70.35</v>
      </c>
      <c s="36">
        <v>0.00264</v>
      </c>
      <c s="36">
        <f>ROUND(G880*H880,6)</f>
      </c>
      <c r="L880" s="38">
        <v>0</v>
      </c>
      <c s="32">
        <f>ROUND(ROUND(L880,2)*ROUND(G880,3),2)</f>
      </c>
      <c s="36" t="s">
        <v>1663</v>
      </c>
      <c>
        <f>(M880*21)/100</f>
      </c>
      <c t="s">
        <v>28</v>
      </c>
    </row>
    <row r="881" spans="1:5" ht="12.75">
      <c r="A881" s="35" t="s">
        <v>56</v>
      </c>
      <c r="E881" s="39" t="s">
        <v>2416</v>
      </c>
    </row>
    <row r="882" spans="1:5" ht="25.5">
      <c r="A882" s="35" t="s">
        <v>57</v>
      </c>
      <c r="E882" s="42" t="s">
        <v>3090</v>
      </c>
    </row>
    <row r="883" spans="1:5" ht="38.25">
      <c r="A883" t="s">
        <v>58</v>
      </c>
      <c r="E883" s="39" t="s">
        <v>3089</v>
      </c>
    </row>
    <row r="884" spans="1:16" ht="12.75">
      <c r="A884" t="s">
        <v>50</v>
      </c>
      <c s="34" t="s">
        <v>152</v>
      </c>
      <c s="34" t="s">
        <v>2418</v>
      </c>
      <c s="35" t="s">
        <v>5</v>
      </c>
      <c s="6" t="s">
        <v>2419</v>
      </c>
      <c s="36" t="s">
        <v>1472</v>
      </c>
      <c s="37">
        <v>337.59</v>
      </c>
      <c s="36">
        <v>0</v>
      </c>
      <c s="36">
        <f>ROUND(G884*H884,6)</f>
      </c>
      <c r="L884" s="38">
        <v>0</v>
      </c>
      <c s="32">
        <f>ROUND(ROUND(L884,2)*ROUND(G884,3),2)</f>
      </c>
      <c s="36" t="s">
        <v>1663</v>
      </c>
      <c>
        <f>(M884*21)/100</f>
      </c>
      <c t="s">
        <v>28</v>
      </c>
    </row>
    <row r="885" spans="1:5" ht="12.75">
      <c r="A885" s="35" t="s">
        <v>56</v>
      </c>
      <c r="E885" s="39" t="s">
        <v>2419</v>
      </c>
    </row>
    <row r="886" spans="1:5" ht="12.75">
      <c r="A886" s="35" t="s">
        <v>57</v>
      </c>
      <c r="E886" s="40" t="s">
        <v>5</v>
      </c>
    </row>
    <row r="887" spans="1:5" ht="38.25">
      <c r="A887" t="s">
        <v>58</v>
      </c>
      <c r="E887" s="39" t="s">
        <v>3091</v>
      </c>
    </row>
    <row r="888" spans="1:16" ht="12.75">
      <c r="A888" t="s">
        <v>50</v>
      </c>
      <c s="34" t="s">
        <v>156</v>
      </c>
      <c s="34" t="s">
        <v>2418</v>
      </c>
      <c s="35" t="s">
        <v>51</v>
      </c>
      <c s="6" t="s">
        <v>2419</v>
      </c>
      <c s="36" t="s">
        <v>1472</v>
      </c>
      <c s="37">
        <v>70.35</v>
      </c>
      <c s="36">
        <v>0</v>
      </c>
      <c s="36">
        <f>ROUND(G888*H888,6)</f>
      </c>
      <c r="L888" s="38">
        <v>0</v>
      </c>
      <c s="32">
        <f>ROUND(ROUND(L888,2)*ROUND(G888,3),2)</f>
      </c>
      <c s="36" t="s">
        <v>1663</v>
      </c>
      <c>
        <f>(M888*21)/100</f>
      </c>
      <c t="s">
        <v>28</v>
      </c>
    </row>
    <row r="889" spans="1:5" ht="12.75">
      <c r="A889" s="35" t="s">
        <v>56</v>
      </c>
      <c r="E889" s="39" t="s">
        <v>2419</v>
      </c>
    </row>
    <row r="890" spans="1:5" ht="12.75">
      <c r="A890" s="35" t="s">
        <v>57</v>
      </c>
      <c r="E890" s="40" t="s">
        <v>5</v>
      </c>
    </row>
    <row r="891" spans="1:5" ht="38.25">
      <c r="A891" t="s">
        <v>58</v>
      </c>
      <c r="E891" s="39" t="s">
        <v>3091</v>
      </c>
    </row>
    <row r="892" spans="1:16" ht="12.75">
      <c r="A892" t="s">
        <v>50</v>
      </c>
      <c s="34" t="s">
        <v>161</v>
      </c>
      <c s="34" t="s">
        <v>3092</v>
      </c>
      <c s="35" t="s">
        <v>5</v>
      </c>
      <c s="6" t="s">
        <v>3093</v>
      </c>
      <c s="36" t="s">
        <v>996</v>
      </c>
      <c s="37">
        <v>0.447</v>
      </c>
      <c s="36">
        <v>1.06062</v>
      </c>
      <c s="36">
        <f>ROUND(G892*H892,6)</f>
      </c>
      <c r="L892" s="38">
        <v>0</v>
      </c>
      <c s="32">
        <f>ROUND(ROUND(L892,2)*ROUND(G892,3),2)</f>
      </c>
      <c s="36" t="s">
        <v>1663</v>
      </c>
      <c>
        <f>(M892*21)/100</f>
      </c>
      <c t="s">
        <v>28</v>
      </c>
    </row>
    <row r="893" spans="1:5" ht="12.75">
      <c r="A893" s="35" t="s">
        <v>56</v>
      </c>
      <c r="E893" s="39" t="s">
        <v>3093</v>
      </c>
    </row>
    <row r="894" spans="1:5" ht="114.75">
      <c r="A894" s="35" t="s">
        <v>57</v>
      </c>
      <c r="E894" s="42" t="s">
        <v>3094</v>
      </c>
    </row>
    <row r="895" spans="1:5" ht="25.5">
      <c r="A895" t="s">
        <v>58</v>
      </c>
      <c r="E895" s="39" t="s">
        <v>3095</v>
      </c>
    </row>
    <row r="896" spans="1:16" ht="25.5">
      <c r="A896" t="s">
        <v>50</v>
      </c>
      <c s="34" t="s">
        <v>165</v>
      </c>
      <c s="34" t="s">
        <v>3096</v>
      </c>
      <c s="35" t="s">
        <v>5</v>
      </c>
      <c s="6" t="s">
        <v>3097</v>
      </c>
      <c s="36" t="s">
        <v>54</v>
      </c>
      <c s="37">
        <v>142.481</v>
      </c>
      <c s="36">
        <v>2.50187</v>
      </c>
      <c s="36">
        <f>ROUND(G896*H896,6)</f>
      </c>
      <c r="L896" s="38">
        <v>0</v>
      </c>
      <c s="32">
        <f>ROUND(ROUND(L896,2)*ROUND(G896,3),2)</f>
      </c>
      <c s="36" t="s">
        <v>1663</v>
      </c>
      <c>
        <f>(M896*21)/100</f>
      </c>
      <c t="s">
        <v>28</v>
      </c>
    </row>
    <row r="897" spans="1:5" ht="25.5">
      <c r="A897" s="35" t="s">
        <v>56</v>
      </c>
      <c r="E897" s="39" t="s">
        <v>3097</v>
      </c>
    </row>
    <row r="898" spans="1:5" ht="63.75">
      <c r="A898" s="35" t="s">
        <v>57</v>
      </c>
      <c r="E898" s="42" t="s">
        <v>3098</v>
      </c>
    </row>
    <row r="899" spans="1:5" ht="165.75">
      <c r="A899" t="s">
        <v>58</v>
      </c>
      <c r="E899" s="39" t="s">
        <v>3099</v>
      </c>
    </row>
    <row r="900" spans="1:16" ht="25.5">
      <c r="A900" t="s">
        <v>50</v>
      </c>
      <c s="34" t="s">
        <v>169</v>
      </c>
      <c s="34" t="s">
        <v>3100</v>
      </c>
      <c s="35" t="s">
        <v>5</v>
      </c>
      <c s="6" t="s">
        <v>3101</v>
      </c>
      <c s="36" t="s">
        <v>54</v>
      </c>
      <c s="37">
        <v>71.82</v>
      </c>
      <c s="36">
        <v>2.50187</v>
      </c>
      <c s="36">
        <f>ROUND(G900*H900,6)</f>
      </c>
      <c r="L900" s="38">
        <v>0</v>
      </c>
      <c s="32">
        <f>ROUND(ROUND(L900,2)*ROUND(G900,3),2)</f>
      </c>
      <c s="36" t="s">
        <v>1663</v>
      </c>
      <c>
        <f>(M900*21)/100</f>
      </c>
      <c t="s">
        <v>28</v>
      </c>
    </row>
    <row r="901" spans="1:5" ht="25.5">
      <c r="A901" s="35" t="s">
        <v>56</v>
      </c>
      <c r="E901" s="39" t="s">
        <v>3101</v>
      </c>
    </row>
    <row r="902" spans="1:5" ht="51">
      <c r="A902" s="35" t="s">
        <v>57</v>
      </c>
      <c r="E902" s="42" t="s">
        <v>3102</v>
      </c>
    </row>
    <row r="903" spans="1:5" ht="165.75">
      <c r="A903" t="s">
        <v>58</v>
      </c>
      <c r="E903" s="39" t="s">
        <v>3103</v>
      </c>
    </row>
    <row r="904" spans="1:16" ht="12.75">
      <c r="A904" t="s">
        <v>50</v>
      </c>
      <c s="34" t="s">
        <v>173</v>
      </c>
      <c s="34" t="s">
        <v>3104</v>
      </c>
      <c s="35" t="s">
        <v>5</v>
      </c>
      <c s="6" t="s">
        <v>3105</v>
      </c>
      <c s="36" t="s">
        <v>1472</v>
      </c>
      <c s="37">
        <v>3.24</v>
      </c>
      <c s="36">
        <v>0.00275</v>
      </c>
      <c s="36">
        <f>ROUND(G904*H904,6)</f>
      </c>
      <c r="L904" s="38">
        <v>0</v>
      </c>
      <c s="32">
        <f>ROUND(ROUND(L904,2)*ROUND(G904,3),2)</f>
      </c>
      <c s="36" t="s">
        <v>1663</v>
      </c>
      <c>
        <f>(M904*21)/100</f>
      </c>
      <c t="s">
        <v>28</v>
      </c>
    </row>
    <row r="905" spans="1:5" ht="12.75">
      <c r="A905" s="35" t="s">
        <v>56</v>
      </c>
      <c r="E905" s="39" t="s">
        <v>3105</v>
      </c>
    </row>
    <row r="906" spans="1:5" ht="12.75">
      <c r="A906" s="35" t="s">
        <v>57</v>
      </c>
      <c r="E906" s="40" t="s">
        <v>3106</v>
      </c>
    </row>
    <row r="907" spans="1:5" ht="51">
      <c r="A907" t="s">
        <v>58</v>
      </c>
      <c r="E907" s="39" t="s">
        <v>3107</v>
      </c>
    </row>
    <row r="908" spans="1:16" ht="12.75">
      <c r="A908" t="s">
        <v>50</v>
      </c>
      <c s="34" t="s">
        <v>177</v>
      </c>
      <c s="34" t="s">
        <v>3104</v>
      </c>
      <c s="35" t="s">
        <v>51</v>
      </c>
      <c s="6" t="s">
        <v>3105</v>
      </c>
      <c s="36" t="s">
        <v>1472</v>
      </c>
      <c s="37">
        <v>574.556</v>
      </c>
      <c s="36">
        <v>0.00275</v>
      </c>
      <c s="36">
        <f>ROUND(G908*H908,6)</f>
      </c>
      <c r="L908" s="38">
        <v>0</v>
      </c>
      <c s="32">
        <f>ROUND(ROUND(L908,2)*ROUND(G908,3),2)</f>
      </c>
      <c s="36" t="s">
        <v>1663</v>
      </c>
      <c>
        <f>(M908*21)/100</f>
      </c>
      <c t="s">
        <v>28</v>
      </c>
    </row>
    <row r="909" spans="1:5" ht="12.75">
      <c r="A909" s="35" t="s">
        <v>56</v>
      </c>
      <c r="E909" s="39" t="s">
        <v>3105</v>
      </c>
    </row>
    <row r="910" spans="1:5" ht="51">
      <c r="A910" s="35" t="s">
        <v>57</v>
      </c>
      <c r="E910" s="42" t="s">
        <v>3108</v>
      </c>
    </row>
    <row r="911" spans="1:5" ht="51">
      <c r="A911" t="s">
        <v>58</v>
      </c>
      <c r="E911" s="39" t="s">
        <v>3107</v>
      </c>
    </row>
    <row r="912" spans="1:16" ht="12.75">
      <c r="A912" t="s">
        <v>50</v>
      </c>
      <c s="34" t="s">
        <v>181</v>
      </c>
      <c s="34" t="s">
        <v>3109</v>
      </c>
      <c s="35" t="s">
        <v>5</v>
      </c>
      <c s="6" t="s">
        <v>3110</v>
      </c>
      <c s="36" t="s">
        <v>1472</v>
      </c>
      <c s="37">
        <v>3.24</v>
      </c>
      <c s="36">
        <v>0</v>
      </c>
      <c s="36">
        <f>ROUND(G912*H912,6)</f>
      </c>
      <c r="L912" s="38">
        <v>0</v>
      </c>
      <c s="32">
        <f>ROUND(ROUND(L912,2)*ROUND(G912,3),2)</f>
      </c>
      <c s="36" t="s">
        <v>1663</v>
      </c>
      <c>
        <f>(M912*21)/100</f>
      </c>
      <c t="s">
        <v>28</v>
      </c>
    </row>
    <row r="913" spans="1:5" ht="12.75">
      <c r="A913" s="35" t="s">
        <v>56</v>
      </c>
      <c r="E913" s="39" t="s">
        <v>3110</v>
      </c>
    </row>
    <row r="914" spans="1:5" ht="12.75">
      <c r="A914" s="35" t="s">
        <v>57</v>
      </c>
      <c r="E914" s="40" t="s">
        <v>5</v>
      </c>
    </row>
    <row r="915" spans="1:5" ht="51">
      <c r="A915" t="s">
        <v>58</v>
      </c>
      <c r="E915" s="39" t="s">
        <v>3111</v>
      </c>
    </row>
    <row r="916" spans="1:16" ht="12.75">
      <c r="A916" t="s">
        <v>50</v>
      </c>
      <c s="34" t="s">
        <v>185</v>
      </c>
      <c s="34" t="s">
        <v>3109</v>
      </c>
      <c s="35" t="s">
        <v>51</v>
      </c>
      <c s="6" t="s">
        <v>3110</v>
      </c>
      <c s="36" t="s">
        <v>1472</v>
      </c>
      <c s="37">
        <v>574.556</v>
      </c>
      <c s="36">
        <v>0</v>
      </c>
      <c s="36">
        <f>ROUND(G916*H916,6)</f>
      </c>
      <c r="L916" s="38">
        <v>0</v>
      </c>
      <c s="32">
        <f>ROUND(ROUND(L916,2)*ROUND(G916,3),2)</f>
      </c>
      <c s="36" t="s">
        <v>1663</v>
      </c>
      <c>
        <f>(M916*21)/100</f>
      </c>
      <c t="s">
        <v>28</v>
      </c>
    </row>
    <row r="917" spans="1:5" ht="12.75">
      <c r="A917" s="35" t="s">
        <v>56</v>
      </c>
      <c r="E917" s="39" t="s">
        <v>3110</v>
      </c>
    </row>
    <row r="918" spans="1:5" ht="12.75">
      <c r="A918" s="35" t="s">
        <v>57</v>
      </c>
      <c r="E918" s="40" t="s">
        <v>5</v>
      </c>
    </row>
    <row r="919" spans="1:5" ht="51">
      <c r="A919" t="s">
        <v>58</v>
      </c>
      <c r="E919" s="39" t="s">
        <v>3111</v>
      </c>
    </row>
    <row r="920" spans="1:16" ht="12.75">
      <c r="A920" t="s">
        <v>50</v>
      </c>
      <c s="34" t="s">
        <v>189</v>
      </c>
      <c s="34" t="s">
        <v>3112</v>
      </c>
      <c s="35" t="s">
        <v>5</v>
      </c>
      <c s="6" t="s">
        <v>3113</v>
      </c>
      <c s="36" t="s">
        <v>1472</v>
      </c>
      <c s="37">
        <v>260.48</v>
      </c>
      <c s="36">
        <v>0.00346</v>
      </c>
      <c s="36">
        <f>ROUND(G920*H920,6)</f>
      </c>
      <c r="L920" s="38">
        <v>0</v>
      </c>
      <c s="32">
        <f>ROUND(ROUND(L920,2)*ROUND(G920,3),2)</f>
      </c>
      <c s="36" t="s">
        <v>1663</v>
      </c>
      <c>
        <f>(M920*21)/100</f>
      </c>
      <c t="s">
        <v>28</v>
      </c>
    </row>
    <row r="921" spans="1:5" ht="12.75">
      <c r="A921" s="35" t="s">
        <v>56</v>
      </c>
      <c r="E921" s="39" t="s">
        <v>3113</v>
      </c>
    </row>
    <row r="922" spans="1:5" ht="51">
      <c r="A922" s="35" t="s">
        <v>57</v>
      </c>
      <c r="E922" s="42" t="s">
        <v>3114</v>
      </c>
    </row>
    <row r="923" spans="1:5" ht="51">
      <c r="A923" t="s">
        <v>58</v>
      </c>
      <c r="E923" s="39" t="s">
        <v>3115</v>
      </c>
    </row>
    <row r="924" spans="1:16" ht="12.75">
      <c r="A924" t="s">
        <v>50</v>
      </c>
      <c s="34" t="s">
        <v>193</v>
      </c>
      <c s="34" t="s">
        <v>3116</v>
      </c>
      <c s="35" t="s">
        <v>5</v>
      </c>
      <c s="6" t="s">
        <v>3117</v>
      </c>
      <c s="36" t="s">
        <v>1472</v>
      </c>
      <c s="37">
        <v>260.48</v>
      </c>
      <c s="36">
        <v>0</v>
      </c>
      <c s="36">
        <f>ROUND(G924*H924,6)</f>
      </c>
      <c r="L924" s="38">
        <v>0</v>
      </c>
      <c s="32">
        <f>ROUND(ROUND(L924,2)*ROUND(G924,3),2)</f>
      </c>
      <c s="36" t="s">
        <v>1663</v>
      </c>
      <c>
        <f>(M924*21)/100</f>
      </c>
      <c t="s">
        <v>28</v>
      </c>
    </row>
    <row r="925" spans="1:5" ht="12.75">
      <c r="A925" s="35" t="s">
        <v>56</v>
      </c>
      <c r="E925" s="39" t="s">
        <v>3117</v>
      </c>
    </row>
    <row r="926" spans="1:5" ht="12.75">
      <c r="A926" s="35" t="s">
        <v>57</v>
      </c>
      <c r="E926" s="40" t="s">
        <v>5</v>
      </c>
    </row>
    <row r="927" spans="1:5" ht="51">
      <c r="A927" t="s">
        <v>58</v>
      </c>
      <c r="E927" s="39" t="s">
        <v>3118</v>
      </c>
    </row>
    <row r="928" spans="1:16" ht="25.5">
      <c r="A928" t="s">
        <v>50</v>
      </c>
      <c s="34" t="s">
        <v>197</v>
      </c>
      <c s="34" t="s">
        <v>3119</v>
      </c>
      <c s="35" t="s">
        <v>5</v>
      </c>
      <c s="6" t="s">
        <v>3120</v>
      </c>
      <c s="36" t="s">
        <v>996</v>
      </c>
      <c s="37">
        <v>38.478</v>
      </c>
      <c s="36">
        <v>1.0594</v>
      </c>
      <c s="36">
        <f>ROUND(G928*H928,6)</f>
      </c>
      <c r="L928" s="38">
        <v>0</v>
      </c>
      <c s="32">
        <f>ROUND(ROUND(L928,2)*ROUND(G928,3),2)</f>
      </c>
      <c s="36" t="s">
        <v>1663</v>
      </c>
      <c>
        <f>(M928*21)/100</f>
      </c>
      <c t="s">
        <v>28</v>
      </c>
    </row>
    <row r="929" spans="1:5" ht="38.25">
      <c r="A929" s="35" t="s">
        <v>56</v>
      </c>
      <c r="E929" s="39" t="s">
        <v>3121</v>
      </c>
    </row>
    <row r="930" spans="1:5" ht="12.75">
      <c r="A930" s="35" t="s">
        <v>57</v>
      </c>
      <c r="E930" s="40" t="s">
        <v>5</v>
      </c>
    </row>
    <row r="931" spans="1:5" ht="38.25">
      <c r="A931" t="s">
        <v>58</v>
      </c>
      <c r="E931" s="39" t="s">
        <v>3121</v>
      </c>
    </row>
    <row r="932" spans="1:16" ht="25.5">
      <c r="A932" t="s">
        <v>50</v>
      </c>
      <c s="34" t="s">
        <v>201</v>
      </c>
      <c s="34" t="s">
        <v>3119</v>
      </c>
      <c s="35" t="s">
        <v>51</v>
      </c>
      <c s="6" t="s">
        <v>3120</v>
      </c>
      <c s="36" t="s">
        <v>996</v>
      </c>
      <c s="37">
        <v>10.773</v>
      </c>
      <c s="36">
        <v>1.0594</v>
      </c>
      <c s="36">
        <f>ROUND(G932*H932,6)</f>
      </c>
      <c r="L932" s="38">
        <v>0</v>
      </c>
      <c s="32">
        <f>ROUND(ROUND(L932,2)*ROUND(G932,3),2)</f>
      </c>
      <c s="36" t="s">
        <v>1663</v>
      </c>
      <c>
        <f>(M932*21)/100</f>
      </c>
      <c t="s">
        <v>28</v>
      </c>
    </row>
    <row r="933" spans="1:5" ht="38.25">
      <c r="A933" s="35" t="s">
        <v>56</v>
      </c>
      <c r="E933" s="39" t="s">
        <v>3121</v>
      </c>
    </row>
    <row r="934" spans="1:5" ht="12.75">
      <c r="A934" s="35" t="s">
        <v>57</v>
      </c>
      <c r="E934" s="40" t="s">
        <v>5</v>
      </c>
    </row>
    <row r="935" spans="1:5" ht="38.25">
      <c r="A935" t="s">
        <v>58</v>
      </c>
      <c r="E935" s="39" t="s">
        <v>3121</v>
      </c>
    </row>
    <row r="936" spans="1:16" ht="12.75">
      <c r="A936" t="s">
        <v>50</v>
      </c>
      <c s="34" t="s">
        <v>205</v>
      </c>
      <c s="34" t="s">
        <v>3122</v>
      </c>
      <c s="35" t="s">
        <v>5</v>
      </c>
      <c s="6" t="s">
        <v>3123</v>
      </c>
      <c s="36" t="s">
        <v>54</v>
      </c>
      <c s="37">
        <v>215.553</v>
      </c>
      <c s="36">
        <v>2.429</v>
      </c>
      <c s="36">
        <f>ROUND(G936*H936,6)</f>
      </c>
      <c r="L936" s="38">
        <v>0</v>
      </c>
      <c s="32">
        <f>ROUND(ROUND(L936,2)*ROUND(G936,3),2)</f>
      </c>
      <c s="36" t="s">
        <v>1663</v>
      </c>
      <c>
        <f>(M936*21)/100</f>
      </c>
      <c t="s">
        <v>28</v>
      </c>
    </row>
    <row r="937" spans="1:5" ht="12.75">
      <c r="A937" s="35" t="s">
        <v>56</v>
      </c>
      <c r="E937" s="39" t="s">
        <v>3123</v>
      </c>
    </row>
    <row r="938" spans="1:5" ht="63.75">
      <c r="A938" s="35" t="s">
        <v>57</v>
      </c>
      <c r="E938" s="42" t="s">
        <v>3124</v>
      </c>
    </row>
    <row r="939" spans="1:5" ht="12.75">
      <c r="A939" t="s">
        <v>58</v>
      </c>
      <c r="E939" s="39" t="s">
        <v>3123</v>
      </c>
    </row>
    <row r="940" spans="1:13" ht="12.75">
      <c r="A940" t="s">
        <v>47</v>
      </c>
      <c r="C940" s="31" t="s">
        <v>67</v>
      </c>
      <c r="E940" s="33" t="s">
        <v>949</v>
      </c>
      <c r="J940" s="32">
        <f>0</f>
      </c>
      <c s="32">
        <f>0</f>
      </c>
      <c s="32">
        <f>0+L941+L945+L949</f>
      </c>
      <c s="32">
        <f>0+M941+M945+M949</f>
      </c>
    </row>
    <row r="941" spans="1:16" ht="25.5">
      <c r="A941" t="s">
        <v>50</v>
      </c>
      <c s="34" t="s">
        <v>209</v>
      </c>
      <c s="34" t="s">
        <v>3125</v>
      </c>
      <c s="35" t="s">
        <v>5</v>
      </c>
      <c s="6" t="s">
        <v>3126</v>
      </c>
      <c s="36" t="s">
        <v>54</v>
      </c>
      <c s="37">
        <v>1.008</v>
      </c>
      <c s="36">
        <v>2.50201</v>
      </c>
      <c s="36">
        <f>ROUND(G941*H941,6)</f>
      </c>
      <c r="L941" s="38">
        <v>0</v>
      </c>
      <c s="32">
        <f>ROUND(ROUND(L941,2)*ROUND(G941,3),2)</f>
      </c>
      <c s="36" t="s">
        <v>1663</v>
      </c>
      <c>
        <f>(M941*21)/100</f>
      </c>
      <c t="s">
        <v>28</v>
      </c>
    </row>
    <row r="942" spans="1:5" ht="25.5">
      <c r="A942" s="35" t="s">
        <v>56</v>
      </c>
      <c r="E942" s="39" t="s">
        <v>3126</v>
      </c>
    </row>
    <row r="943" spans="1:5" ht="12.75">
      <c r="A943" s="35" t="s">
        <v>57</v>
      </c>
      <c r="E943" s="40" t="s">
        <v>3127</v>
      </c>
    </row>
    <row r="944" spans="1:5" ht="63.75">
      <c r="A944" t="s">
        <v>58</v>
      </c>
      <c r="E944" s="39" t="s">
        <v>3128</v>
      </c>
    </row>
    <row r="945" spans="1:16" ht="25.5">
      <c r="A945" t="s">
        <v>50</v>
      </c>
      <c s="34" t="s">
        <v>213</v>
      </c>
      <c s="34" t="s">
        <v>3129</v>
      </c>
      <c s="35" t="s">
        <v>5</v>
      </c>
      <c s="6" t="s">
        <v>3130</v>
      </c>
      <c s="36" t="s">
        <v>1472</v>
      </c>
      <c s="37">
        <v>5.04</v>
      </c>
      <c s="36">
        <v>0.01</v>
      </c>
      <c s="36">
        <f>ROUND(G945*H945,6)</f>
      </c>
      <c r="L945" s="38">
        <v>0</v>
      </c>
      <c s="32">
        <f>ROUND(ROUND(L945,2)*ROUND(G945,3),2)</f>
      </c>
      <c s="36" t="s">
        <v>1663</v>
      </c>
      <c>
        <f>(M945*21)/100</f>
      </c>
      <c t="s">
        <v>28</v>
      </c>
    </row>
    <row r="946" spans="1:5" ht="63.75">
      <c r="A946" s="35" t="s">
        <v>56</v>
      </c>
      <c r="E946" s="39" t="s">
        <v>3131</v>
      </c>
    </row>
    <row r="947" spans="1:5" ht="12.75">
      <c r="A947" s="35" t="s">
        <v>57</v>
      </c>
      <c r="E947" s="40" t="s">
        <v>3132</v>
      </c>
    </row>
    <row r="948" spans="1:5" ht="114.75">
      <c r="A948" t="s">
        <v>58</v>
      </c>
      <c r="E948" s="39" t="s">
        <v>3133</v>
      </c>
    </row>
    <row r="949" spans="1:16" ht="38.25">
      <c r="A949" t="s">
        <v>50</v>
      </c>
      <c s="34" t="s">
        <v>217</v>
      </c>
      <c s="34" t="s">
        <v>3134</v>
      </c>
      <c s="35" t="s">
        <v>5</v>
      </c>
      <c s="6" t="s">
        <v>3135</v>
      </c>
      <c s="36" t="s">
        <v>996</v>
      </c>
      <c s="37">
        <v>0.151</v>
      </c>
      <c s="36">
        <v>1.05555</v>
      </c>
      <c s="36">
        <f>ROUND(G949*H949,6)</f>
      </c>
      <c r="L949" s="38">
        <v>0</v>
      </c>
      <c s="32">
        <f>ROUND(ROUND(L949,2)*ROUND(G949,3),2)</f>
      </c>
      <c s="36" t="s">
        <v>1663</v>
      </c>
      <c>
        <f>(M949*21)/100</f>
      </c>
      <c t="s">
        <v>28</v>
      </c>
    </row>
    <row r="950" spans="1:5" ht="51">
      <c r="A950" s="35" t="s">
        <v>56</v>
      </c>
      <c r="E950" s="39" t="s">
        <v>3136</v>
      </c>
    </row>
    <row r="951" spans="1:5" ht="12.75">
      <c r="A951" s="35" t="s">
        <v>57</v>
      </c>
      <c r="E951" s="40" t="s">
        <v>5</v>
      </c>
    </row>
    <row r="952" spans="1:5" ht="51">
      <c r="A952" t="s">
        <v>58</v>
      </c>
      <c r="E952" s="39" t="s">
        <v>3136</v>
      </c>
    </row>
    <row r="953" spans="1:13" ht="12.75">
      <c r="A953" t="s">
        <v>47</v>
      </c>
      <c r="C953" s="31" t="s">
        <v>2680</v>
      </c>
      <c r="E953" s="33" t="s">
        <v>2681</v>
      </c>
      <c r="J953" s="32">
        <f>0</f>
      </c>
      <c s="32">
        <f>0</f>
      </c>
      <c s="32">
        <f>0+L954+L958+L962+L966+L970+L974+L978+L982+L986+L990+L994+L998+L1002+L1006+L1010+L1014+L1018+L1022+L1026+L1030+L1034+L1038+L1042</f>
      </c>
      <c s="32">
        <f>0+M954+M958+M962+M966+M970+M974+M978+M982+M986+M990+M994+M998+M1002+M1006+M1010+M1014+M1018+M1022+M1026+M1030+M1034+M1038+M1042</f>
      </c>
    </row>
    <row r="954" spans="1:16" ht="12.75">
      <c r="A954" t="s">
        <v>50</v>
      </c>
      <c s="34" t="s">
        <v>221</v>
      </c>
      <c s="34" t="s">
        <v>3137</v>
      </c>
      <c s="35" t="s">
        <v>5</v>
      </c>
      <c s="6" t="s">
        <v>3138</v>
      </c>
      <c s="36" t="s">
        <v>996</v>
      </c>
      <c s="37">
        <v>2.371</v>
      </c>
      <c s="36">
        <v>1</v>
      </c>
      <c s="36">
        <f>ROUND(G954*H954,6)</f>
      </c>
      <c r="L954" s="38">
        <v>0</v>
      </c>
      <c s="32">
        <f>ROUND(ROUND(L954,2)*ROUND(G954,3),2)</f>
      </c>
      <c s="36" t="s">
        <v>1663</v>
      </c>
      <c>
        <f>(M954*21)/100</f>
      </c>
      <c t="s">
        <v>28</v>
      </c>
    </row>
    <row r="955" spans="1:5" ht="12.75">
      <c r="A955" s="35" t="s">
        <v>56</v>
      </c>
      <c r="E955" s="39" t="s">
        <v>3138</v>
      </c>
    </row>
    <row r="956" spans="1:5" ht="63.75">
      <c r="A956" s="35" t="s">
        <v>57</v>
      </c>
      <c r="E956" s="42" t="s">
        <v>3139</v>
      </c>
    </row>
    <row r="957" spans="1:5" ht="12.75">
      <c r="A957" t="s">
        <v>58</v>
      </c>
      <c r="E957" s="39" t="s">
        <v>3138</v>
      </c>
    </row>
    <row r="958" spans="1:16" ht="12.75">
      <c r="A958" t="s">
        <v>50</v>
      </c>
      <c s="34" t="s">
        <v>225</v>
      </c>
      <c s="34" t="s">
        <v>3140</v>
      </c>
      <c s="35" t="s">
        <v>5</v>
      </c>
      <c s="6" t="s">
        <v>3141</v>
      </c>
      <c s="36" t="s">
        <v>996</v>
      </c>
      <c s="37">
        <v>11.614</v>
      </c>
      <c s="36">
        <v>1</v>
      </c>
      <c s="36">
        <f>ROUND(G958*H958,6)</f>
      </c>
      <c r="L958" s="38">
        <v>0</v>
      </c>
      <c s="32">
        <f>ROUND(ROUND(L958,2)*ROUND(G958,3),2)</f>
      </c>
      <c s="36" t="s">
        <v>1663</v>
      </c>
      <c>
        <f>(M958*21)/100</f>
      </c>
      <c t="s">
        <v>28</v>
      </c>
    </row>
    <row r="959" spans="1:5" ht="12.75">
      <c r="A959" s="35" t="s">
        <v>56</v>
      </c>
      <c r="E959" s="39" t="s">
        <v>3141</v>
      </c>
    </row>
    <row r="960" spans="1:5" ht="76.5">
      <c r="A960" s="35" t="s">
        <v>57</v>
      </c>
      <c r="E960" s="42" t="s">
        <v>3142</v>
      </c>
    </row>
    <row r="961" spans="1:5" ht="12.75">
      <c r="A961" t="s">
        <v>58</v>
      </c>
      <c r="E961" s="39" t="s">
        <v>3141</v>
      </c>
    </row>
    <row r="962" spans="1:16" ht="12.75">
      <c r="A962" t="s">
        <v>50</v>
      </c>
      <c s="34" t="s">
        <v>229</v>
      </c>
      <c s="34" t="s">
        <v>3143</v>
      </c>
      <c s="35" t="s">
        <v>5</v>
      </c>
      <c s="6" t="s">
        <v>3144</v>
      </c>
      <c s="36" t="s">
        <v>996</v>
      </c>
      <c s="37">
        <v>13.537</v>
      </c>
      <c s="36">
        <v>1</v>
      </c>
      <c s="36">
        <f>ROUND(G962*H962,6)</f>
      </c>
      <c r="L962" s="38">
        <v>0</v>
      </c>
      <c s="32">
        <f>ROUND(ROUND(L962,2)*ROUND(G962,3),2)</f>
      </c>
      <c s="36" t="s">
        <v>1663</v>
      </c>
      <c>
        <f>(M962*21)/100</f>
      </c>
      <c t="s">
        <v>28</v>
      </c>
    </row>
    <row r="963" spans="1:5" ht="12.75">
      <c r="A963" s="35" t="s">
        <v>56</v>
      </c>
      <c r="E963" s="39" t="s">
        <v>3144</v>
      </c>
    </row>
    <row r="964" spans="1:5" ht="89.25">
      <c r="A964" s="35" t="s">
        <v>57</v>
      </c>
      <c r="E964" s="42" t="s">
        <v>3145</v>
      </c>
    </row>
    <row r="965" spans="1:5" ht="12.75">
      <c r="A965" t="s">
        <v>58</v>
      </c>
      <c r="E965" s="39" t="s">
        <v>3144</v>
      </c>
    </row>
    <row r="966" spans="1:16" ht="12.75">
      <c r="A966" t="s">
        <v>50</v>
      </c>
      <c s="34" t="s">
        <v>233</v>
      </c>
      <c s="34" t="s">
        <v>3146</v>
      </c>
      <c s="35" t="s">
        <v>5</v>
      </c>
      <c s="6" t="s">
        <v>3147</v>
      </c>
      <c s="36" t="s">
        <v>996</v>
      </c>
      <c s="37">
        <v>20.808</v>
      </c>
      <c s="36">
        <v>1</v>
      </c>
      <c s="36">
        <f>ROUND(G966*H966,6)</f>
      </c>
      <c r="L966" s="38">
        <v>0</v>
      </c>
      <c s="32">
        <f>ROUND(ROUND(L966,2)*ROUND(G966,3),2)</f>
      </c>
      <c s="36" t="s">
        <v>1663</v>
      </c>
      <c>
        <f>(M966*21)/100</f>
      </c>
      <c t="s">
        <v>28</v>
      </c>
    </row>
    <row r="967" spans="1:5" ht="12.75">
      <c r="A967" s="35" t="s">
        <v>56</v>
      </c>
      <c r="E967" s="39" t="s">
        <v>3147</v>
      </c>
    </row>
    <row r="968" spans="1:5" ht="102">
      <c r="A968" s="35" t="s">
        <v>57</v>
      </c>
      <c r="E968" s="42" t="s">
        <v>3148</v>
      </c>
    </row>
    <row r="969" spans="1:5" ht="12.75">
      <c r="A969" t="s">
        <v>58</v>
      </c>
      <c r="E969" s="39" t="s">
        <v>3147</v>
      </c>
    </row>
    <row r="970" spans="1:16" ht="12.75">
      <c r="A970" t="s">
        <v>50</v>
      </c>
      <c s="34" t="s">
        <v>237</v>
      </c>
      <c s="34" t="s">
        <v>3149</v>
      </c>
      <c s="35" t="s">
        <v>5</v>
      </c>
      <c s="6" t="s">
        <v>3150</v>
      </c>
      <c s="36" t="s">
        <v>996</v>
      </c>
      <c s="37">
        <v>2.707</v>
      </c>
      <c s="36">
        <v>1</v>
      </c>
      <c s="36">
        <f>ROUND(G970*H970,6)</f>
      </c>
      <c r="L970" s="38">
        <v>0</v>
      </c>
      <c s="32">
        <f>ROUND(ROUND(L970,2)*ROUND(G970,3),2)</f>
      </c>
      <c s="36" t="s">
        <v>1663</v>
      </c>
      <c>
        <f>(M970*21)/100</f>
      </c>
      <c t="s">
        <v>28</v>
      </c>
    </row>
    <row r="971" spans="1:5" ht="12.75">
      <c r="A971" s="35" t="s">
        <v>56</v>
      </c>
      <c r="E971" s="39" t="s">
        <v>3150</v>
      </c>
    </row>
    <row r="972" spans="1:5" ht="76.5">
      <c r="A972" s="35" t="s">
        <v>57</v>
      </c>
      <c r="E972" s="42" t="s">
        <v>3151</v>
      </c>
    </row>
    <row r="973" spans="1:5" ht="12.75">
      <c r="A973" t="s">
        <v>58</v>
      </c>
      <c r="E973" s="39" t="s">
        <v>3150</v>
      </c>
    </row>
    <row r="974" spans="1:16" ht="12.75">
      <c r="A974" t="s">
        <v>50</v>
      </c>
      <c s="34" t="s">
        <v>241</v>
      </c>
      <c s="34" t="s">
        <v>3152</v>
      </c>
      <c s="35" t="s">
        <v>5</v>
      </c>
      <c s="6" t="s">
        <v>3153</v>
      </c>
      <c s="36" t="s">
        <v>996</v>
      </c>
      <c s="37">
        <v>36.085</v>
      </c>
      <c s="36">
        <v>1</v>
      </c>
      <c s="36">
        <f>ROUND(G974*H974,6)</f>
      </c>
      <c r="L974" s="38">
        <v>0</v>
      </c>
      <c s="32">
        <f>ROUND(ROUND(L974,2)*ROUND(G974,3),2)</f>
      </c>
      <c s="36" t="s">
        <v>1663</v>
      </c>
      <c>
        <f>(M974*21)/100</f>
      </c>
      <c t="s">
        <v>28</v>
      </c>
    </row>
    <row r="975" spans="1:5" ht="12.75">
      <c r="A975" s="35" t="s">
        <v>56</v>
      </c>
      <c r="E975" s="39" t="s">
        <v>3153</v>
      </c>
    </row>
    <row r="976" spans="1:5" ht="102">
      <c r="A976" s="35" t="s">
        <v>57</v>
      </c>
      <c r="E976" s="42" t="s">
        <v>3154</v>
      </c>
    </row>
    <row r="977" spans="1:5" ht="12.75">
      <c r="A977" t="s">
        <v>58</v>
      </c>
      <c r="E977" s="39" t="s">
        <v>3153</v>
      </c>
    </row>
    <row r="978" spans="1:16" ht="12.75">
      <c r="A978" t="s">
        <v>50</v>
      </c>
      <c s="34" t="s">
        <v>245</v>
      </c>
      <c s="34" t="s">
        <v>3155</v>
      </c>
      <c s="35" t="s">
        <v>5</v>
      </c>
      <c s="6" t="s">
        <v>3156</v>
      </c>
      <c s="36" t="s">
        <v>996</v>
      </c>
      <c s="37">
        <v>2.824</v>
      </c>
      <c s="36">
        <v>1</v>
      </c>
      <c s="36">
        <f>ROUND(G978*H978,6)</f>
      </c>
      <c r="L978" s="38">
        <v>0</v>
      </c>
      <c s="32">
        <f>ROUND(ROUND(L978,2)*ROUND(G978,3),2)</f>
      </c>
      <c s="36" t="s">
        <v>1663</v>
      </c>
      <c>
        <f>(M978*21)/100</f>
      </c>
      <c t="s">
        <v>28</v>
      </c>
    </row>
    <row r="979" spans="1:5" ht="12.75">
      <c r="A979" s="35" t="s">
        <v>56</v>
      </c>
      <c r="E979" s="39" t="s">
        <v>3156</v>
      </c>
    </row>
    <row r="980" spans="1:5" ht="76.5">
      <c r="A980" s="35" t="s">
        <v>57</v>
      </c>
      <c r="E980" s="42" t="s">
        <v>3157</v>
      </c>
    </row>
    <row r="981" spans="1:5" ht="12.75">
      <c r="A981" t="s">
        <v>58</v>
      </c>
      <c r="E981" s="39" t="s">
        <v>3156</v>
      </c>
    </row>
    <row r="982" spans="1:16" ht="12.75">
      <c r="A982" t="s">
        <v>50</v>
      </c>
      <c s="34" t="s">
        <v>249</v>
      </c>
      <c s="34" t="s">
        <v>3158</v>
      </c>
      <c s="35" t="s">
        <v>5</v>
      </c>
      <c s="6" t="s">
        <v>3159</v>
      </c>
      <c s="36" t="s">
        <v>996</v>
      </c>
      <c s="37">
        <v>11.562</v>
      </c>
      <c s="36">
        <v>1</v>
      </c>
      <c s="36">
        <f>ROUND(G982*H982,6)</f>
      </c>
      <c r="L982" s="38">
        <v>0</v>
      </c>
      <c s="32">
        <f>ROUND(ROUND(L982,2)*ROUND(G982,3),2)</f>
      </c>
      <c s="36" t="s">
        <v>1663</v>
      </c>
      <c>
        <f>(M982*21)/100</f>
      </c>
      <c t="s">
        <v>28</v>
      </c>
    </row>
    <row r="983" spans="1:5" ht="12.75">
      <c r="A983" s="35" t="s">
        <v>56</v>
      </c>
      <c r="E983" s="39" t="s">
        <v>3159</v>
      </c>
    </row>
    <row r="984" spans="1:5" ht="127.5">
      <c r="A984" s="35" t="s">
        <v>57</v>
      </c>
      <c r="E984" s="42" t="s">
        <v>3160</v>
      </c>
    </row>
    <row r="985" spans="1:5" ht="12.75">
      <c r="A985" t="s">
        <v>58</v>
      </c>
      <c r="E985" s="39" t="s">
        <v>3159</v>
      </c>
    </row>
    <row r="986" spans="1:16" ht="12.75">
      <c r="A986" t="s">
        <v>50</v>
      </c>
      <c s="34" t="s">
        <v>253</v>
      </c>
      <c s="34" t="s">
        <v>3161</v>
      </c>
      <c s="35" t="s">
        <v>5</v>
      </c>
      <c s="6" t="s">
        <v>3162</v>
      </c>
      <c s="36" t="s">
        <v>996</v>
      </c>
      <c s="37">
        <v>0.466</v>
      </c>
      <c s="36">
        <v>1</v>
      </c>
      <c s="36">
        <f>ROUND(G986*H986,6)</f>
      </c>
      <c r="L986" s="38">
        <v>0</v>
      </c>
      <c s="32">
        <f>ROUND(ROUND(L986,2)*ROUND(G986,3),2)</f>
      </c>
      <c s="36" t="s">
        <v>1663</v>
      </c>
      <c>
        <f>(M986*21)/100</f>
      </c>
      <c t="s">
        <v>28</v>
      </c>
    </row>
    <row r="987" spans="1:5" ht="12.75">
      <c r="A987" s="35" t="s">
        <v>56</v>
      </c>
      <c r="E987" s="39" t="s">
        <v>3162</v>
      </c>
    </row>
    <row r="988" spans="1:5" ht="63.75">
      <c r="A988" s="35" t="s">
        <v>57</v>
      </c>
      <c r="E988" s="42" t="s">
        <v>3163</v>
      </c>
    </row>
    <row r="989" spans="1:5" ht="12.75">
      <c r="A989" t="s">
        <v>58</v>
      </c>
      <c r="E989" s="39" t="s">
        <v>3162</v>
      </c>
    </row>
    <row r="990" spans="1:16" ht="12.75">
      <c r="A990" t="s">
        <v>50</v>
      </c>
      <c s="34" t="s">
        <v>257</v>
      </c>
      <c s="34" t="s">
        <v>3164</v>
      </c>
      <c s="35" t="s">
        <v>5</v>
      </c>
      <c s="6" t="s">
        <v>3165</v>
      </c>
      <c s="36" t="s">
        <v>996</v>
      </c>
      <c s="37">
        <v>1.296</v>
      </c>
      <c s="36">
        <v>1</v>
      </c>
      <c s="36">
        <f>ROUND(G990*H990,6)</f>
      </c>
      <c r="L990" s="38">
        <v>0</v>
      </c>
      <c s="32">
        <f>ROUND(ROUND(L990,2)*ROUND(G990,3),2)</f>
      </c>
      <c s="36" t="s">
        <v>1663</v>
      </c>
      <c>
        <f>(M990*21)/100</f>
      </c>
      <c t="s">
        <v>28</v>
      </c>
    </row>
    <row r="991" spans="1:5" ht="12.75">
      <c r="A991" s="35" t="s">
        <v>56</v>
      </c>
      <c r="E991" s="39" t="s">
        <v>3165</v>
      </c>
    </row>
    <row r="992" spans="1:5" ht="63.75">
      <c r="A992" s="35" t="s">
        <v>57</v>
      </c>
      <c r="E992" s="42" t="s">
        <v>3166</v>
      </c>
    </row>
    <row r="993" spans="1:5" ht="12.75">
      <c r="A993" t="s">
        <v>58</v>
      </c>
      <c r="E993" s="39" t="s">
        <v>3165</v>
      </c>
    </row>
    <row r="994" spans="1:16" ht="12.75">
      <c r="A994" t="s">
        <v>50</v>
      </c>
      <c s="34" t="s">
        <v>261</v>
      </c>
      <c s="34" t="s">
        <v>3167</v>
      </c>
      <c s="35" t="s">
        <v>5</v>
      </c>
      <c s="6" t="s">
        <v>3168</v>
      </c>
      <c s="36" t="s">
        <v>996</v>
      </c>
      <c s="37">
        <v>6.449</v>
      </c>
      <c s="36">
        <v>1</v>
      </c>
      <c s="36">
        <f>ROUND(G994*H994,6)</f>
      </c>
      <c r="L994" s="38">
        <v>0</v>
      </c>
      <c s="32">
        <f>ROUND(ROUND(L994,2)*ROUND(G994,3),2)</f>
      </c>
      <c s="36" t="s">
        <v>1663</v>
      </c>
      <c>
        <f>(M994*21)/100</f>
      </c>
      <c t="s">
        <v>28</v>
      </c>
    </row>
    <row r="995" spans="1:5" ht="12.75">
      <c r="A995" s="35" t="s">
        <v>56</v>
      </c>
      <c r="E995" s="39" t="s">
        <v>3168</v>
      </c>
    </row>
    <row r="996" spans="1:5" ht="89.25">
      <c r="A996" s="35" t="s">
        <v>57</v>
      </c>
      <c r="E996" s="42" t="s">
        <v>3169</v>
      </c>
    </row>
    <row r="997" spans="1:5" ht="12.75">
      <c r="A997" t="s">
        <v>58</v>
      </c>
      <c r="E997" s="39" t="s">
        <v>3168</v>
      </c>
    </row>
    <row r="998" spans="1:16" ht="12.75">
      <c r="A998" t="s">
        <v>50</v>
      </c>
      <c s="34" t="s">
        <v>265</v>
      </c>
      <c s="34" t="s">
        <v>3170</v>
      </c>
      <c s="35" t="s">
        <v>5</v>
      </c>
      <c s="6" t="s">
        <v>3171</v>
      </c>
      <c s="36" t="s">
        <v>996</v>
      </c>
      <c s="37">
        <v>6.887</v>
      </c>
      <c s="36">
        <v>1</v>
      </c>
      <c s="36">
        <f>ROUND(G998*H998,6)</f>
      </c>
      <c r="L998" s="38">
        <v>0</v>
      </c>
      <c s="32">
        <f>ROUND(ROUND(L998,2)*ROUND(G998,3),2)</f>
      </c>
      <c s="36" t="s">
        <v>1663</v>
      </c>
      <c>
        <f>(M998*21)/100</f>
      </c>
      <c t="s">
        <v>28</v>
      </c>
    </row>
    <row r="999" spans="1:5" ht="12.75">
      <c r="A999" s="35" t="s">
        <v>56</v>
      </c>
      <c r="E999" s="39" t="s">
        <v>3171</v>
      </c>
    </row>
    <row r="1000" spans="1:5" ht="76.5">
      <c r="A1000" s="35" t="s">
        <v>57</v>
      </c>
      <c r="E1000" s="42" t="s">
        <v>3172</v>
      </c>
    </row>
    <row r="1001" spans="1:5" ht="12.75">
      <c r="A1001" t="s">
        <v>58</v>
      </c>
      <c r="E1001" s="39" t="s">
        <v>3171</v>
      </c>
    </row>
    <row r="1002" spans="1:16" ht="12.75">
      <c r="A1002" t="s">
        <v>50</v>
      </c>
      <c s="34" t="s">
        <v>269</v>
      </c>
      <c s="34" t="s">
        <v>3173</v>
      </c>
      <c s="35" t="s">
        <v>5</v>
      </c>
      <c s="6" t="s">
        <v>3174</v>
      </c>
      <c s="36" t="s">
        <v>996</v>
      </c>
      <c s="37">
        <v>1.65</v>
      </c>
      <c s="36">
        <v>1</v>
      </c>
      <c s="36">
        <f>ROUND(G1002*H1002,6)</f>
      </c>
      <c r="L1002" s="38">
        <v>0</v>
      </c>
      <c s="32">
        <f>ROUND(ROUND(L1002,2)*ROUND(G1002,3),2)</f>
      </c>
      <c s="36" t="s">
        <v>1663</v>
      </c>
      <c>
        <f>(M1002*21)/100</f>
      </c>
      <c t="s">
        <v>28</v>
      </c>
    </row>
    <row r="1003" spans="1:5" ht="12.75">
      <c r="A1003" s="35" t="s">
        <v>56</v>
      </c>
      <c r="E1003" s="39" t="s">
        <v>3174</v>
      </c>
    </row>
    <row r="1004" spans="1:5" ht="63.75">
      <c r="A1004" s="35" t="s">
        <v>57</v>
      </c>
      <c r="E1004" s="42" t="s">
        <v>3175</v>
      </c>
    </row>
    <row r="1005" spans="1:5" ht="12.75">
      <c r="A1005" t="s">
        <v>58</v>
      </c>
      <c r="E1005" s="39" t="s">
        <v>3174</v>
      </c>
    </row>
    <row r="1006" spans="1:16" ht="12.75">
      <c r="A1006" t="s">
        <v>50</v>
      </c>
      <c s="34" t="s">
        <v>273</v>
      </c>
      <c s="34" t="s">
        <v>3176</v>
      </c>
      <c s="35" t="s">
        <v>5</v>
      </c>
      <c s="6" t="s">
        <v>3177</v>
      </c>
      <c s="36" t="s">
        <v>996</v>
      </c>
      <c s="37">
        <v>16.326</v>
      </c>
      <c s="36">
        <v>1</v>
      </c>
      <c s="36">
        <f>ROUND(G1006*H1006,6)</f>
      </c>
      <c r="L1006" s="38">
        <v>0</v>
      </c>
      <c s="32">
        <f>ROUND(ROUND(L1006,2)*ROUND(G1006,3),2)</f>
      </c>
      <c s="36" t="s">
        <v>1663</v>
      </c>
      <c>
        <f>(M1006*21)/100</f>
      </c>
      <c t="s">
        <v>28</v>
      </c>
    </row>
    <row r="1007" spans="1:5" ht="12.75">
      <c r="A1007" s="35" t="s">
        <v>56</v>
      </c>
      <c r="E1007" s="39" t="s">
        <v>3177</v>
      </c>
    </row>
    <row r="1008" spans="1:5" ht="89.25">
      <c r="A1008" s="35" t="s">
        <v>57</v>
      </c>
      <c r="E1008" s="42" t="s">
        <v>3178</v>
      </c>
    </row>
    <row r="1009" spans="1:5" ht="12.75">
      <c r="A1009" t="s">
        <v>58</v>
      </c>
      <c r="E1009" s="39" t="s">
        <v>3177</v>
      </c>
    </row>
    <row r="1010" spans="1:16" ht="12.75">
      <c r="A1010" t="s">
        <v>50</v>
      </c>
      <c s="34" t="s">
        <v>277</v>
      </c>
      <c s="34" t="s">
        <v>3179</v>
      </c>
      <c s="35" t="s">
        <v>5</v>
      </c>
      <c s="6" t="s">
        <v>3180</v>
      </c>
      <c s="36" t="s">
        <v>996</v>
      </c>
      <c s="37">
        <v>80.887</v>
      </c>
      <c s="36">
        <v>1</v>
      </c>
      <c s="36">
        <f>ROUND(G1010*H1010,6)</f>
      </c>
      <c r="L1010" s="38">
        <v>0</v>
      </c>
      <c s="32">
        <f>ROUND(ROUND(L1010,2)*ROUND(G1010,3),2)</f>
      </c>
      <c s="36" t="s">
        <v>1663</v>
      </c>
      <c>
        <f>(M1010*21)/100</f>
      </c>
      <c t="s">
        <v>28</v>
      </c>
    </row>
    <row r="1011" spans="1:5" ht="12.75">
      <c r="A1011" s="35" t="s">
        <v>56</v>
      </c>
      <c r="E1011" s="39" t="s">
        <v>3180</v>
      </c>
    </row>
    <row r="1012" spans="1:5" ht="76.5">
      <c r="A1012" s="35" t="s">
        <v>57</v>
      </c>
      <c r="E1012" s="42" t="s">
        <v>3181</v>
      </c>
    </row>
    <row r="1013" spans="1:5" ht="12.75">
      <c r="A1013" t="s">
        <v>58</v>
      </c>
      <c r="E1013" s="39" t="s">
        <v>3180</v>
      </c>
    </row>
    <row r="1014" spans="1:16" ht="12.75">
      <c r="A1014" t="s">
        <v>50</v>
      </c>
      <c s="34" t="s">
        <v>281</v>
      </c>
      <c s="34" t="s">
        <v>3182</v>
      </c>
      <c s="35" t="s">
        <v>5</v>
      </c>
      <c s="6" t="s">
        <v>3183</v>
      </c>
      <c s="36" t="s">
        <v>996</v>
      </c>
      <c s="37">
        <v>3.821</v>
      </c>
      <c s="36">
        <v>1</v>
      </c>
      <c s="36">
        <f>ROUND(G1014*H1014,6)</f>
      </c>
      <c r="L1014" s="38">
        <v>0</v>
      </c>
      <c s="32">
        <f>ROUND(ROUND(L1014,2)*ROUND(G1014,3),2)</f>
      </c>
      <c s="36" t="s">
        <v>1663</v>
      </c>
      <c>
        <f>(M1014*21)/100</f>
      </c>
      <c t="s">
        <v>28</v>
      </c>
    </row>
    <row r="1015" spans="1:5" ht="12.75">
      <c r="A1015" s="35" t="s">
        <v>56</v>
      </c>
      <c r="E1015" s="39" t="s">
        <v>3183</v>
      </c>
    </row>
    <row r="1016" spans="1:5" ht="127.5">
      <c r="A1016" s="35" t="s">
        <v>57</v>
      </c>
      <c r="E1016" s="42" t="s">
        <v>3184</v>
      </c>
    </row>
    <row r="1017" spans="1:5" ht="12.75">
      <c r="A1017" t="s">
        <v>58</v>
      </c>
      <c r="E1017" s="39" t="s">
        <v>3183</v>
      </c>
    </row>
    <row r="1018" spans="1:16" ht="12.75">
      <c r="A1018" t="s">
        <v>50</v>
      </c>
      <c s="34" t="s">
        <v>285</v>
      </c>
      <c s="34" t="s">
        <v>3185</v>
      </c>
      <c s="35" t="s">
        <v>5</v>
      </c>
      <c s="6" t="s">
        <v>3186</v>
      </c>
      <c s="36" t="s">
        <v>996</v>
      </c>
      <c s="37">
        <v>0.862</v>
      </c>
      <c s="36">
        <v>1</v>
      </c>
      <c s="36">
        <f>ROUND(G1018*H1018,6)</f>
      </c>
      <c r="L1018" s="38">
        <v>0</v>
      </c>
      <c s="32">
        <f>ROUND(ROUND(L1018,2)*ROUND(G1018,3),2)</f>
      </c>
      <c s="36" t="s">
        <v>1663</v>
      </c>
      <c>
        <f>(M1018*21)/100</f>
      </c>
      <c t="s">
        <v>28</v>
      </c>
    </row>
    <row r="1019" spans="1:5" ht="12.75">
      <c r="A1019" s="35" t="s">
        <v>56</v>
      </c>
      <c r="E1019" s="39" t="s">
        <v>3186</v>
      </c>
    </row>
    <row r="1020" spans="1:5" ht="127.5">
      <c r="A1020" s="35" t="s">
        <v>57</v>
      </c>
      <c r="E1020" s="42" t="s">
        <v>3187</v>
      </c>
    </row>
    <row r="1021" spans="1:5" ht="12.75">
      <c r="A1021" t="s">
        <v>58</v>
      </c>
      <c r="E1021" s="39" t="s">
        <v>3186</v>
      </c>
    </row>
    <row r="1022" spans="1:16" ht="12.75">
      <c r="A1022" t="s">
        <v>50</v>
      </c>
      <c s="34" t="s">
        <v>289</v>
      </c>
      <c s="34" t="s">
        <v>3188</v>
      </c>
      <c s="35" t="s">
        <v>5</v>
      </c>
      <c s="6" t="s">
        <v>3189</v>
      </c>
      <c s="36" t="s">
        <v>86</v>
      </c>
      <c s="37">
        <v>87.6</v>
      </c>
      <c s="36">
        <v>0.0025</v>
      </c>
      <c s="36">
        <f>ROUND(G1022*H1022,6)</f>
      </c>
      <c r="L1022" s="38">
        <v>0</v>
      </c>
      <c s="32">
        <f>ROUND(ROUND(L1022,2)*ROUND(G1022,3),2)</f>
      </c>
      <c s="36" t="s">
        <v>1663</v>
      </c>
      <c>
        <f>(M1022*21)/100</f>
      </c>
      <c t="s">
        <v>28</v>
      </c>
    </row>
    <row r="1023" spans="1:5" ht="12.75">
      <c r="A1023" s="35" t="s">
        <v>56</v>
      </c>
      <c r="E1023" s="39" t="s">
        <v>3189</v>
      </c>
    </row>
    <row r="1024" spans="1:5" ht="38.25">
      <c r="A1024" s="35" t="s">
        <v>57</v>
      </c>
      <c r="E1024" s="42" t="s">
        <v>3190</v>
      </c>
    </row>
    <row r="1025" spans="1:5" ht="12.75">
      <c r="A1025" t="s">
        <v>58</v>
      </c>
      <c r="E1025" s="39" t="s">
        <v>3189</v>
      </c>
    </row>
    <row r="1026" spans="1:16" ht="12.75">
      <c r="A1026" t="s">
        <v>50</v>
      </c>
      <c s="34" t="s">
        <v>293</v>
      </c>
      <c s="34" t="s">
        <v>3191</v>
      </c>
      <c s="35" t="s">
        <v>5</v>
      </c>
      <c s="6" t="s">
        <v>3192</v>
      </c>
      <c s="36" t="s">
        <v>86</v>
      </c>
      <c s="37">
        <v>288</v>
      </c>
      <c s="36">
        <v>0.008</v>
      </c>
      <c s="36">
        <f>ROUND(G1026*H1026,6)</f>
      </c>
      <c r="L1026" s="38">
        <v>0</v>
      </c>
      <c s="32">
        <f>ROUND(ROUND(L1026,2)*ROUND(G1026,3),2)</f>
      </c>
      <c s="36" t="s">
        <v>1663</v>
      </c>
      <c>
        <f>(M1026*21)/100</f>
      </c>
      <c t="s">
        <v>28</v>
      </c>
    </row>
    <row r="1027" spans="1:5" ht="12.75">
      <c r="A1027" s="35" t="s">
        <v>56</v>
      </c>
      <c r="E1027" s="39" t="s">
        <v>3192</v>
      </c>
    </row>
    <row r="1028" spans="1:5" ht="38.25">
      <c r="A1028" s="35" t="s">
        <v>57</v>
      </c>
      <c r="E1028" s="42" t="s">
        <v>3193</v>
      </c>
    </row>
    <row r="1029" spans="1:5" ht="12.75">
      <c r="A1029" t="s">
        <v>58</v>
      </c>
      <c r="E1029" s="39" t="s">
        <v>3192</v>
      </c>
    </row>
    <row r="1030" spans="1:16" ht="25.5">
      <c r="A1030" t="s">
        <v>50</v>
      </c>
      <c s="34" t="s">
        <v>297</v>
      </c>
      <c s="34" t="s">
        <v>3194</v>
      </c>
      <c s="35" t="s">
        <v>5</v>
      </c>
      <c s="6" t="s">
        <v>3195</v>
      </c>
      <c s="36" t="s">
        <v>1974</v>
      </c>
      <c s="37">
        <v>184832.46</v>
      </c>
      <c s="36">
        <v>5E-05</v>
      </c>
      <c s="36">
        <f>ROUND(G1030*H1030,6)</f>
      </c>
      <c r="L1030" s="38">
        <v>0</v>
      </c>
      <c s="32">
        <f>ROUND(ROUND(L1030,2)*ROUND(G1030,3),2)</f>
      </c>
      <c s="36" t="s">
        <v>1663</v>
      </c>
      <c>
        <f>(M1030*21)/100</f>
      </c>
      <c t="s">
        <v>28</v>
      </c>
    </row>
    <row r="1031" spans="1:5" ht="25.5">
      <c r="A1031" s="35" t="s">
        <v>56</v>
      </c>
      <c r="E1031" s="39" t="s">
        <v>3195</v>
      </c>
    </row>
    <row r="1032" spans="1:5" ht="25.5">
      <c r="A1032" s="35" t="s">
        <v>57</v>
      </c>
      <c r="E1032" s="42" t="s">
        <v>3196</v>
      </c>
    </row>
    <row r="1033" spans="1:5" ht="25.5">
      <c r="A1033" t="s">
        <v>58</v>
      </c>
      <c r="E1033" s="39" t="s">
        <v>3197</v>
      </c>
    </row>
    <row r="1034" spans="1:16" ht="25.5">
      <c r="A1034" t="s">
        <v>50</v>
      </c>
      <c s="34" t="s">
        <v>301</v>
      </c>
      <c s="34" t="s">
        <v>2803</v>
      </c>
      <c s="35" t="s">
        <v>5</v>
      </c>
      <c s="6" t="s">
        <v>2804</v>
      </c>
      <c s="36" t="s">
        <v>996</v>
      </c>
      <c s="37">
        <v>233.576</v>
      </c>
      <c s="36">
        <v>0</v>
      </c>
      <c s="36">
        <f>ROUND(G1034*H1034,6)</f>
      </c>
      <c r="L1034" s="38">
        <v>0</v>
      </c>
      <c s="32">
        <f>ROUND(ROUND(L1034,2)*ROUND(G1034,3),2)</f>
      </c>
      <c s="36" t="s">
        <v>1663</v>
      </c>
      <c>
        <f>(M1034*21)/100</f>
      </c>
      <c t="s">
        <v>28</v>
      </c>
    </row>
    <row r="1035" spans="1:5" ht="25.5">
      <c r="A1035" s="35" t="s">
        <v>56</v>
      </c>
      <c r="E1035" s="39" t="s">
        <v>2804</v>
      </c>
    </row>
    <row r="1036" spans="1:5" ht="12.75">
      <c r="A1036" s="35" t="s">
        <v>57</v>
      </c>
      <c r="E1036" s="40" t="s">
        <v>5</v>
      </c>
    </row>
    <row r="1037" spans="1:5" ht="140.25">
      <c r="A1037" t="s">
        <v>58</v>
      </c>
      <c r="E1037" s="39" t="s">
        <v>2805</v>
      </c>
    </row>
    <row r="1038" spans="1:16" ht="12.75">
      <c r="A1038" t="s">
        <v>50</v>
      </c>
      <c s="34" t="s">
        <v>305</v>
      </c>
      <c s="34" t="s">
        <v>3198</v>
      </c>
      <c s="35" t="s">
        <v>5</v>
      </c>
      <c s="6" t="s">
        <v>3199</v>
      </c>
      <c s="36" t="s">
        <v>996</v>
      </c>
      <c s="37">
        <v>1.648</v>
      </c>
      <c s="36">
        <v>1</v>
      </c>
      <c s="36">
        <f>ROUND(G1038*H1038,6)</f>
      </c>
      <c r="L1038" s="38">
        <v>0</v>
      </c>
      <c s="32">
        <f>ROUND(ROUND(L1038,2)*ROUND(G1038,3),2)</f>
      </c>
      <c s="36" t="s">
        <v>391</v>
      </c>
      <c>
        <f>(M1038*21)/100</f>
      </c>
      <c t="s">
        <v>28</v>
      </c>
    </row>
    <row r="1039" spans="1:5" ht="12.75">
      <c r="A1039" s="35" t="s">
        <v>56</v>
      </c>
      <c r="E1039" s="39" t="s">
        <v>3199</v>
      </c>
    </row>
    <row r="1040" spans="1:5" ht="114.75">
      <c r="A1040" s="35" t="s">
        <v>57</v>
      </c>
      <c r="E1040" s="42" t="s">
        <v>3200</v>
      </c>
    </row>
    <row r="1041" spans="1:5" ht="63.75">
      <c r="A1041" t="s">
        <v>58</v>
      </c>
      <c r="E1041" s="39" t="s">
        <v>3201</v>
      </c>
    </row>
    <row r="1042" spans="1:16" ht="12.75">
      <c r="A1042" t="s">
        <v>50</v>
      </c>
      <c s="34" t="s">
        <v>309</v>
      </c>
      <c s="34" t="s">
        <v>3202</v>
      </c>
      <c s="35" t="s">
        <v>5</v>
      </c>
      <c s="6" t="s">
        <v>3203</v>
      </c>
      <c s="36" t="s">
        <v>86</v>
      </c>
      <c s="37">
        <v>8.4</v>
      </c>
      <c s="36">
        <v>0.0013</v>
      </c>
      <c s="36">
        <f>ROUND(G1042*H1042,6)</f>
      </c>
      <c r="L1042" s="38">
        <v>0</v>
      </c>
      <c s="32">
        <f>ROUND(ROUND(L1042,2)*ROUND(G1042,3),2)</f>
      </c>
      <c s="36" t="s">
        <v>391</v>
      </c>
      <c>
        <f>(M1042*21)/100</f>
      </c>
      <c t="s">
        <v>28</v>
      </c>
    </row>
    <row r="1043" spans="1:5" ht="12.75">
      <c r="A1043" s="35" t="s">
        <v>56</v>
      </c>
      <c r="E1043" s="39" t="s">
        <v>3203</v>
      </c>
    </row>
    <row r="1044" spans="1:5" ht="25.5">
      <c r="A1044" s="35" t="s">
        <v>57</v>
      </c>
      <c r="E1044" s="40" t="s">
        <v>3204</v>
      </c>
    </row>
    <row r="1045" spans="1:5" ht="63.75">
      <c r="A1045" t="s">
        <v>58</v>
      </c>
      <c r="E1045" s="39" t="s">
        <v>3205</v>
      </c>
    </row>
    <row r="1046" spans="1:13" ht="12.75">
      <c r="A1046" t="s">
        <v>47</v>
      </c>
      <c r="C1046" s="31" t="s">
        <v>3206</v>
      </c>
      <c r="E1046" s="33" t="s">
        <v>3207</v>
      </c>
      <c r="J1046" s="32">
        <f>0</f>
      </c>
      <c s="32">
        <f>0</f>
      </c>
      <c s="32">
        <f>0+L1047+L1051</f>
      </c>
      <c s="32">
        <f>0+M1047+M1051</f>
      </c>
    </row>
    <row r="1047" spans="1:16" ht="12.75">
      <c r="A1047" t="s">
        <v>50</v>
      </c>
      <c s="34" t="s">
        <v>313</v>
      </c>
      <c s="34" t="s">
        <v>3208</v>
      </c>
      <c s="35" t="s">
        <v>5</v>
      </c>
      <c s="6" t="s">
        <v>3209</v>
      </c>
      <c s="36" t="s">
        <v>1472</v>
      </c>
      <c s="37">
        <v>3442.103</v>
      </c>
      <c s="36">
        <v>0</v>
      </c>
      <c s="36">
        <f>ROUND(G1047*H1047,6)</f>
      </c>
      <c r="L1047" s="38">
        <v>0</v>
      </c>
      <c s="32">
        <f>ROUND(ROUND(L1047,2)*ROUND(G1047,3),2)</f>
      </c>
      <c s="36" t="s">
        <v>1663</v>
      </c>
      <c>
        <f>(M1047*21)/100</f>
      </c>
      <c t="s">
        <v>28</v>
      </c>
    </row>
    <row r="1048" spans="1:5" ht="12.75">
      <c r="A1048" s="35" t="s">
        <v>56</v>
      </c>
      <c r="E1048" s="39" t="s">
        <v>3209</v>
      </c>
    </row>
    <row r="1049" spans="1:5" ht="25.5">
      <c r="A1049" s="35" t="s">
        <v>57</v>
      </c>
      <c r="E1049" s="42" t="s">
        <v>3210</v>
      </c>
    </row>
    <row r="1050" spans="1:5" ht="12.75">
      <c r="A1050" t="s">
        <v>58</v>
      </c>
      <c r="E1050" s="39" t="s">
        <v>3209</v>
      </c>
    </row>
    <row r="1051" spans="1:16" ht="25.5">
      <c r="A1051" t="s">
        <v>50</v>
      </c>
      <c s="34" t="s">
        <v>317</v>
      </c>
      <c s="34" t="s">
        <v>3211</v>
      </c>
      <c s="35" t="s">
        <v>5</v>
      </c>
      <c s="6" t="s">
        <v>3212</v>
      </c>
      <c s="36" t="s">
        <v>1472</v>
      </c>
      <c s="37">
        <v>3442.103</v>
      </c>
      <c s="36">
        <v>0.00017</v>
      </c>
      <c s="36">
        <f>ROUND(G1051*H1051,6)</f>
      </c>
      <c r="L1051" s="38">
        <v>0</v>
      </c>
      <c s="32">
        <f>ROUND(ROUND(L1051,2)*ROUND(G1051,3),2)</f>
      </c>
      <c s="36" t="s">
        <v>1663</v>
      </c>
      <c>
        <f>(M1051*21)/100</f>
      </c>
      <c t="s">
        <v>28</v>
      </c>
    </row>
    <row r="1052" spans="1:5" ht="25.5">
      <c r="A1052" s="35" t="s">
        <v>56</v>
      </c>
      <c r="E1052" s="39" t="s">
        <v>3212</v>
      </c>
    </row>
    <row r="1053" spans="1:5" ht="12.75">
      <c r="A1053" s="35" t="s">
        <v>57</v>
      </c>
      <c r="E1053" s="40" t="s">
        <v>5</v>
      </c>
    </row>
    <row r="1054" spans="1:5" ht="25.5">
      <c r="A1054" t="s">
        <v>58</v>
      </c>
      <c r="E1054" s="39" t="s">
        <v>3212</v>
      </c>
    </row>
    <row r="1055" spans="1:13" ht="12.75">
      <c r="A1055" t="s">
        <v>47</v>
      </c>
      <c r="C1055" s="31" t="s">
        <v>1517</v>
      </c>
      <c r="E1055" s="33" t="s">
        <v>1518</v>
      </c>
      <c r="J1055" s="32">
        <f>0</f>
      </c>
      <c s="32">
        <f>0</f>
      </c>
      <c s="32">
        <f>0+L1056</f>
      </c>
      <c s="32">
        <f>0+M1056</f>
      </c>
    </row>
    <row r="1056" spans="1:16" ht="38.25">
      <c r="A1056" t="s">
        <v>50</v>
      </c>
      <c s="34" t="s">
        <v>322</v>
      </c>
      <c s="34" t="s">
        <v>1646</v>
      </c>
      <c s="35" t="s">
        <v>1647</v>
      </c>
      <c s="6" t="s">
        <v>1648</v>
      </c>
      <c s="36" t="s">
        <v>996</v>
      </c>
      <c s="37">
        <v>409.551</v>
      </c>
      <c s="36">
        <v>0</v>
      </c>
      <c s="36">
        <f>ROUND(G1056*H1056,6)</f>
      </c>
      <c r="L1056" s="38">
        <v>0</v>
      </c>
      <c s="32">
        <f>ROUND(ROUND(L1056,2)*ROUND(G1056,3),2)</f>
      </c>
      <c s="36" t="s">
        <v>391</v>
      </c>
      <c>
        <f>(M1056*21)/100</f>
      </c>
      <c t="s">
        <v>28</v>
      </c>
    </row>
    <row r="1057" spans="1:5" ht="12.75">
      <c r="A1057" s="35" t="s">
        <v>56</v>
      </c>
      <c r="E1057" s="39" t="s">
        <v>997</v>
      </c>
    </row>
    <row r="1058" spans="1:5" ht="25.5">
      <c r="A1058" s="35" t="s">
        <v>57</v>
      </c>
      <c r="E1058" s="42" t="s">
        <v>3213</v>
      </c>
    </row>
    <row r="1059" spans="1:5" ht="89.25">
      <c r="A1059" t="s">
        <v>58</v>
      </c>
      <c r="E1059" s="39" t="s">
        <v>998</v>
      </c>
    </row>
    <row r="1060" spans="1:13" ht="12.75">
      <c r="A1060" t="s">
        <v>47</v>
      </c>
      <c r="C1060" s="31" t="s">
        <v>1742</v>
      </c>
      <c r="E1060" s="33" t="s">
        <v>1743</v>
      </c>
      <c r="J1060" s="32">
        <f>0</f>
      </c>
      <c s="32">
        <f>0</f>
      </c>
      <c s="32">
        <f>0+L1061</f>
      </c>
      <c s="32">
        <f>0+M1061</f>
      </c>
    </row>
    <row r="1061" spans="1:16" ht="38.25">
      <c r="A1061" t="s">
        <v>50</v>
      </c>
      <c s="34" t="s">
        <v>326</v>
      </c>
      <c s="34" t="s">
        <v>3021</v>
      </c>
      <c s="35" t="s">
        <v>5</v>
      </c>
      <c s="6" t="s">
        <v>3022</v>
      </c>
      <c s="36" t="s">
        <v>996</v>
      </c>
      <c s="37">
        <v>2499.71</v>
      </c>
      <c s="36">
        <v>0</v>
      </c>
      <c s="36">
        <f>ROUND(G1061*H1061,6)</f>
      </c>
      <c r="L1061" s="38">
        <v>0</v>
      </c>
      <c s="32">
        <f>ROUND(ROUND(L1061,2)*ROUND(G1061,3),2)</f>
      </c>
      <c s="36" t="s">
        <v>1663</v>
      </c>
      <c>
        <f>(M1061*21)/100</f>
      </c>
      <c t="s">
        <v>28</v>
      </c>
    </row>
    <row r="1062" spans="1:5" ht="38.25">
      <c r="A1062" s="35" t="s">
        <v>56</v>
      </c>
      <c r="E1062" s="39" t="s">
        <v>3023</v>
      </c>
    </row>
    <row r="1063" spans="1:5" ht="12.75">
      <c r="A1063" s="35" t="s">
        <v>57</v>
      </c>
      <c r="E1063" s="40" t="s">
        <v>5</v>
      </c>
    </row>
    <row r="1064" spans="1:5" ht="63.75">
      <c r="A1064" t="s">
        <v>58</v>
      </c>
      <c r="E1064" s="39" t="s">
        <v>3024</v>
      </c>
    </row>
    <row r="1065" spans="1:13" ht="12.75">
      <c r="A1065" t="s">
        <v>2386</v>
      </c>
      <c r="C1065" s="31" t="s">
        <v>3214</v>
      </c>
      <c r="E1065" s="33" t="s">
        <v>3215</v>
      </c>
      <c r="J1065" s="32">
        <f>0+J1066+J1087+J1096+J1105+J1202+J1351+J1424+J1441+J1522+J1559+J1572+J1589+J1618+J1631+J1636+J1641</f>
      </c>
      <c s="32">
        <f>0+K1066+K1087+K1096+K1105+K1202+K1351+K1424+K1441+K1522+K1559+K1572+K1589+K1618+K1631+K1636+K1641</f>
      </c>
      <c s="32">
        <f>0+L1066+L1087+L1096+L1105+L1202+L1351+L1424+L1441+L1522+L1559+L1572+L1589+L1618+L1631+L1636+L1641</f>
      </c>
      <c s="32">
        <f>0+M1066+M1087+M1096+M1105+M1202+M1351+M1424+M1441+M1522+M1559+M1572+M1589+M1618+M1631+M1636+M1641</f>
      </c>
    </row>
    <row r="1066" spans="1:13" ht="12.75">
      <c r="A1066" t="s">
        <v>47</v>
      </c>
      <c r="C1066" s="31" t="s">
        <v>51</v>
      </c>
      <c r="E1066" s="33" t="s">
        <v>49</v>
      </c>
      <c r="J1066" s="32">
        <f>0</f>
      </c>
      <c s="32">
        <f>0</f>
      </c>
      <c s="32">
        <f>0+L1067+L1071+L1075+L1079+L1083</f>
      </c>
      <c s="32">
        <f>0+M1067+M1071+M1075+M1079+M1083</f>
      </c>
    </row>
    <row r="1067" spans="1:16" ht="25.5">
      <c r="A1067" t="s">
        <v>50</v>
      </c>
      <c s="34" t="s">
        <v>51</v>
      </c>
      <c s="34" t="s">
        <v>3216</v>
      </c>
      <c s="35" t="s">
        <v>5</v>
      </c>
      <c s="6" t="s">
        <v>3217</v>
      </c>
      <c s="36" t="s">
        <v>54</v>
      </c>
      <c s="37">
        <v>190</v>
      </c>
      <c s="36">
        <v>0</v>
      </c>
      <c s="36">
        <f>ROUND(G1067*H1067,6)</f>
      </c>
      <c r="L1067" s="38">
        <v>0</v>
      </c>
      <c s="32">
        <f>ROUND(ROUND(L1067,2)*ROUND(G1067,3),2)</f>
      </c>
      <c s="36" t="s">
        <v>1663</v>
      </c>
      <c>
        <f>(M1067*21)/100</f>
      </c>
      <c t="s">
        <v>28</v>
      </c>
    </row>
    <row r="1068" spans="1:5" ht="38.25">
      <c r="A1068" s="35" t="s">
        <v>56</v>
      </c>
      <c r="E1068" s="39" t="s">
        <v>3218</v>
      </c>
    </row>
    <row r="1069" spans="1:5" ht="12.75">
      <c r="A1069" s="35" t="s">
        <v>57</v>
      </c>
      <c r="E1069" s="40" t="s">
        <v>5</v>
      </c>
    </row>
    <row r="1070" spans="1:5" ht="12.75">
      <c r="A1070" t="s">
        <v>58</v>
      </c>
      <c r="E1070" s="39" t="s">
        <v>5</v>
      </c>
    </row>
    <row r="1071" spans="1:16" ht="25.5">
      <c r="A1071" t="s">
        <v>50</v>
      </c>
      <c s="34" t="s">
        <v>28</v>
      </c>
      <c s="34" t="s">
        <v>3219</v>
      </c>
      <c s="35" t="s">
        <v>5</v>
      </c>
      <c s="6" t="s">
        <v>3220</v>
      </c>
      <c s="36" t="s">
        <v>1472</v>
      </c>
      <c s="37">
        <v>112</v>
      </c>
      <c s="36">
        <v>0.00085</v>
      </c>
      <c s="36">
        <f>ROUND(G1071*H1071,6)</f>
      </c>
      <c r="L1071" s="38">
        <v>0</v>
      </c>
      <c s="32">
        <f>ROUND(ROUND(L1071,2)*ROUND(G1071,3),2)</f>
      </c>
      <c s="36" t="s">
        <v>1663</v>
      </c>
      <c>
        <f>(M1071*21)/100</f>
      </c>
      <c t="s">
        <v>28</v>
      </c>
    </row>
    <row r="1072" spans="1:5" ht="25.5">
      <c r="A1072" s="35" t="s">
        <v>56</v>
      </c>
      <c r="E1072" s="39" t="s">
        <v>3220</v>
      </c>
    </row>
    <row r="1073" spans="1:5" ht="12.75">
      <c r="A1073" s="35" t="s">
        <v>57</v>
      </c>
      <c r="E1073" s="40" t="s">
        <v>5</v>
      </c>
    </row>
    <row r="1074" spans="1:5" ht="12.75">
      <c r="A1074" t="s">
        <v>58</v>
      </c>
      <c r="E1074" s="39" t="s">
        <v>5</v>
      </c>
    </row>
    <row r="1075" spans="1:16" ht="25.5">
      <c r="A1075" t="s">
        <v>50</v>
      </c>
      <c s="34" t="s">
        <v>26</v>
      </c>
      <c s="34" t="s">
        <v>3221</v>
      </c>
      <c s="35" t="s">
        <v>5</v>
      </c>
      <c s="6" t="s">
        <v>3222</v>
      </c>
      <c s="36" t="s">
        <v>1472</v>
      </c>
      <c s="37">
        <v>112</v>
      </c>
      <c s="36">
        <v>0</v>
      </c>
      <c s="36">
        <f>ROUND(G1075*H1075,6)</f>
      </c>
      <c r="L1075" s="38">
        <v>0</v>
      </c>
      <c s="32">
        <f>ROUND(ROUND(L1075,2)*ROUND(G1075,3),2)</f>
      </c>
      <c s="36" t="s">
        <v>1663</v>
      </c>
      <c>
        <f>(M1075*21)/100</f>
      </c>
      <c t="s">
        <v>28</v>
      </c>
    </row>
    <row r="1076" spans="1:5" ht="25.5">
      <c r="A1076" s="35" t="s">
        <v>56</v>
      </c>
      <c r="E1076" s="39" t="s">
        <v>3222</v>
      </c>
    </row>
    <row r="1077" spans="1:5" ht="12.75">
      <c r="A1077" s="35" t="s">
        <v>57</v>
      </c>
      <c r="E1077" s="40" t="s">
        <v>5</v>
      </c>
    </row>
    <row r="1078" spans="1:5" ht="12.75">
      <c r="A1078" t="s">
        <v>58</v>
      </c>
      <c r="E1078" s="39" t="s">
        <v>5</v>
      </c>
    </row>
    <row r="1079" spans="1:16" ht="25.5">
      <c r="A1079" t="s">
        <v>50</v>
      </c>
      <c s="34" t="s">
        <v>67</v>
      </c>
      <c s="34" t="s">
        <v>1996</v>
      </c>
      <c s="35" t="s">
        <v>5</v>
      </c>
      <c s="6" t="s">
        <v>1997</v>
      </c>
      <c s="36" t="s">
        <v>54</v>
      </c>
      <c s="37">
        <v>64</v>
      </c>
      <c s="36">
        <v>0</v>
      </c>
      <c s="36">
        <f>ROUND(G1079*H1079,6)</f>
      </c>
      <c r="L1079" s="38">
        <v>0</v>
      </c>
      <c s="32">
        <f>ROUND(ROUND(L1079,2)*ROUND(G1079,3),2)</f>
      </c>
      <c s="36" t="s">
        <v>1663</v>
      </c>
      <c>
        <f>(M1079*21)/100</f>
      </c>
      <c t="s">
        <v>28</v>
      </c>
    </row>
    <row r="1080" spans="1:5" ht="38.25">
      <c r="A1080" s="35" t="s">
        <v>56</v>
      </c>
      <c r="E1080" s="39" t="s">
        <v>1998</v>
      </c>
    </row>
    <row r="1081" spans="1:5" ht="12.75">
      <c r="A1081" s="35" t="s">
        <v>57</v>
      </c>
      <c r="E1081" s="40" t="s">
        <v>5</v>
      </c>
    </row>
    <row r="1082" spans="1:5" ht="12.75">
      <c r="A1082" t="s">
        <v>58</v>
      </c>
      <c r="E1082" s="39" t="s">
        <v>5</v>
      </c>
    </row>
    <row r="1083" spans="1:16" ht="12.75">
      <c r="A1083" t="s">
        <v>50</v>
      </c>
      <c s="34" t="s">
        <v>72</v>
      </c>
      <c s="34" t="s">
        <v>3223</v>
      </c>
      <c s="35" t="s">
        <v>5</v>
      </c>
      <c s="6" t="s">
        <v>3224</v>
      </c>
      <c s="36" t="s">
        <v>996</v>
      </c>
      <c s="37">
        <v>128</v>
      </c>
      <c s="36">
        <v>1</v>
      </c>
      <c s="36">
        <f>ROUND(G1083*H1083,6)</f>
      </c>
      <c r="L1083" s="38">
        <v>0</v>
      </c>
      <c s="32">
        <f>ROUND(ROUND(L1083,2)*ROUND(G1083,3),2)</f>
      </c>
      <c s="36" t="s">
        <v>1663</v>
      </c>
      <c>
        <f>(M1083*21)/100</f>
      </c>
      <c t="s">
        <v>28</v>
      </c>
    </row>
    <row r="1084" spans="1:5" ht="12.75">
      <c r="A1084" s="35" t="s">
        <v>56</v>
      </c>
      <c r="E1084" s="39" t="s">
        <v>3224</v>
      </c>
    </row>
    <row r="1085" spans="1:5" ht="12.75">
      <c r="A1085" s="35" t="s">
        <v>57</v>
      </c>
      <c r="E1085" s="40" t="s">
        <v>5</v>
      </c>
    </row>
    <row r="1086" spans="1:5" ht="12.75">
      <c r="A1086" t="s">
        <v>58</v>
      </c>
      <c r="E1086" s="39" t="s">
        <v>3224</v>
      </c>
    </row>
    <row r="1087" spans="1:13" ht="12.75">
      <c r="A1087" t="s">
        <v>47</v>
      </c>
      <c r="C1087" s="31" t="s">
        <v>2006</v>
      </c>
      <c r="E1087" s="33" t="s">
        <v>2007</v>
      </c>
      <c r="J1087" s="32">
        <f>0</f>
      </c>
      <c s="32">
        <f>0</f>
      </c>
      <c s="32">
        <f>0+L1088+L1092</f>
      </c>
      <c s="32">
        <f>0+M1088+M1092</f>
      </c>
    </row>
    <row r="1088" spans="1:16" ht="12.75">
      <c r="A1088" t="s">
        <v>50</v>
      </c>
      <c s="34" t="s">
        <v>27</v>
      </c>
      <c s="34" t="s">
        <v>2014</v>
      </c>
      <c s="35" t="s">
        <v>5</v>
      </c>
      <c s="6" t="s">
        <v>2015</v>
      </c>
      <c s="36" t="s">
        <v>2016</v>
      </c>
      <c s="37">
        <v>1</v>
      </c>
      <c s="36">
        <v>0</v>
      </c>
      <c s="36">
        <f>ROUND(G1088*H1088,6)</f>
      </c>
      <c r="L1088" s="38">
        <v>0</v>
      </c>
      <c s="32">
        <f>ROUND(ROUND(L1088,2)*ROUND(G1088,3),2)</f>
      </c>
      <c s="36" t="s">
        <v>1663</v>
      </c>
      <c>
        <f>(M1088*21)/100</f>
      </c>
      <c t="s">
        <v>28</v>
      </c>
    </row>
    <row r="1089" spans="1:5" ht="12.75">
      <c r="A1089" s="35" t="s">
        <v>56</v>
      </c>
      <c r="E1089" s="39" t="s">
        <v>2015</v>
      </c>
    </row>
    <row r="1090" spans="1:5" ht="12.75">
      <c r="A1090" s="35" t="s">
        <v>57</v>
      </c>
      <c r="E1090" s="40" t="s">
        <v>5</v>
      </c>
    </row>
    <row r="1091" spans="1:5" ht="12.75">
      <c r="A1091" t="s">
        <v>58</v>
      </c>
      <c r="E1091" s="39" t="s">
        <v>5</v>
      </c>
    </row>
    <row r="1092" spans="1:16" ht="12.75">
      <c r="A1092" t="s">
        <v>50</v>
      </c>
      <c s="34" t="s">
        <v>79</v>
      </c>
      <c s="34" t="s">
        <v>3225</v>
      </c>
      <c s="35" t="s">
        <v>5</v>
      </c>
      <c s="6" t="s">
        <v>3226</v>
      </c>
      <c s="36" t="s">
        <v>86</v>
      </c>
      <c s="37">
        <v>174</v>
      </c>
      <c s="36">
        <v>0</v>
      </c>
      <c s="36">
        <f>ROUND(G1092*H1092,6)</f>
      </c>
      <c r="L1092" s="38">
        <v>0</v>
      </c>
      <c s="32">
        <f>ROUND(ROUND(L1092,2)*ROUND(G1092,3),2)</f>
      </c>
      <c s="36" t="s">
        <v>1663</v>
      </c>
      <c>
        <f>(M1092*21)/100</f>
      </c>
      <c t="s">
        <v>28</v>
      </c>
    </row>
    <row r="1093" spans="1:5" ht="12.75">
      <c r="A1093" s="35" t="s">
        <v>56</v>
      </c>
      <c r="E1093" s="39" t="s">
        <v>3226</v>
      </c>
    </row>
    <row r="1094" spans="1:5" ht="12.75">
      <c r="A1094" s="35" t="s">
        <v>57</v>
      </c>
      <c r="E1094" s="40" t="s">
        <v>5</v>
      </c>
    </row>
    <row r="1095" spans="1:5" ht="12.75">
      <c r="A1095" t="s">
        <v>58</v>
      </c>
      <c r="E1095" s="39" t="s">
        <v>5</v>
      </c>
    </row>
    <row r="1096" spans="1:13" ht="12.75">
      <c r="A1096" t="s">
        <v>47</v>
      </c>
      <c r="C1096" s="31" t="s">
        <v>67</v>
      </c>
      <c r="E1096" s="33" t="s">
        <v>949</v>
      </c>
      <c r="J1096" s="32">
        <f>0</f>
      </c>
      <c s="32">
        <f>0</f>
      </c>
      <c s="32">
        <f>0+L1097+L1101</f>
      </c>
      <c s="32">
        <f>0+M1097+M1101</f>
      </c>
    </row>
    <row r="1097" spans="1:16" ht="25.5">
      <c r="A1097" t="s">
        <v>50</v>
      </c>
      <c s="34" t="s">
        <v>83</v>
      </c>
      <c s="34" t="s">
        <v>2120</v>
      </c>
      <c s="35" t="s">
        <v>5</v>
      </c>
      <c s="6" t="s">
        <v>2121</v>
      </c>
      <c s="36" t="s">
        <v>54</v>
      </c>
      <c s="37">
        <v>15</v>
      </c>
      <c s="36">
        <v>1.89077</v>
      </c>
      <c s="36">
        <f>ROUND(G1097*H1097,6)</f>
      </c>
      <c r="L1097" s="38">
        <v>0</v>
      </c>
      <c s="32">
        <f>ROUND(ROUND(L1097,2)*ROUND(G1097,3),2)</f>
      </c>
      <c s="36" t="s">
        <v>1663</v>
      </c>
      <c>
        <f>(M1097*21)/100</f>
      </c>
      <c t="s">
        <v>28</v>
      </c>
    </row>
    <row r="1098" spans="1:5" ht="25.5">
      <c r="A1098" s="35" t="s">
        <v>56</v>
      </c>
      <c r="E1098" s="39" t="s">
        <v>2121</v>
      </c>
    </row>
    <row r="1099" spans="1:5" ht="12.75">
      <c r="A1099" s="35" t="s">
        <v>57</v>
      </c>
      <c r="E1099" s="40" t="s">
        <v>5</v>
      </c>
    </row>
    <row r="1100" spans="1:5" ht="12.75">
      <c r="A1100" t="s">
        <v>58</v>
      </c>
      <c r="E1100" s="39" t="s">
        <v>5</v>
      </c>
    </row>
    <row r="1101" spans="1:16" ht="12.75">
      <c r="A1101" t="s">
        <v>50</v>
      </c>
      <c s="34" t="s">
        <v>88</v>
      </c>
      <c s="34" t="s">
        <v>3227</v>
      </c>
      <c s="35" t="s">
        <v>5</v>
      </c>
      <c s="6" t="s">
        <v>3228</v>
      </c>
      <c s="36" t="s">
        <v>65</v>
      </c>
      <c s="37">
        <v>1</v>
      </c>
      <c s="36">
        <v>0.00349</v>
      </c>
      <c s="36">
        <f>ROUND(G1101*H1101,6)</f>
      </c>
      <c r="L1101" s="38">
        <v>0</v>
      </c>
      <c s="32">
        <f>ROUND(ROUND(L1101,2)*ROUND(G1101,3),2)</f>
      </c>
      <c s="36" t="s">
        <v>391</v>
      </c>
      <c>
        <f>(M1101*21)/100</f>
      </c>
      <c t="s">
        <v>28</v>
      </c>
    </row>
    <row r="1102" spans="1:5" ht="12.75">
      <c r="A1102" s="35" t="s">
        <v>56</v>
      </c>
      <c r="E1102" s="39" t="s">
        <v>3228</v>
      </c>
    </row>
    <row r="1103" spans="1:5" ht="12.75">
      <c r="A1103" s="35" t="s">
        <v>57</v>
      </c>
      <c r="E1103" s="40" t="s">
        <v>5</v>
      </c>
    </row>
    <row r="1104" spans="1:5" ht="63.75">
      <c r="A1104" t="s">
        <v>58</v>
      </c>
      <c r="E1104" s="39" t="s">
        <v>3229</v>
      </c>
    </row>
    <row r="1105" spans="1:13" ht="12.75">
      <c r="A1105" t="s">
        <v>47</v>
      </c>
      <c r="C1105" s="31" t="s">
        <v>3230</v>
      </c>
      <c r="E1105" s="33" t="s">
        <v>3231</v>
      </c>
      <c r="J1105" s="32">
        <f>0</f>
      </c>
      <c s="32">
        <f>0</f>
      </c>
      <c s="32">
        <f>0+L1106+L1110+L1114+L1118+L1122+L1126+L1130+L1134+L1138+L1142+L1146+L1150+L1154+L1158+L1162+L1166+L1170+L1174+L1178+L1182+L1186+L1190+L1194+L1198</f>
      </c>
      <c s="32">
        <f>0+M1106+M1110+M1114+M1118+M1122+M1126+M1130+M1134+M1138+M1142+M1146+M1150+M1154+M1158+M1162+M1166+M1170+M1174+M1178+M1182+M1186+M1190+M1194+M1198</f>
      </c>
    </row>
    <row r="1106" spans="1:16" ht="12.75">
      <c r="A1106" t="s">
        <v>50</v>
      </c>
      <c s="34" t="s">
        <v>92</v>
      </c>
      <c s="34" t="s">
        <v>3232</v>
      </c>
      <c s="35" t="s">
        <v>5</v>
      </c>
      <c s="6" t="s">
        <v>3233</v>
      </c>
      <c s="36" t="s">
        <v>65</v>
      </c>
      <c s="37">
        <v>8</v>
      </c>
      <c s="36">
        <v>0.00113</v>
      </c>
      <c s="36">
        <f>ROUND(G1106*H1106,6)</f>
      </c>
      <c r="L1106" s="38">
        <v>0</v>
      </c>
      <c s="32">
        <f>ROUND(ROUND(L1106,2)*ROUND(G1106,3),2)</f>
      </c>
      <c s="36" t="s">
        <v>1663</v>
      </c>
      <c>
        <f>(M1106*21)/100</f>
      </c>
      <c t="s">
        <v>28</v>
      </c>
    </row>
    <row r="1107" spans="1:5" ht="12.75">
      <c r="A1107" s="35" t="s">
        <v>56</v>
      </c>
      <c r="E1107" s="39" t="s">
        <v>3233</v>
      </c>
    </row>
    <row r="1108" spans="1:5" ht="12.75">
      <c r="A1108" s="35" t="s">
        <v>57</v>
      </c>
      <c r="E1108" s="40" t="s">
        <v>5</v>
      </c>
    </row>
    <row r="1109" spans="1:5" ht="12.75">
      <c r="A1109" t="s">
        <v>58</v>
      </c>
      <c r="E1109" s="39" t="s">
        <v>3233</v>
      </c>
    </row>
    <row r="1110" spans="1:16" ht="12.75">
      <c r="A1110" t="s">
        <v>50</v>
      </c>
      <c s="34" t="s">
        <v>96</v>
      </c>
      <c s="34" t="s">
        <v>3234</v>
      </c>
      <c s="35" t="s">
        <v>5</v>
      </c>
      <c s="6" t="s">
        <v>3235</v>
      </c>
      <c s="36" t="s">
        <v>65</v>
      </c>
      <c s="37">
        <v>4</v>
      </c>
      <c s="36">
        <v>0.00131</v>
      </c>
      <c s="36">
        <f>ROUND(G1110*H1110,6)</f>
      </c>
      <c r="L1110" s="38">
        <v>0</v>
      </c>
      <c s="32">
        <f>ROUND(ROUND(L1110,2)*ROUND(G1110,3),2)</f>
      </c>
      <c s="36" t="s">
        <v>1663</v>
      </c>
      <c>
        <f>(M1110*21)/100</f>
      </c>
      <c t="s">
        <v>28</v>
      </c>
    </row>
    <row r="1111" spans="1:5" ht="12.75">
      <c r="A1111" s="35" t="s">
        <v>56</v>
      </c>
      <c r="E1111" s="39" t="s">
        <v>3235</v>
      </c>
    </row>
    <row r="1112" spans="1:5" ht="12.75">
      <c r="A1112" s="35" t="s">
        <v>57</v>
      </c>
      <c r="E1112" s="40" t="s">
        <v>5</v>
      </c>
    </row>
    <row r="1113" spans="1:5" ht="12.75">
      <c r="A1113" t="s">
        <v>58</v>
      </c>
      <c r="E1113" s="39" t="s">
        <v>3235</v>
      </c>
    </row>
    <row r="1114" spans="1:16" ht="12.75">
      <c r="A1114" t="s">
        <v>50</v>
      </c>
      <c s="34" t="s">
        <v>100</v>
      </c>
      <c s="34" t="s">
        <v>3236</v>
      </c>
      <c s="35" t="s">
        <v>3237</v>
      </c>
      <c s="6" t="s">
        <v>3238</v>
      </c>
      <c s="36" t="s">
        <v>86</v>
      </c>
      <c s="37">
        <v>20</v>
      </c>
      <c s="36">
        <v>0.00142</v>
      </c>
      <c s="36">
        <f>ROUND(G1114*H1114,6)</f>
      </c>
      <c r="L1114" s="38">
        <v>0</v>
      </c>
      <c s="32">
        <f>ROUND(ROUND(L1114,2)*ROUND(G1114,3),2)</f>
      </c>
      <c s="36" t="s">
        <v>391</v>
      </c>
      <c>
        <f>(M1114*21)/100</f>
      </c>
      <c t="s">
        <v>28</v>
      </c>
    </row>
    <row r="1115" spans="1:5" ht="12.75">
      <c r="A1115" s="35" t="s">
        <v>56</v>
      </c>
      <c r="E1115" s="39" t="s">
        <v>3238</v>
      </c>
    </row>
    <row r="1116" spans="1:5" ht="12.75">
      <c r="A1116" s="35" t="s">
        <v>57</v>
      </c>
      <c r="E1116" s="40" t="s">
        <v>5</v>
      </c>
    </row>
    <row r="1117" spans="1:5" ht="12.75">
      <c r="A1117" t="s">
        <v>58</v>
      </c>
      <c r="E1117" s="39" t="s">
        <v>5</v>
      </c>
    </row>
    <row r="1118" spans="1:16" ht="12.75">
      <c r="A1118" t="s">
        <v>50</v>
      </c>
      <c s="34" t="s">
        <v>104</v>
      </c>
      <c s="34" t="s">
        <v>3239</v>
      </c>
      <c s="35" t="s">
        <v>3237</v>
      </c>
      <c s="6" t="s">
        <v>3240</v>
      </c>
      <c s="36" t="s">
        <v>86</v>
      </c>
      <c s="37">
        <v>4</v>
      </c>
      <c s="36">
        <v>0.00197</v>
      </c>
      <c s="36">
        <f>ROUND(G1118*H1118,6)</f>
      </c>
      <c r="L1118" s="38">
        <v>0</v>
      </c>
      <c s="32">
        <f>ROUND(ROUND(L1118,2)*ROUND(G1118,3),2)</f>
      </c>
      <c s="36" t="s">
        <v>391</v>
      </c>
      <c>
        <f>(M1118*21)/100</f>
      </c>
      <c t="s">
        <v>28</v>
      </c>
    </row>
    <row r="1119" spans="1:5" ht="12.75">
      <c r="A1119" s="35" t="s">
        <v>56</v>
      </c>
      <c r="E1119" s="39" t="s">
        <v>3240</v>
      </c>
    </row>
    <row r="1120" spans="1:5" ht="12.75">
      <c r="A1120" s="35" t="s">
        <v>57</v>
      </c>
      <c r="E1120" s="40" t="s">
        <v>5</v>
      </c>
    </row>
    <row r="1121" spans="1:5" ht="12.75">
      <c r="A1121" t="s">
        <v>58</v>
      </c>
      <c r="E1121" s="39" t="s">
        <v>5</v>
      </c>
    </row>
    <row r="1122" spans="1:16" ht="12.75">
      <c r="A1122" t="s">
        <v>50</v>
      </c>
      <c s="34" t="s">
        <v>110</v>
      </c>
      <c s="34" t="s">
        <v>3241</v>
      </c>
      <c s="35" t="s">
        <v>3242</v>
      </c>
      <c s="6" t="s">
        <v>3243</v>
      </c>
      <c s="36" t="s">
        <v>86</v>
      </c>
      <c s="37">
        <v>8</v>
      </c>
      <c s="36">
        <v>0.00304</v>
      </c>
      <c s="36">
        <f>ROUND(G1122*H1122,6)</f>
      </c>
      <c r="L1122" s="38">
        <v>0</v>
      </c>
      <c s="32">
        <f>ROUND(ROUND(L1122,2)*ROUND(G1122,3),2)</f>
      </c>
      <c s="36" t="s">
        <v>391</v>
      </c>
      <c>
        <f>(M1122*21)/100</f>
      </c>
      <c t="s">
        <v>28</v>
      </c>
    </row>
    <row r="1123" spans="1:5" ht="12.75">
      <c r="A1123" s="35" t="s">
        <v>56</v>
      </c>
      <c r="E1123" s="39" t="s">
        <v>3244</v>
      </c>
    </row>
    <row r="1124" spans="1:5" ht="12.75">
      <c r="A1124" s="35" t="s">
        <v>57</v>
      </c>
      <c r="E1124" s="40" t="s">
        <v>5</v>
      </c>
    </row>
    <row r="1125" spans="1:5" ht="12.75">
      <c r="A1125" t="s">
        <v>58</v>
      </c>
      <c r="E1125" s="39" t="s">
        <v>5</v>
      </c>
    </row>
    <row r="1126" spans="1:16" ht="12.75">
      <c r="A1126" t="s">
        <v>50</v>
      </c>
      <c s="34" t="s">
        <v>114</v>
      </c>
      <c s="34" t="s">
        <v>3241</v>
      </c>
      <c s="35" t="s">
        <v>3237</v>
      </c>
      <c s="6" t="s">
        <v>3243</v>
      </c>
      <c s="36" t="s">
        <v>86</v>
      </c>
      <c s="37">
        <v>90</v>
      </c>
      <c s="36">
        <v>0.00304</v>
      </c>
      <c s="36">
        <f>ROUND(G1126*H1126,6)</f>
      </c>
      <c r="L1126" s="38">
        <v>0</v>
      </c>
      <c s="32">
        <f>ROUND(ROUND(L1126,2)*ROUND(G1126,3),2)</f>
      </c>
      <c s="36" t="s">
        <v>391</v>
      </c>
      <c>
        <f>(M1126*21)/100</f>
      </c>
      <c t="s">
        <v>28</v>
      </c>
    </row>
    <row r="1127" spans="1:5" ht="12.75">
      <c r="A1127" s="35" t="s">
        <v>56</v>
      </c>
      <c r="E1127" s="39" t="s">
        <v>3243</v>
      </c>
    </row>
    <row r="1128" spans="1:5" ht="12.75">
      <c r="A1128" s="35" t="s">
        <v>57</v>
      </c>
      <c r="E1128" s="40" t="s">
        <v>5</v>
      </c>
    </row>
    <row r="1129" spans="1:5" ht="12.75">
      <c r="A1129" t="s">
        <v>58</v>
      </c>
      <c r="E1129" s="39" t="s">
        <v>5</v>
      </c>
    </row>
    <row r="1130" spans="1:16" ht="12.75">
      <c r="A1130" t="s">
        <v>50</v>
      </c>
      <c s="34" t="s">
        <v>119</v>
      </c>
      <c s="34" t="s">
        <v>3245</v>
      </c>
      <c s="35" t="s">
        <v>3237</v>
      </c>
      <c s="6" t="s">
        <v>3246</v>
      </c>
      <c s="36" t="s">
        <v>86</v>
      </c>
      <c s="37">
        <v>10</v>
      </c>
      <c s="36">
        <v>0.00492</v>
      </c>
      <c s="36">
        <f>ROUND(G1130*H1130,6)</f>
      </c>
      <c r="L1130" s="38">
        <v>0</v>
      </c>
      <c s="32">
        <f>ROUND(ROUND(L1130,2)*ROUND(G1130,3),2)</f>
      </c>
      <c s="36" t="s">
        <v>391</v>
      </c>
      <c>
        <f>(M1130*21)/100</f>
      </c>
      <c t="s">
        <v>28</v>
      </c>
    </row>
    <row r="1131" spans="1:5" ht="12.75">
      <c r="A1131" s="35" t="s">
        <v>56</v>
      </c>
      <c r="E1131" s="39" t="s">
        <v>3246</v>
      </c>
    </row>
    <row r="1132" spans="1:5" ht="12.75">
      <c r="A1132" s="35" t="s">
        <v>57</v>
      </c>
      <c r="E1132" s="40" t="s">
        <v>5</v>
      </c>
    </row>
    <row r="1133" spans="1:5" ht="12.75">
      <c r="A1133" t="s">
        <v>58</v>
      </c>
      <c r="E1133" s="39" t="s">
        <v>5</v>
      </c>
    </row>
    <row r="1134" spans="1:16" ht="12.75">
      <c r="A1134" t="s">
        <v>50</v>
      </c>
      <c s="34" t="s">
        <v>123</v>
      </c>
      <c s="34" t="s">
        <v>3247</v>
      </c>
      <c s="35" t="s">
        <v>5</v>
      </c>
      <c s="6" t="s">
        <v>3248</v>
      </c>
      <c s="36" t="s">
        <v>86</v>
      </c>
      <c s="37">
        <v>25</v>
      </c>
      <c s="36">
        <v>0.00155</v>
      </c>
      <c s="36">
        <f>ROUND(G1134*H1134,6)</f>
      </c>
      <c r="L1134" s="38">
        <v>0</v>
      </c>
      <c s="32">
        <f>ROUND(ROUND(L1134,2)*ROUND(G1134,3),2)</f>
      </c>
      <c s="36" t="s">
        <v>1663</v>
      </c>
      <c>
        <f>(M1134*21)/100</f>
      </c>
      <c t="s">
        <v>28</v>
      </c>
    </row>
    <row r="1135" spans="1:5" ht="12.75">
      <c r="A1135" s="35" t="s">
        <v>56</v>
      </c>
      <c r="E1135" s="39" t="s">
        <v>3248</v>
      </c>
    </row>
    <row r="1136" spans="1:5" ht="12.75">
      <c r="A1136" s="35" t="s">
        <v>57</v>
      </c>
      <c r="E1136" s="40" t="s">
        <v>5</v>
      </c>
    </row>
    <row r="1137" spans="1:5" ht="12.75">
      <c r="A1137" t="s">
        <v>58</v>
      </c>
      <c r="E1137" s="39" t="s">
        <v>5</v>
      </c>
    </row>
    <row r="1138" spans="1:16" ht="12.75">
      <c r="A1138" t="s">
        <v>50</v>
      </c>
      <c s="34" t="s">
        <v>128</v>
      </c>
      <c s="34" t="s">
        <v>3249</v>
      </c>
      <c s="35" t="s">
        <v>5</v>
      </c>
      <c s="6" t="s">
        <v>3250</v>
      </c>
      <c s="36" t="s">
        <v>86</v>
      </c>
      <c s="37">
        <v>5</v>
      </c>
      <c s="36">
        <v>0.00201</v>
      </c>
      <c s="36">
        <f>ROUND(G1138*H1138,6)</f>
      </c>
      <c r="L1138" s="38">
        <v>0</v>
      </c>
      <c s="32">
        <f>ROUND(ROUND(L1138,2)*ROUND(G1138,3),2)</f>
      </c>
      <c s="36" t="s">
        <v>1663</v>
      </c>
      <c>
        <f>(M1138*21)/100</f>
      </c>
      <c t="s">
        <v>28</v>
      </c>
    </row>
    <row r="1139" spans="1:5" ht="12.75">
      <c r="A1139" s="35" t="s">
        <v>56</v>
      </c>
      <c r="E1139" s="39" t="s">
        <v>3250</v>
      </c>
    </row>
    <row r="1140" spans="1:5" ht="12.75">
      <c r="A1140" s="35" t="s">
        <v>57</v>
      </c>
      <c r="E1140" s="40" t="s">
        <v>5</v>
      </c>
    </row>
    <row r="1141" spans="1:5" ht="12.75">
      <c r="A1141" t="s">
        <v>58</v>
      </c>
      <c r="E1141" s="39" t="s">
        <v>5</v>
      </c>
    </row>
    <row r="1142" spans="1:16" ht="12.75">
      <c r="A1142" t="s">
        <v>50</v>
      </c>
      <c s="34" t="s">
        <v>132</v>
      </c>
      <c s="34" t="s">
        <v>3251</v>
      </c>
      <c s="35" t="s">
        <v>5</v>
      </c>
      <c s="6" t="s">
        <v>3252</v>
      </c>
      <c s="36" t="s">
        <v>86</v>
      </c>
      <c s="37">
        <v>8</v>
      </c>
      <c s="36">
        <v>0.00041</v>
      </c>
      <c s="36">
        <f>ROUND(G1142*H1142,6)</f>
      </c>
      <c r="L1142" s="38">
        <v>0</v>
      </c>
      <c s="32">
        <f>ROUND(ROUND(L1142,2)*ROUND(G1142,3),2)</f>
      </c>
      <c s="36" t="s">
        <v>1663</v>
      </c>
      <c>
        <f>(M1142*21)/100</f>
      </c>
      <c t="s">
        <v>28</v>
      </c>
    </row>
    <row r="1143" spans="1:5" ht="12.75">
      <c r="A1143" s="35" t="s">
        <v>56</v>
      </c>
      <c r="E1143" s="39" t="s">
        <v>3252</v>
      </c>
    </row>
    <row r="1144" spans="1:5" ht="12.75">
      <c r="A1144" s="35" t="s">
        <v>57</v>
      </c>
      <c r="E1144" s="40" t="s">
        <v>5</v>
      </c>
    </row>
    <row r="1145" spans="1:5" ht="12.75">
      <c r="A1145" t="s">
        <v>58</v>
      </c>
      <c r="E1145" s="39" t="s">
        <v>5</v>
      </c>
    </row>
    <row r="1146" spans="1:16" ht="12.75">
      <c r="A1146" t="s">
        <v>50</v>
      </c>
      <c s="34" t="s">
        <v>136</v>
      </c>
      <c s="34" t="s">
        <v>3253</v>
      </c>
      <c s="35" t="s">
        <v>5</v>
      </c>
      <c s="6" t="s">
        <v>3254</v>
      </c>
      <c s="36" t="s">
        <v>86</v>
      </c>
      <c s="37">
        <v>6</v>
      </c>
      <c s="36">
        <v>0.00048</v>
      </c>
      <c s="36">
        <f>ROUND(G1146*H1146,6)</f>
      </c>
      <c r="L1146" s="38">
        <v>0</v>
      </c>
      <c s="32">
        <f>ROUND(ROUND(L1146,2)*ROUND(G1146,3),2)</f>
      </c>
      <c s="36" t="s">
        <v>1663</v>
      </c>
      <c>
        <f>(M1146*21)/100</f>
      </c>
      <c t="s">
        <v>28</v>
      </c>
    </row>
    <row r="1147" spans="1:5" ht="12.75">
      <c r="A1147" s="35" t="s">
        <v>56</v>
      </c>
      <c r="E1147" s="39" t="s">
        <v>3254</v>
      </c>
    </row>
    <row r="1148" spans="1:5" ht="12.75">
      <c r="A1148" s="35" t="s">
        <v>57</v>
      </c>
      <c r="E1148" s="40" t="s">
        <v>5</v>
      </c>
    </row>
    <row r="1149" spans="1:5" ht="12.75">
      <c r="A1149" t="s">
        <v>58</v>
      </c>
      <c r="E1149" s="39" t="s">
        <v>5</v>
      </c>
    </row>
    <row r="1150" spans="1:16" ht="12.75">
      <c r="A1150" t="s">
        <v>50</v>
      </c>
      <c s="34" t="s">
        <v>140</v>
      </c>
      <c s="34" t="s">
        <v>3255</v>
      </c>
      <c s="35" t="s">
        <v>5</v>
      </c>
      <c s="6" t="s">
        <v>3256</v>
      </c>
      <c s="36" t="s">
        <v>86</v>
      </c>
      <c s="37">
        <v>2</v>
      </c>
      <c s="36">
        <v>0.00071</v>
      </c>
      <c s="36">
        <f>ROUND(G1150*H1150,6)</f>
      </c>
      <c r="L1150" s="38">
        <v>0</v>
      </c>
      <c s="32">
        <f>ROUND(ROUND(L1150,2)*ROUND(G1150,3),2)</f>
      </c>
      <c s="36" t="s">
        <v>1663</v>
      </c>
      <c>
        <f>(M1150*21)/100</f>
      </c>
      <c t="s">
        <v>28</v>
      </c>
    </row>
    <row r="1151" spans="1:5" ht="12.75">
      <c r="A1151" s="35" t="s">
        <v>56</v>
      </c>
      <c r="E1151" s="39" t="s">
        <v>3256</v>
      </c>
    </row>
    <row r="1152" spans="1:5" ht="12.75">
      <c r="A1152" s="35" t="s">
        <v>57</v>
      </c>
      <c r="E1152" s="40" t="s">
        <v>5</v>
      </c>
    </row>
    <row r="1153" spans="1:5" ht="12.75">
      <c r="A1153" t="s">
        <v>58</v>
      </c>
      <c r="E1153" s="39" t="s">
        <v>5</v>
      </c>
    </row>
    <row r="1154" spans="1:16" ht="12.75">
      <c r="A1154" t="s">
        <v>50</v>
      </c>
      <c s="34" t="s">
        <v>144</v>
      </c>
      <c s="34" t="s">
        <v>3257</v>
      </c>
      <c s="35" t="s">
        <v>5</v>
      </c>
      <c s="6" t="s">
        <v>3258</v>
      </c>
      <c s="36" t="s">
        <v>86</v>
      </c>
      <c s="37">
        <v>4</v>
      </c>
      <c s="36">
        <v>0.00224</v>
      </c>
      <c s="36">
        <f>ROUND(G1154*H1154,6)</f>
      </c>
      <c r="L1154" s="38">
        <v>0</v>
      </c>
      <c s="32">
        <f>ROUND(ROUND(L1154,2)*ROUND(G1154,3),2)</f>
      </c>
      <c s="36" t="s">
        <v>1663</v>
      </c>
      <c>
        <f>(M1154*21)/100</f>
      </c>
      <c t="s">
        <v>28</v>
      </c>
    </row>
    <row r="1155" spans="1:5" ht="12.75">
      <c r="A1155" s="35" t="s">
        <v>56</v>
      </c>
      <c r="E1155" s="39" t="s">
        <v>3258</v>
      </c>
    </row>
    <row r="1156" spans="1:5" ht="12.75">
      <c r="A1156" s="35" t="s">
        <v>57</v>
      </c>
      <c r="E1156" s="40" t="s">
        <v>5</v>
      </c>
    </row>
    <row r="1157" spans="1:5" ht="12.75">
      <c r="A1157" t="s">
        <v>58</v>
      </c>
      <c r="E1157" s="39" t="s">
        <v>5</v>
      </c>
    </row>
    <row r="1158" spans="1:16" ht="12.75">
      <c r="A1158" t="s">
        <v>50</v>
      </c>
      <c s="34" t="s">
        <v>148</v>
      </c>
      <c s="34" t="s">
        <v>3259</v>
      </c>
      <c s="35" t="s">
        <v>5</v>
      </c>
      <c s="6" t="s">
        <v>3260</v>
      </c>
      <c s="36" t="s">
        <v>86</v>
      </c>
      <c s="37">
        <v>145</v>
      </c>
      <c s="36">
        <v>0.00193</v>
      </c>
      <c s="36">
        <f>ROUND(G1158*H1158,6)</f>
      </c>
      <c r="L1158" s="38">
        <v>0</v>
      </c>
      <c s="32">
        <f>ROUND(ROUND(L1158,2)*ROUND(G1158,3),2)</f>
      </c>
      <c s="36" t="s">
        <v>1663</v>
      </c>
      <c>
        <f>(M1158*21)/100</f>
      </c>
      <c t="s">
        <v>28</v>
      </c>
    </row>
    <row r="1159" spans="1:5" ht="12.75">
      <c r="A1159" s="35" t="s">
        <v>56</v>
      </c>
      <c r="E1159" s="39" t="s">
        <v>3260</v>
      </c>
    </row>
    <row r="1160" spans="1:5" ht="12.75">
      <c r="A1160" s="35" t="s">
        <v>57</v>
      </c>
      <c r="E1160" s="40" t="s">
        <v>5</v>
      </c>
    </row>
    <row r="1161" spans="1:5" ht="12.75">
      <c r="A1161" t="s">
        <v>58</v>
      </c>
      <c r="E1161" s="39" t="s">
        <v>5</v>
      </c>
    </row>
    <row r="1162" spans="1:16" ht="12.75">
      <c r="A1162" t="s">
        <v>50</v>
      </c>
      <c s="34" t="s">
        <v>152</v>
      </c>
      <c s="34" t="s">
        <v>3261</v>
      </c>
      <c s="35" t="s">
        <v>5</v>
      </c>
      <c s="6" t="s">
        <v>3262</v>
      </c>
      <c s="36" t="s">
        <v>65</v>
      </c>
      <c s="37">
        <v>5</v>
      </c>
      <c s="36">
        <v>0</v>
      </c>
      <c s="36">
        <f>ROUND(G1162*H1162,6)</f>
      </c>
      <c r="L1162" s="38">
        <v>0</v>
      </c>
      <c s="32">
        <f>ROUND(ROUND(L1162,2)*ROUND(G1162,3),2)</f>
      </c>
      <c s="36" t="s">
        <v>1663</v>
      </c>
      <c>
        <f>(M1162*21)/100</f>
      </c>
      <c t="s">
        <v>28</v>
      </c>
    </row>
    <row r="1163" spans="1:5" ht="12.75">
      <c r="A1163" s="35" t="s">
        <v>56</v>
      </c>
      <c r="E1163" s="39" t="s">
        <v>3262</v>
      </c>
    </row>
    <row r="1164" spans="1:5" ht="12.75">
      <c r="A1164" s="35" t="s">
        <v>57</v>
      </c>
      <c r="E1164" s="40" t="s">
        <v>5</v>
      </c>
    </row>
    <row r="1165" spans="1:5" ht="12.75">
      <c r="A1165" t="s">
        <v>58</v>
      </c>
      <c r="E1165" s="39" t="s">
        <v>5</v>
      </c>
    </row>
    <row r="1166" spans="1:16" ht="12.75">
      <c r="A1166" t="s">
        <v>50</v>
      </c>
      <c s="34" t="s">
        <v>156</v>
      </c>
      <c s="34" t="s">
        <v>3263</v>
      </c>
      <c s="35" t="s">
        <v>5</v>
      </c>
      <c s="6" t="s">
        <v>3264</v>
      </c>
      <c s="36" t="s">
        <v>65</v>
      </c>
      <c s="37">
        <v>2</v>
      </c>
      <c s="36">
        <v>0</v>
      </c>
      <c s="36">
        <f>ROUND(G1166*H1166,6)</f>
      </c>
      <c r="L1166" s="38">
        <v>0</v>
      </c>
      <c s="32">
        <f>ROUND(ROUND(L1166,2)*ROUND(G1166,3),2)</f>
      </c>
      <c s="36" t="s">
        <v>1663</v>
      </c>
      <c>
        <f>(M1166*21)/100</f>
      </c>
      <c t="s">
        <v>28</v>
      </c>
    </row>
    <row r="1167" spans="1:5" ht="12.75">
      <c r="A1167" s="35" t="s">
        <v>56</v>
      </c>
      <c r="E1167" s="39" t="s">
        <v>3264</v>
      </c>
    </row>
    <row r="1168" spans="1:5" ht="12.75">
      <c r="A1168" s="35" t="s">
        <v>57</v>
      </c>
      <c r="E1168" s="40" t="s">
        <v>5</v>
      </c>
    </row>
    <row r="1169" spans="1:5" ht="12.75">
      <c r="A1169" t="s">
        <v>58</v>
      </c>
      <c r="E1169" s="39" t="s">
        <v>5</v>
      </c>
    </row>
    <row r="1170" spans="1:16" ht="12.75">
      <c r="A1170" t="s">
        <v>50</v>
      </c>
      <c s="34" t="s">
        <v>161</v>
      </c>
      <c s="34" t="s">
        <v>3265</v>
      </c>
      <c s="35" t="s">
        <v>5</v>
      </c>
      <c s="6" t="s">
        <v>3266</v>
      </c>
      <c s="36" t="s">
        <v>65</v>
      </c>
      <c s="37">
        <v>2</v>
      </c>
      <c s="36">
        <v>0</v>
      </c>
      <c s="36">
        <f>ROUND(G1170*H1170,6)</f>
      </c>
      <c r="L1170" s="38">
        <v>0</v>
      </c>
      <c s="32">
        <f>ROUND(ROUND(L1170,2)*ROUND(G1170,3),2)</f>
      </c>
      <c s="36" t="s">
        <v>1663</v>
      </c>
      <c>
        <f>(M1170*21)/100</f>
      </c>
      <c t="s">
        <v>28</v>
      </c>
    </row>
    <row r="1171" spans="1:5" ht="12.75">
      <c r="A1171" s="35" t="s">
        <v>56</v>
      </c>
      <c r="E1171" s="39" t="s">
        <v>3266</v>
      </c>
    </row>
    <row r="1172" spans="1:5" ht="12.75">
      <c r="A1172" s="35" t="s">
        <v>57</v>
      </c>
      <c r="E1172" s="40" t="s">
        <v>5</v>
      </c>
    </row>
    <row r="1173" spans="1:5" ht="12.75">
      <c r="A1173" t="s">
        <v>58</v>
      </c>
      <c r="E1173" s="39" t="s">
        <v>5</v>
      </c>
    </row>
    <row r="1174" spans="1:16" ht="12.75">
      <c r="A1174" t="s">
        <v>50</v>
      </c>
      <c s="34" t="s">
        <v>165</v>
      </c>
      <c s="34" t="s">
        <v>3267</v>
      </c>
      <c s="35" t="s">
        <v>5</v>
      </c>
      <c s="6" t="s">
        <v>3268</v>
      </c>
      <c s="36" t="s">
        <v>65</v>
      </c>
      <c s="37">
        <v>1</v>
      </c>
      <c s="36">
        <v>0.00101</v>
      </c>
      <c s="36">
        <f>ROUND(G1174*H1174,6)</f>
      </c>
      <c r="L1174" s="38">
        <v>0</v>
      </c>
      <c s="32">
        <f>ROUND(ROUND(L1174,2)*ROUND(G1174,3),2)</f>
      </c>
      <c s="36" t="s">
        <v>1663</v>
      </c>
      <c>
        <f>(M1174*21)/100</f>
      </c>
      <c t="s">
        <v>28</v>
      </c>
    </row>
    <row r="1175" spans="1:5" ht="12.75">
      <c r="A1175" s="35" t="s">
        <v>56</v>
      </c>
      <c r="E1175" s="39" t="s">
        <v>3268</v>
      </c>
    </row>
    <row r="1176" spans="1:5" ht="12.75">
      <c r="A1176" s="35" t="s">
        <v>57</v>
      </c>
      <c r="E1176" s="40" t="s">
        <v>5</v>
      </c>
    </row>
    <row r="1177" spans="1:5" ht="12.75">
      <c r="A1177" t="s">
        <v>58</v>
      </c>
      <c r="E1177" s="39" t="s">
        <v>5</v>
      </c>
    </row>
    <row r="1178" spans="1:16" ht="12.75">
      <c r="A1178" t="s">
        <v>50</v>
      </c>
      <c s="34" t="s">
        <v>169</v>
      </c>
      <c s="34" t="s">
        <v>3269</v>
      </c>
      <c s="35" t="s">
        <v>5</v>
      </c>
      <c s="6" t="s">
        <v>3270</v>
      </c>
      <c s="36" t="s">
        <v>65</v>
      </c>
      <c s="37">
        <v>1</v>
      </c>
      <c s="36">
        <v>0.00029</v>
      </c>
      <c s="36">
        <f>ROUND(G1178*H1178,6)</f>
      </c>
      <c r="L1178" s="38">
        <v>0</v>
      </c>
      <c s="32">
        <f>ROUND(ROUND(L1178,2)*ROUND(G1178,3),2)</f>
      </c>
      <c s="36" t="s">
        <v>1663</v>
      </c>
      <c>
        <f>(M1178*21)/100</f>
      </c>
      <c t="s">
        <v>28</v>
      </c>
    </row>
    <row r="1179" spans="1:5" ht="12.75">
      <c r="A1179" s="35" t="s">
        <v>56</v>
      </c>
      <c r="E1179" s="39" t="s">
        <v>3270</v>
      </c>
    </row>
    <row r="1180" spans="1:5" ht="12.75">
      <c r="A1180" s="35" t="s">
        <v>57</v>
      </c>
      <c r="E1180" s="40" t="s">
        <v>5</v>
      </c>
    </row>
    <row r="1181" spans="1:5" ht="12.75">
      <c r="A1181" t="s">
        <v>58</v>
      </c>
      <c r="E1181" s="39" t="s">
        <v>5</v>
      </c>
    </row>
    <row r="1182" spans="1:16" ht="12.75">
      <c r="A1182" t="s">
        <v>50</v>
      </c>
      <c s="34" t="s">
        <v>173</v>
      </c>
      <c s="34" t="s">
        <v>3271</v>
      </c>
      <c s="35" t="s">
        <v>5</v>
      </c>
      <c s="6" t="s">
        <v>3272</v>
      </c>
      <c s="36" t="s">
        <v>86</v>
      </c>
      <c s="37">
        <v>327</v>
      </c>
      <c s="36">
        <v>0</v>
      </c>
      <c s="36">
        <f>ROUND(G1182*H1182,6)</f>
      </c>
      <c r="L1182" s="38">
        <v>0</v>
      </c>
      <c s="32">
        <f>ROUND(ROUND(L1182,2)*ROUND(G1182,3),2)</f>
      </c>
      <c s="36" t="s">
        <v>1663</v>
      </c>
      <c>
        <f>(M1182*21)/100</f>
      </c>
      <c t="s">
        <v>28</v>
      </c>
    </row>
    <row r="1183" spans="1:5" ht="12.75">
      <c r="A1183" s="35" t="s">
        <v>56</v>
      </c>
      <c r="E1183" s="39" t="s">
        <v>3272</v>
      </c>
    </row>
    <row r="1184" spans="1:5" ht="12.75">
      <c r="A1184" s="35" t="s">
        <v>57</v>
      </c>
      <c r="E1184" s="40" t="s">
        <v>5</v>
      </c>
    </row>
    <row r="1185" spans="1:5" ht="12.75">
      <c r="A1185" t="s">
        <v>58</v>
      </c>
      <c r="E1185" s="39" t="s">
        <v>5</v>
      </c>
    </row>
    <row r="1186" spans="1:16" ht="25.5">
      <c r="A1186" t="s">
        <v>50</v>
      </c>
      <c s="34" t="s">
        <v>177</v>
      </c>
      <c s="34" t="s">
        <v>3273</v>
      </c>
      <c s="35" t="s">
        <v>5</v>
      </c>
      <c s="6" t="s">
        <v>3274</v>
      </c>
      <c s="36" t="s">
        <v>65</v>
      </c>
      <c s="37">
        <v>8</v>
      </c>
      <c s="36">
        <v>0</v>
      </c>
      <c s="36">
        <f>ROUND(G1186*H1186,6)</f>
      </c>
      <c r="L1186" s="38">
        <v>0</v>
      </c>
      <c s="32">
        <f>ROUND(ROUND(L1186,2)*ROUND(G1186,3),2)</f>
      </c>
      <c s="36" t="s">
        <v>1663</v>
      </c>
      <c>
        <f>(M1186*21)/100</f>
      </c>
      <c t="s">
        <v>28</v>
      </c>
    </row>
    <row r="1187" spans="1:5" ht="25.5">
      <c r="A1187" s="35" t="s">
        <v>56</v>
      </c>
      <c r="E1187" s="39" t="s">
        <v>3274</v>
      </c>
    </row>
    <row r="1188" spans="1:5" ht="12.75">
      <c r="A1188" s="35" t="s">
        <v>57</v>
      </c>
      <c r="E1188" s="40" t="s">
        <v>5</v>
      </c>
    </row>
    <row r="1189" spans="1:5" ht="12.75">
      <c r="A1189" t="s">
        <v>58</v>
      </c>
      <c r="E1189" s="39" t="s">
        <v>5</v>
      </c>
    </row>
    <row r="1190" spans="1:16" ht="25.5">
      <c r="A1190" t="s">
        <v>50</v>
      </c>
      <c s="34" t="s">
        <v>181</v>
      </c>
      <c s="34" t="s">
        <v>3275</v>
      </c>
      <c s="35" t="s">
        <v>5</v>
      </c>
      <c s="6" t="s">
        <v>3276</v>
      </c>
      <c s="36" t="s">
        <v>65</v>
      </c>
      <c s="37">
        <v>4</v>
      </c>
      <c s="36">
        <v>0</v>
      </c>
      <c s="36">
        <f>ROUND(G1190*H1190,6)</f>
      </c>
      <c r="L1190" s="38">
        <v>0</v>
      </c>
      <c s="32">
        <f>ROUND(ROUND(L1190,2)*ROUND(G1190,3),2)</f>
      </c>
      <c s="36" t="s">
        <v>1663</v>
      </c>
      <c>
        <f>(M1190*21)/100</f>
      </c>
      <c t="s">
        <v>28</v>
      </c>
    </row>
    <row r="1191" spans="1:5" ht="25.5">
      <c r="A1191" s="35" t="s">
        <v>56</v>
      </c>
      <c r="E1191" s="39" t="s">
        <v>3276</v>
      </c>
    </row>
    <row r="1192" spans="1:5" ht="12.75">
      <c r="A1192" s="35" t="s">
        <v>57</v>
      </c>
      <c r="E1192" s="40" t="s">
        <v>5</v>
      </c>
    </row>
    <row r="1193" spans="1:5" ht="12.75">
      <c r="A1193" t="s">
        <v>58</v>
      </c>
      <c r="E1193" s="39" t="s">
        <v>5</v>
      </c>
    </row>
    <row r="1194" spans="1:16" ht="25.5">
      <c r="A1194" t="s">
        <v>50</v>
      </c>
      <c s="34" t="s">
        <v>185</v>
      </c>
      <c s="34" t="s">
        <v>3277</v>
      </c>
      <c s="35" t="s">
        <v>5</v>
      </c>
      <c s="6" t="s">
        <v>3278</v>
      </c>
      <c s="36" t="s">
        <v>996</v>
      </c>
      <c s="37">
        <v>1.819</v>
      </c>
      <c s="36">
        <v>0</v>
      </c>
      <c s="36">
        <f>ROUND(G1194*H1194,6)</f>
      </c>
      <c r="L1194" s="38">
        <v>0</v>
      </c>
      <c s="32">
        <f>ROUND(ROUND(L1194,2)*ROUND(G1194,3),2)</f>
      </c>
      <c s="36" t="s">
        <v>1663</v>
      </c>
      <c>
        <f>(M1194*21)/100</f>
      </c>
      <c t="s">
        <v>28</v>
      </c>
    </row>
    <row r="1195" spans="1:5" ht="25.5">
      <c r="A1195" s="35" t="s">
        <v>56</v>
      </c>
      <c r="E1195" s="39" t="s">
        <v>3278</v>
      </c>
    </row>
    <row r="1196" spans="1:5" ht="12.75">
      <c r="A1196" s="35" t="s">
        <v>57</v>
      </c>
      <c r="E1196" s="40" t="s">
        <v>5</v>
      </c>
    </row>
    <row r="1197" spans="1:5" ht="12.75">
      <c r="A1197" t="s">
        <v>58</v>
      </c>
      <c r="E1197" s="39" t="s">
        <v>5</v>
      </c>
    </row>
    <row r="1198" spans="1:16" ht="25.5">
      <c r="A1198" t="s">
        <v>50</v>
      </c>
      <c s="34" t="s">
        <v>189</v>
      </c>
      <c s="34" t="s">
        <v>3279</v>
      </c>
      <c s="35" t="s">
        <v>5</v>
      </c>
      <c s="6" t="s">
        <v>3280</v>
      </c>
      <c s="36" t="s">
        <v>996</v>
      </c>
      <c s="37">
        <v>1.819</v>
      </c>
      <c s="36">
        <v>0</v>
      </c>
      <c s="36">
        <f>ROUND(G1198*H1198,6)</f>
      </c>
      <c r="L1198" s="38">
        <v>0</v>
      </c>
      <c s="32">
        <f>ROUND(ROUND(L1198,2)*ROUND(G1198,3),2)</f>
      </c>
      <c s="36" t="s">
        <v>1663</v>
      </c>
      <c>
        <f>(M1198*21)/100</f>
      </c>
      <c t="s">
        <v>28</v>
      </c>
    </row>
    <row r="1199" spans="1:5" ht="38.25">
      <c r="A1199" s="35" t="s">
        <v>56</v>
      </c>
      <c r="E1199" s="39" t="s">
        <v>3281</v>
      </c>
    </row>
    <row r="1200" spans="1:5" ht="12.75">
      <c r="A1200" s="35" t="s">
        <v>57</v>
      </c>
      <c r="E1200" s="40" t="s">
        <v>5</v>
      </c>
    </row>
    <row r="1201" spans="1:5" ht="12.75">
      <c r="A1201" t="s">
        <v>58</v>
      </c>
      <c r="E1201" s="39" t="s">
        <v>5</v>
      </c>
    </row>
    <row r="1202" spans="1:13" ht="12.75">
      <c r="A1202" t="s">
        <v>47</v>
      </c>
      <c r="C1202" s="31" t="s">
        <v>3282</v>
      </c>
      <c r="E1202" s="33" t="s">
        <v>3283</v>
      </c>
      <c r="J1202" s="32">
        <f>0</f>
      </c>
      <c s="32">
        <f>0</f>
      </c>
      <c s="32">
        <f>0+L1203+L1207+L1211+L1215+L1219+L1223+L1227+L1231+L1235+L1239+L1243+L1247+L1251+L1255+L1259+L1263+L1267+L1271+L1275+L1279+L1283+L1287+L1291+L1295+L1299+L1303+L1307+L1311+L1315+L1319+L1323+L1327+L1331+L1335+L1339+L1343+L1347</f>
      </c>
      <c s="32">
        <f>0+M1203+M1207+M1211+M1215+M1219+M1223+M1227+M1231+M1235+M1239+M1243+M1247+M1251+M1255+M1259+M1263+M1267+M1271+M1275+M1279+M1283+M1287+M1291+M1295+M1299+M1303+M1307+M1311+M1315+M1319+M1323+M1327+M1331+M1335+M1339+M1343+M1347</f>
      </c>
    </row>
    <row r="1203" spans="1:16" ht="12.75">
      <c r="A1203" t="s">
        <v>50</v>
      </c>
      <c s="34" t="s">
        <v>193</v>
      </c>
      <c s="34" t="s">
        <v>3284</v>
      </c>
      <c s="35" t="s">
        <v>5</v>
      </c>
      <c s="6" t="s">
        <v>3285</v>
      </c>
      <c s="36" t="s">
        <v>86</v>
      </c>
      <c s="37">
        <v>9</v>
      </c>
      <c s="36">
        <v>0.00018</v>
      </c>
      <c s="36">
        <f>ROUND(G1203*H1203,6)</f>
      </c>
      <c r="L1203" s="38">
        <v>0</v>
      </c>
      <c s="32">
        <f>ROUND(ROUND(L1203,2)*ROUND(G1203,3),2)</f>
      </c>
      <c s="36" t="s">
        <v>1663</v>
      </c>
      <c>
        <f>(M1203*21)/100</f>
      </c>
      <c t="s">
        <v>28</v>
      </c>
    </row>
    <row r="1204" spans="1:5" ht="12.75">
      <c r="A1204" s="35" t="s">
        <v>56</v>
      </c>
      <c r="E1204" s="39" t="s">
        <v>3285</v>
      </c>
    </row>
    <row r="1205" spans="1:5" ht="12.75">
      <c r="A1205" s="35" t="s">
        <v>57</v>
      </c>
      <c r="E1205" s="40" t="s">
        <v>3286</v>
      </c>
    </row>
    <row r="1206" spans="1:5" ht="12.75">
      <c r="A1206" t="s">
        <v>58</v>
      </c>
      <c r="E1206" s="39" t="s">
        <v>3287</v>
      </c>
    </row>
    <row r="1207" spans="1:16" ht="12.75">
      <c r="A1207" t="s">
        <v>50</v>
      </c>
      <c s="34" t="s">
        <v>197</v>
      </c>
      <c s="34" t="s">
        <v>3288</v>
      </c>
      <c s="35" t="s">
        <v>5</v>
      </c>
      <c s="6" t="s">
        <v>3289</v>
      </c>
      <c s="36" t="s">
        <v>86</v>
      </c>
      <c s="37">
        <v>50</v>
      </c>
      <c s="36">
        <v>0.00157</v>
      </c>
      <c s="36">
        <f>ROUND(G1207*H1207,6)</f>
      </c>
      <c r="L1207" s="38">
        <v>0</v>
      </c>
      <c s="32">
        <f>ROUND(ROUND(L1207,2)*ROUND(G1207,3),2)</f>
      </c>
      <c s="36" t="s">
        <v>1663</v>
      </c>
      <c>
        <f>(M1207*21)/100</f>
      </c>
      <c t="s">
        <v>28</v>
      </c>
    </row>
    <row r="1208" spans="1:5" ht="12.75">
      <c r="A1208" s="35" t="s">
        <v>56</v>
      </c>
      <c r="E1208" s="39" t="s">
        <v>3289</v>
      </c>
    </row>
    <row r="1209" spans="1:5" ht="12.75">
      <c r="A1209" s="35" t="s">
        <v>57</v>
      </c>
      <c r="E1209" s="40" t="s">
        <v>5</v>
      </c>
    </row>
    <row r="1210" spans="1:5" ht="12.75">
      <c r="A1210" t="s">
        <v>58</v>
      </c>
      <c r="E1210" s="39" t="s">
        <v>5</v>
      </c>
    </row>
    <row r="1211" spans="1:16" ht="12.75">
      <c r="A1211" t="s">
        <v>50</v>
      </c>
      <c s="34" t="s">
        <v>201</v>
      </c>
      <c s="34" t="s">
        <v>3290</v>
      </c>
      <c s="35" t="s">
        <v>5</v>
      </c>
      <c s="6" t="s">
        <v>3291</v>
      </c>
      <c s="36" t="s">
        <v>86</v>
      </c>
      <c s="37">
        <v>45</v>
      </c>
      <c s="36">
        <v>0.00245</v>
      </c>
      <c s="36">
        <f>ROUND(G1211*H1211,6)</f>
      </c>
      <c r="L1211" s="38">
        <v>0</v>
      </c>
      <c s="32">
        <f>ROUND(ROUND(L1211,2)*ROUND(G1211,3),2)</f>
      </c>
      <c s="36" t="s">
        <v>1663</v>
      </c>
      <c>
        <f>(M1211*21)/100</f>
      </c>
      <c t="s">
        <v>28</v>
      </c>
    </row>
    <row r="1212" spans="1:5" ht="12.75">
      <c r="A1212" s="35" t="s">
        <v>56</v>
      </c>
      <c r="E1212" s="39" t="s">
        <v>3291</v>
      </c>
    </row>
    <row r="1213" spans="1:5" ht="12.75">
      <c r="A1213" s="35" t="s">
        <v>57</v>
      </c>
      <c r="E1213" s="40" t="s">
        <v>5</v>
      </c>
    </row>
    <row r="1214" spans="1:5" ht="12.75">
      <c r="A1214" t="s">
        <v>58</v>
      </c>
      <c r="E1214" s="39" t="s">
        <v>5</v>
      </c>
    </row>
    <row r="1215" spans="1:16" ht="12.75">
      <c r="A1215" t="s">
        <v>50</v>
      </c>
      <c s="34" t="s">
        <v>205</v>
      </c>
      <c s="34" t="s">
        <v>3292</v>
      </c>
      <c s="35" t="s">
        <v>5</v>
      </c>
      <c s="6" t="s">
        <v>3293</v>
      </c>
      <c s="36" t="s">
        <v>86</v>
      </c>
      <c s="37">
        <v>68</v>
      </c>
      <c s="36">
        <v>0.00309</v>
      </c>
      <c s="36">
        <f>ROUND(G1215*H1215,6)</f>
      </c>
      <c r="L1215" s="38">
        <v>0</v>
      </c>
      <c s="32">
        <f>ROUND(ROUND(L1215,2)*ROUND(G1215,3),2)</f>
      </c>
      <c s="36" t="s">
        <v>1663</v>
      </c>
      <c>
        <f>(M1215*21)/100</f>
      </c>
      <c t="s">
        <v>28</v>
      </c>
    </row>
    <row r="1216" spans="1:5" ht="12.75">
      <c r="A1216" s="35" t="s">
        <v>56</v>
      </c>
      <c r="E1216" s="39" t="s">
        <v>3293</v>
      </c>
    </row>
    <row r="1217" spans="1:5" ht="12.75">
      <c r="A1217" s="35" t="s">
        <v>57</v>
      </c>
      <c r="E1217" s="40" t="s">
        <v>5</v>
      </c>
    </row>
    <row r="1218" spans="1:5" ht="12.75">
      <c r="A1218" t="s">
        <v>58</v>
      </c>
      <c r="E1218" s="39" t="s">
        <v>5</v>
      </c>
    </row>
    <row r="1219" spans="1:16" ht="12.75">
      <c r="A1219" t="s">
        <v>50</v>
      </c>
      <c s="34" t="s">
        <v>209</v>
      </c>
      <c s="34" t="s">
        <v>3294</v>
      </c>
      <c s="35" t="s">
        <v>5</v>
      </c>
      <c s="6" t="s">
        <v>3295</v>
      </c>
      <c s="36" t="s">
        <v>86</v>
      </c>
      <c s="37">
        <v>16</v>
      </c>
      <c s="36">
        <v>0.00451</v>
      </c>
      <c s="36">
        <f>ROUND(G1219*H1219,6)</f>
      </c>
      <c r="L1219" s="38">
        <v>0</v>
      </c>
      <c s="32">
        <f>ROUND(ROUND(L1219,2)*ROUND(G1219,3),2)</f>
      </c>
      <c s="36" t="s">
        <v>1663</v>
      </c>
      <c>
        <f>(M1219*21)/100</f>
      </c>
      <c t="s">
        <v>28</v>
      </c>
    </row>
    <row r="1220" spans="1:5" ht="12.75">
      <c r="A1220" s="35" t="s">
        <v>56</v>
      </c>
      <c r="E1220" s="39" t="s">
        <v>3295</v>
      </c>
    </row>
    <row r="1221" spans="1:5" ht="12.75">
      <c r="A1221" s="35" t="s">
        <v>57</v>
      </c>
      <c r="E1221" s="40" t="s">
        <v>5</v>
      </c>
    </row>
    <row r="1222" spans="1:5" ht="12.75">
      <c r="A1222" t="s">
        <v>58</v>
      </c>
      <c r="E1222" s="39" t="s">
        <v>5</v>
      </c>
    </row>
    <row r="1223" spans="1:16" ht="12.75">
      <c r="A1223" t="s">
        <v>50</v>
      </c>
      <c s="34" t="s">
        <v>213</v>
      </c>
      <c s="34" t="s">
        <v>3296</v>
      </c>
      <c s="35" t="s">
        <v>5</v>
      </c>
      <c s="6" t="s">
        <v>3297</v>
      </c>
      <c s="36" t="s">
        <v>86</v>
      </c>
      <c s="37">
        <v>9</v>
      </c>
      <c s="36">
        <v>0.00518</v>
      </c>
      <c s="36">
        <f>ROUND(G1223*H1223,6)</f>
      </c>
      <c r="L1223" s="38">
        <v>0</v>
      </c>
      <c s="32">
        <f>ROUND(ROUND(L1223,2)*ROUND(G1223,3),2)</f>
      </c>
      <c s="36" t="s">
        <v>1663</v>
      </c>
      <c>
        <f>(M1223*21)/100</f>
      </c>
      <c t="s">
        <v>28</v>
      </c>
    </row>
    <row r="1224" spans="1:5" ht="12.75">
      <c r="A1224" s="35" t="s">
        <v>56</v>
      </c>
      <c r="E1224" s="39" t="s">
        <v>3297</v>
      </c>
    </row>
    <row r="1225" spans="1:5" ht="12.75">
      <c r="A1225" s="35" t="s">
        <v>57</v>
      </c>
      <c r="E1225" s="40" t="s">
        <v>5</v>
      </c>
    </row>
    <row r="1226" spans="1:5" ht="12.75">
      <c r="A1226" t="s">
        <v>58</v>
      </c>
      <c r="E1226" s="39" t="s">
        <v>5</v>
      </c>
    </row>
    <row r="1227" spans="1:16" ht="25.5">
      <c r="A1227" t="s">
        <v>50</v>
      </c>
      <c s="34" t="s">
        <v>217</v>
      </c>
      <c s="34" t="s">
        <v>3298</v>
      </c>
      <c s="35" t="s">
        <v>5</v>
      </c>
      <c s="6" t="s">
        <v>3299</v>
      </c>
      <c s="36" t="s">
        <v>86</v>
      </c>
      <c s="37">
        <v>2</v>
      </c>
      <c s="36">
        <v>0.00305</v>
      </c>
      <c s="36">
        <f>ROUND(G1227*H1227,6)</f>
      </c>
      <c r="L1227" s="38">
        <v>0</v>
      </c>
      <c s="32">
        <f>ROUND(ROUND(L1227,2)*ROUND(G1227,3),2)</f>
      </c>
      <c s="36" t="s">
        <v>1663</v>
      </c>
      <c>
        <f>(M1227*21)/100</f>
      </c>
      <c t="s">
        <v>28</v>
      </c>
    </row>
    <row r="1228" spans="1:5" ht="25.5">
      <c r="A1228" s="35" t="s">
        <v>56</v>
      </c>
      <c r="E1228" s="39" t="s">
        <v>3299</v>
      </c>
    </row>
    <row r="1229" spans="1:5" ht="12.75">
      <c r="A1229" s="35" t="s">
        <v>57</v>
      </c>
      <c r="E1229" s="40" t="s">
        <v>5</v>
      </c>
    </row>
    <row r="1230" spans="1:5" ht="25.5">
      <c r="A1230" t="s">
        <v>58</v>
      </c>
      <c r="E1230" s="39" t="s">
        <v>3300</v>
      </c>
    </row>
    <row r="1231" spans="1:16" ht="25.5">
      <c r="A1231" t="s">
        <v>50</v>
      </c>
      <c s="34" t="s">
        <v>221</v>
      </c>
      <c s="34" t="s">
        <v>3301</v>
      </c>
      <c s="35" t="s">
        <v>5</v>
      </c>
      <c s="6" t="s">
        <v>3302</v>
      </c>
      <c s="36" t="s">
        <v>86</v>
      </c>
      <c s="37">
        <v>78</v>
      </c>
      <c s="36">
        <v>0.00051</v>
      </c>
      <c s="36">
        <f>ROUND(G1231*H1231,6)</f>
      </c>
      <c r="L1231" s="38">
        <v>0</v>
      </c>
      <c s="32">
        <f>ROUND(ROUND(L1231,2)*ROUND(G1231,3),2)</f>
      </c>
      <c s="36" t="s">
        <v>1663</v>
      </c>
      <c>
        <f>(M1231*21)/100</f>
      </c>
      <c t="s">
        <v>28</v>
      </c>
    </row>
    <row r="1232" spans="1:5" ht="25.5">
      <c r="A1232" s="35" t="s">
        <v>56</v>
      </c>
      <c r="E1232" s="39" t="s">
        <v>3302</v>
      </c>
    </row>
    <row r="1233" spans="1:5" ht="12.75">
      <c r="A1233" s="35" t="s">
        <v>57</v>
      </c>
      <c r="E1233" s="40" t="s">
        <v>5</v>
      </c>
    </row>
    <row r="1234" spans="1:5" ht="12.75">
      <c r="A1234" t="s">
        <v>58</v>
      </c>
      <c r="E1234" s="39" t="s">
        <v>5</v>
      </c>
    </row>
    <row r="1235" spans="1:16" ht="25.5">
      <c r="A1235" t="s">
        <v>50</v>
      </c>
      <c s="34" t="s">
        <v>225</v>
      </c>
      <c s="34" t="s">
        <v>3303</v>
      </c>
      <c s="35" t="s">
        <v>5</v>
      </c>
      <c s="6" t="s">
        <v>3304</v>
      </c>
      <c s="36" t="s">
        <v>86</v>
      </c>
      <c s="37">
        <v>6</v>
      </c>
      <c s="36">
        <v>0.00084</v>
      </c>
      <c s="36">
        <f>ROUND(G1235*H1235,6)</f>
      </c>
      <c r="L1235" s="38">
        <v>0</v>
      </c>
      <c s="32">
        <f>ROUND(ROUND(L1235,2)*ROUND(G1235,3),2)</f>
      </c>
      <c s="36" t="s">
        <v>1663</v>
      </c>
      <c>
        <f>(M1235*21)/100</f>
      </c>
      <c t="s">
        <v>28</v>
      </c>
    </row>
    <row r="1236" spans="1:5" ht="25.5">
      <c r="A1236" s="35" t="s">
        <v>56</v>
      </c>
      <c r="E1236" s="39" t="s">
        <v>3304</v>
      </c>
    </row>
    <row r="1237" spans="1:5" ht="12.75">
      <c r="A1237" s="35" t="s">
        <v>57</v>
      </c>
      <c r="E1237" s="40" t="s">
        <v>5</v>
      </c>
    </row>
    <row r="1238" spans="1:5" ht="12.75">
      <c r="A1238" t="s">
        <v>58</v>
      </c>
      <c r="E1238" s="39" t="s">
        <v>5</v>
      </c>
    </row>
    <row r="1239" spans="1:16" ht="25.5">
      <c r="A1239" t="s">
        <v>50</v>
      </c>
      <c s="34" t="s">
        <v>229</v>
      </c>
      <c s="34" t="s">
        <v>3305</v>
      </c>
      <c s="35" t="s">
        <v>5</v>
      </c>
      <c s="6" t="s">
        <v>3306</v>
      </c>
      <c s="36" t="s">
        <v>86</v>
      </c>
      <c s="37">
        <v>65</v>
      </c>
      <c s="36">
        <v>0.00116</v>
      </c>
      <c s="36">
        <f>ROUND(G1239*H1239,6)</f>
      </c>
      <c r="L1239" s="38">
        <v>0</v>
      </c>
      <c s="32">
        <f>ROUND(ROUND(L1239,2)*ROUND(G1239,3),2)</f>
      </c>
      <c s="36" t="s">
        <v>1663</v>
      </c>
      <c>
        <f>(M1239*21)/100</f>
      </c>
      <c t="s">
        <v>28</v>
      </c>
    </row>
    <row r="1240" spans="1:5" ht="25.5">
      <c r="A1240" s="35" t="s">
        <v>56</v>
      </c>
      <c r="E1240" s="39" t="s">
        <v>3306</v>
      </c>
    </row>
    <row r="1241" spans="1:5" ht="12.75">
      <c r="A1241" s="35" t="s">
        <v>57</v>
      </c>
      <c r="E1241" s="40" t="s">
        <v>5</v>
      </c>
    </row>
    <row r="1242" spans="1:5" ht="12.75">
      <c r="A1242" t="s">
        <v>58</v>
      </c>
      <c r="E1242" s="39" t="s">
        <v>5</v>
      </c>
    </row>
    <row r="1243" spans="1:16" ht="25.5">
      <c r="A1243" t="s">
        <v>50</v>
      </c>
      <c s="34" t="s">
        <v>233</v>
      </c>
      <c s="34" t="s">
        <v>3307</v>
      </c>
      <c s="35" t="s">
        <v>5</v>
      </c>
      <c s="6" t="s">
        <v>3308</v>
      </c>
      <c s="36" t="s">
        <v>86</v>
      </c>
      <c s="37">
        <v>22</v>
      </c>
      <c s="36">
        <v>0.00144</v>
      </c>
      <c s="36">
        <f>ROUND(G1243*H1243,6)</f>
      </c>
      <c r="L1243" s="38">
        <v>0</v>
      </c>
      <c s="32">
        <f>ROUND(ROUND(L1243,2)*ROUND(G1243,3),2)</f>
      </c>
      <c s="36" t="s">
        <v>1663</v>
      </c>
      <c>
        <f>(M1243*21)/100</f>
      </c>
      <c t="s">
        <v>28</v>
      </c>
    </row>
    <row r="1244" spans="1:5" ht="25.5">
      <c r="A1244" s="35" t="s">
        <v>56</v>
      </c>
      <c r="E1244" s="39" t="s">
        <v>3308</v>
      </c>
    </row>
    <row r="1245" spans="1:5" ht="12.75">
      <c r="A1245" s="35" t="s">
        <v>57</v>
      </c>
      <c r="E1245" s="40" t="s">
        <v>5</v>
      </c>
    </row>
    <row r="1246" spans="1:5" ht="12.75">
      <c r="A1246" t="s">
        <v>58</v>
      </c>
      <c r="E1246" s="39" t="s">
        <v>5</v>
      </c>
    </row>
    <row r="1247" spans="1:16" ht="25.5">
      <c r="A1247" t="s">
        <v>50</v>
      </c>
      <c s="34" t="s">
        <v>237</v>
      </c>
      <c s="34" t="s">
        <v>3309</v>
      </c>
      <c s="35" t="s">
        <v>5</v>
      </c>
      <c s="6" t="s">
        <v>3310</v>
      </c>
      <c s="36" t="s">
        <v>86</v>
      </c>
      <c s="37">
        <v>82</v>
      </c>
      <c s="36">
        <v>4E-05</v>
      </c>
      <c s="36">
        <f>ROUND(G1247*H1247,6)</f>
      </c>
      <c r="L1247" s="38">
        <v>0</v>
      </c>
      <c s="32">
        <f>ROUND(ROUND(L1247,2)*ROUND(G1247,3),2)</f>
      </c>
      <c s="36" t="s">
        <v>1663</v>
      </c>
      <c>
        <f>(M1247*21)/100</f>
      </c>
      <c t="s">
        <v>28</v>
      </c>
    </row>
    <row r="1248" spans="1:5" ht="38.25">
      <c r="A1248" s="35" t="s">
        <v>56</v>
      </c>
      <c r="E1248" s="39" t="s">
        <v>3311</v>
      </c>
    </row>
    <row r="1249" spans="1:5" ht="12.75">
      <c r="A1249" s="35" t="s">
        <v>57</v>
      </c>
      <c r="E1249" s="40" t="s">
        <v>5</v>
      </c>
    </row>
    <row r="1250" spans="1:5" ht="12.75">
      <c r="A1250" t="s">
        <v>58</v>
      </c>
      <c r="E1250" s="39" t="s">
        <v>5</v>
      </c>
    </row>
    <row r="1251" spans="1:16" ht="25.5">
      <c r="A1251" t="s">
        <v>50</v>
      </c>
      <c s="34" t="s">
        <v>241</v>
      </c>
      <c s="34" t="s">
        <v>3312</v>
      </c>
      <c s="35" t="s">
        <v>5</v>
      </c>
      <c s="6" t="s">
        <v>3313</v>
      </c>
      <c s="36" t="s">
        <v>86</v>
      </c>
      <c s="37">
        <v>184</v>
      </c>
      <c s="36">
        <v>7E-05</v>
      </c>
      <c s="36">
        <f>ROUND(G1251*H1251,6)</f>
      </c>
      <c r="L1251" s="38">
        <v>0</v>
      </c>
      <c s="32">
        <f>ROUND(ROUND(L1251,2)*ROUND(G1251,3),2)</f>
      </c>
      <c s="36" t="s">
        <v>1663</v>
      </c>
      <c>
        <f>(M1251*21)/100</f>
      </c>
      <c t="s">
        <v>28</v>
      </c>
    </row>
    <row r="1252" spans="1:5" ht="38.25">
      <c r="A1252" s="35" t="s">
        <v>56</v>
      </c>
      <c r="E1252" s="39" t="s">
        <v>3314</v>
      </c>
    </row>
    <row r="1253" spans="1:5" ht="38.25">
      <c r="A1253" s="35" t="s">
        <v>57</v>
      </c>
      <c r="E1253" s="40" t="s">
        <v>3315</v>
      </c>
    </row>
    <row r="1254" spans="1:5" ht="12.75">
      <c r="A1254" t="s">
        <v>58</v>
      </c>
      <c r="E1254" s="39" t="s">
        <v>5</v>
      </c>
    </row>
    <row r="1255" spans="1:16" ht="25.5">
      <c r="A1255" t="s">
        <v>50</v>
      </c>
      <c s="34" t="s">
        <v>245</v>
      </c>
      <c s="34" t="s">
        <v>3316</v>
      </c>
      <c s="35" t="s">
        <v>5</v>
      </c>
      <c s="6" t="s">
        <v>3313</v>
      </c>
      <c s="36" t="s">
        <v>86</v>
      </c>
      <c s="37">
        <v>95</v>
      </c>
      <c s="36">
        <v>9E-05</v>
      </c>
      <c s="36">
        <f>ROUND(G1255*H1255,6)</f>
      </c>
      <c r="L1255" s="38">
        <v>0</v>
      </c>
      <c s="32">
        <f>ROUND(ROUND(L1255,2)*ROUND(G1255,3),2)</f>
      </c>
      <c s="36" t="s">
        <v>1663</v>
      </c>
      <c>
        <f>(M1255*21)/100</f>
      </c>
      <c t="s">
        <v>28</v>
      </c>
    </row>
    <row r="1256" spans="1:5" ht="38.25">
      <c r="A1256" s="35" t="s">
        <v>56</v>
      </c>
      <c r="E1256" s="39" t="s">
        <v>3317</v>
      </c>
    </row>
    <row r="1257" spans="1:5" ht="51">
      <c r="A1257" s="35" t="s">
        <v>57</v>
      </c>
      <c r="E1257" s="40" t="s">
        <v>3318</v>
      </c>
    </row>
    <row r="1258" spans="1:5" ht="12.75">
      <c r="A1258" t="s">
        <v>58</v>
      </c>
      <c r="E1258" s="39" t="s">
        <v>5</v>
      </c>
    </row>
    <row r="1259" spans="1:16" ht="12.75">
      <c r="A1259" t="s">
        <v>50</v>
      </c>
      <c s="34" t="s">
        <v>249</v>
      </c>
      <c s="34" t="s">
        <v>3319</v>
      </c>
      <c s="35" t="s">
        <v>5</v>
      </c>
      <c s="6" t="s">
        <v>3320</v>
      </c>
      <c s="36" t="s">
        <v>65</v>
      </c>
      <c s="37">
        <v>30</v>
      </c>
      <c s="36">
        <v>0</v>
      </c>
      <c s="36">
        <f>ROUND(G1259*H1259,6)</f>
      </c>
      <c r="L1259" s="38">
        <v>0</v>
      </c>
      <c s="32">
        <f>ROUND(ROUND(L1259,2)*ROUND(G1259,3),2)</f>
      </c>
      <c s="36" t="s">
        <v>1663</v>
      </c>
      <c>
        <f>(M1259*21)/100</f>
      </c>
      <c t="s">
        <v>28</v>
      </c>
    </row>
    <row r="1260" spans="1:5" ht="12.75">
      <c r="A1260" s="35" t="s">
        <v>56</v>
      </c>
      <c r="E1260" s="39" t="s">
        <v>3320</v>
      </c>
    </row>
    <row r="1261" spans="1:5" ht="12.75">
      <c r="A1261" s="35" t="s">
        <v>57</v>
      </c>
      <c r="E1261" s="40" t="s">
        <v>3321</v>
      </c>
    </row>
    <row r="1262" spans="1:5" ht="12.75">
      <c r="A1262" t="s">
        <v>58</v>
      </c>
      <c r="E1262" s="39" t="s">
        <v>5</v>
      </c>
    </row>
    <row r="1263" spans="1:16" ht="12.75">
      <c r="A1263" t="s">
        <v>50</v>
      </c>
      <c s="34" t="s">
        <v>253</v>
      </c>
      <c s="34" t="s">
        <v>3322</v>
      </c>
      <c s="35" t="s">
        <v>5</v>
      </c>
      <c s="6" t="s">
        <v>3323</v>
      </c>
      <c s="36" t="s">
        <v>65</v>
      </c>
      <c s="37">
        <v>1</v>
      </c>
      <c s="36">
        <v>0.00801</v>
      </c>
      <c s="36">
        <f>ROUND(G1263*H1263,6)</f>
      </c>
      <c r="L1263" s="38">
        <v>0</v>
      </c>
      <c s="32">
        <f>ROUND(ROUND(L1263,2)*ROUND(G1263,3),2)</f>
      </c>
      <c s="36" t="s">
        <v>1663</v>
      </c>
      <c>
        <f>(M1263*21)/100</f>
      </c>
      <c t="s">
        <v>28</v>
      </c>
    </row>
    <row r="1264" spans="1:5" ht="12.75">
      <c r="A1264" s="35" t="s">
        <v>56</v>
      </c>
      <c r="E1264" s="39" t="s">
        <v>3323</v>
      </c>
    </row>
    <row r="1265" spans="1:5" ht="12.75">
      <c r="A1265" s="35" t="s">
        <v>57</v>
      </c>
      <c r="E1265" s="40" t="s">
        <v>3324</v>
      </c>
    </row>
    <row r="1266" spans="1:5" ht="12.75">
      <c r="A1266" t="s">
        <v>58</v>
      </c>
      <c r="E1266" s="39" t="s">
        <v>5</v>
      </c>
    </row>
    <row r="1267" spans="1:16" ht="12.75">
      <c r="A1267" t="s">
        <v>50</v>
      </c>
      <c s="34" t="s">
        <v>257</v>
      </c>
      <c s="34" t="s">
        <v>3325</v>
      </c>
      <c s="35" t="s">
        <v>5</v>
      </c>
      <c s="6" t="s">
        <v>3326</v>
      </c>
      <c s="36" t="s">
        <v>65</v>
      </c>
      <c s="37">
        <v>3</v>
      </c>
      <c s="36">
        <v>0.00013</v>
      </c>
      <c s="36">
        <f>ROUND(G1267*H1267,6)</f>
      </c>
      <c r="L1267" s="38">
        <v>0</v>
      </c>
      <c s="32">
        <f>ROUND(ROUND(L1267,2)*ROUND(G1267,3),2)</f>
      </c>
      <c s="36" t="s">
        <v>1663</v>
      </c>
      <c>
        <f>(M1267*21)/100</f>
      </c>
      <c t="s">
        <v>28</v>
      </c>
    </row>
    <row r="1268" spans="1:5" ht="12.75">
      <c r="A1268" s="35" t="s">
        <v>56</v>
      </c>
      <c r="E1268" s="39" t="s">
        <v>3326</v>
      </c>
    </row>
    <row r="1269" spans="1:5" ht="12.75">
      <c r="A1269" s="35" t="s">
        <v>57</v>
      </c>
      <c r="E1269" s="40" t="s">
        <v>5</v>
      </c>
    </row>
    <row r="1270" spans="1:5" ht="12.75">
      <c r="A1270" t="s">
        <v>58</v>
      </c>
      <c r="E1270" s="39" t="s">
        <v>5</v>
      </c>
    </row>
    <row r="1271" spans="1:16" ht="25.5">
      <c r="A1271" t="s">
        <v>50</v>
      </c>
      <c s="34" t="s">
        <v>261</v>
      </c>
      <c s="34" t="s">
        <v>3327</v>
      </c>
      <c s="35" t="s">
        <v>5</v>
      </c>
      <c s="6" t="s">
        <v>3328</v>
      </c>
      <c s="36" t="s">
        <v>3329</v>
      </c>
      <c s="37">
        <v>8</v>
      </c>
      <c s="36">
        <v>0.00021</v>
      </c>
      <c s="36">
        <f>ROUND(G1271*H1271,6)</f>
      </c>
      <c r="L1271" s="38">
        <v>0</v>
      </c>
      <c s="32">
        <f>ROUND(ROUND(L1271,2)*ROUND(G1271,3),2)</f>
      </c>
      <c s="36" t="s">
        <v>1663</v>
      </c>
      <c>
        <f>(M1271*21)/100</f>
      </c>
      <c t="s">
        <v>28</v>
      </c>
    </row>
    <row r="1272" spans="1:5" ht="25.5">
      <c r="A1272" s="35" t="s">
        <v>56</v>
      </c>
      <c r="E1272" s="39" t="s">
        <v>3328</v>
      </c>
    </row>
    <row r="1273" spans="1:5" ht="12.75">
      <c r="A1273" s="35" t="s">
        <v>57</v>
      </c>
      <c r="E1273" s="40" t="s">
        <v>5</v>
      </c>
    </row>
    <row r="1274" spans="1:5" ht="12.75">
      <c r="A1274" t="s">
        <v>58</v>
      </c>
      <c r="E1274" s="39" t="s">
        <v>5</v>
      </c>
    </row>
    <row r="1275" spans="1:16" ht="12.75">
      <c r="A1275" t="s">
        <v>50</v>
      </c>
      <c s="34" t="s">
        <v>265</v>
      </c>
      <c s="34" t="s">
        <v>3330</v>
      </c>
      <c s="35" t="s">
        <v>5</v>
      </c>
      <c s="6" t="s">
        <v>3331</v>
      </c>
      <c s="36" t="s">
        <v>65</v>
      </c>
      <c s="37">
        <v>1</v>
      </c>
      <c s="36">
        <v>0.00017</v>
      </c>
      <c s="36">
        <f>ROUND(G1275*H1275,6)</f>
      </c>
      <c r="L1275" s="38">
        <v>0</v>
      </c>
      <c s="32">
        <f>ROUND(ROUND(L1275,2)*ROUND(G1275,3),2)</f>
      </c>
      <c s="36" t="s">
        <v>1663</v>
      </c>
      <c>
        <f>(M1275*21)/100</f>
      </c>
      <c t="s">
        <v>28</v>
      </c>
    </row>
    <row r="1276" spans="1:5" ht="12.75">
      <c r="A1276" s="35" t="s">
        <v>56</v>
      </c>
      <c r="E1276" s="39" t="s">
        <v>3331</v>
      </c>
    </row>
    <row r="1277" spans="1:5" ht="12.75">
      <c r="A1277" s="35" t="s">
        <v>57</v>
      </c>
      <c r="E1277" s="40" t="s">
        <v>5</v>
      </c>
    </row>
    <row r="1278" spans="1:5" ht="12.75">
      <c r="A1278" t="s">
        <v>58</v>
      </c>
      <c r="E1278" s="39" t="s">
        <v>5</v>
      </c>
    </row>
    <row r="1279" spans="1:16" ht="12.75">
      <c r="A1279" t="s">
        <v>50</v>
      </c>
      <c s="34" t="s">
        <v>269</v>
      </c>
      <c s="34" t="s">
        <v>3332</v>
      </c>
      <c s="35" t="s">
        <v>5</v>
      </c>
      <c s="6" t="s">
        <v>3333</v>
      </c>
      <c s="36" t="s">
        <v>65</v>
      </c>
      <c s="37">
        <v>1</v>
      </c>
      <c s="36">
        <v>0.00052</v>
      </c>
      <c s="36">
        <f>ROUND(G1279*H1279,6)</f>
      </c>
      <c r="L1279" s="38">
        <v>0</v>
      </c>
      <c s="32">
        <f>ROUND(ROUND(L1279,2)*ROUND(G1279,3),2)</f>
      </c>
      <c s="36" t="s">
        <v>1663</v>
      </c>
      <c>
        <f>(M1279*21)/100</f>
      </c>
      <c t="s">
        <v>28</v>
      </c>
    </row>
    <row r="1280" spans="1:5" ht="12.75">
      <c r="A1280" s="35" t="s">
        <v>56</v>
      </c>
      <c r="E1280" s="39" t="s">
        <v>3333</v>
      </c>
    </row>
    <row r="1281" spans="1:5" ht="12.75">
      <c r="A1281" s="35" t="s">
        <v>57</v>
      </c>
      <c r="E1281" s="40" t="s">
        <v>5</v>
      </c>
    </row>
    <row r="1282" spans="1:5" ht="12.75">
      <c r="A1282" t="s">
        <v>58</v>
      </c>
      <c r="E1282" s="39" t="s">
        <v>5</v>
      </c>
    </row>
    <row r="1283" spans="1:16" ht="12.75">
      <c r="A1283" t="s">
        <v>50</v>
      </c>
      <c s="34" t="s">
        <v>273</v>
      </c>
      <c s="34" t="s">
        <v>3334</v>
      </c>
      <c s="35" t="s">
        <v>5</v>
      </c>
      <c s="6" t="s">
        <v>3335</v>
      </c>
      <c s="36" t="s">
        <v>65</v>
      </c>
      <c s="37">
        <v>1</v>
      </c>
      <c s="36">
        <v>0.00034</v>
      </c>
      <c s="36">
        <f>ROUND(G1283*H1283,6)</f>
      </c>
      <c r="L1283" s="38">
        <v>0</v>
      </c>
      <c s="32">
        <f>ROUND(ROUND(L1283,2)*ROUND(G1283,3),2)</f>
      </c>
      <c s="36" t="s">
        <v>1663</v>
      </c>
      <c>
        <f>(M1283*21)/100</f>
      </c>
      <c t="s">
        <v>28</v>
      </c>
    </row>
    <row r="1284" spans="1:5" ht="12.75">
      <c r="A1284" s="35" t="s">
        <v>56</v>
      </c>
      <c r="E1284" s="39" t="s">
        <v>3335</v>
      </c>
    </row>
    <row r="1285" spans="1:5" ht="12.75">
      <c r="A1285" s="35" t="s">
        <v>57</v>
      </c>
      <c r="E1285" s="40" t="s">
        <v>5</v>
      </c>
    </row>
    <row r="1286" spans="1:5" ht="12.75">
      <c r="A1286" t="s">
        <v>58</v>
      </c>
      <c r="E1286" s="39" t="s">
        <v>5</v>
      </c>
    </row>
    <row r="1287" spans="1:16" ht="12.75">
      <c r="A1287" t="s">
        <v>50</v>
      </c>
      <c s="34" t="s">
        <v>277</v>
      </c>
      <c s="34" t="s">
        <v>3336</v>
      </c>
      <c s="35" t="s">
        <v>5</v>
      </c>
      <c s="6" t="s">
        <v>3337</v>
      </c>
      <c s="36" t="s">
        <v>65</v>
      </c>
      <c s="37">
        <v>3</v>
      </c>
      <c s="36">
        <v>0.0005</v>
      </c>
      <c s="36">
        <f>ROUND(G1287*H1287,6)</f>
      </c>
      <c r="L1287" s="38">
        <v>0</v>
      </c>
      <c s="32">
        <f>ROUND(ROUND(L1287,2)*ROUND(G1287,3),2)</f>
      </c>
      <c s="36" t="s">
        <v>1663</v>
      </c>
      <c>
        <f>(M1287*21)/100</f>
      </c>
      <c t="s">
        <v>28</v>
      </c>
    </row>
    <row r="1288" spans="1:5" ht="12.75">
      <c r="A1288" s="35" t="s">
        <v>56</v>
      </c>
      <c r="E1288" s="39" t="s">
        <v>3337</v>
      </c>
    </row>
    <row r="1289" spans="1:5" ht="12.75">
      <c r="A1289" s="35" t="s">
        <v>57</v>
      </c>
      <c r="E1289" s="40" t="s">
        <v>5</v>
      </c>
    </row>
    <row r="1290" spans="1:5" ht="12.75">
      <c r="A1290" t="s">
        <v>58</v>
      </c>
      <c r="E1290" s="39" t="s">
        <v>5</v>
      </c>
    </row>
    <row r="1291" spans="1:16" ht="12.75">
      <c r="A1291" t="s">
        <v>50</v>
      </c>
      <c s="34" t="s">
        <v>281</v>
      </c>
      <c s="34" t="s">
        <v>3338</v>
      </c>
      <c s="35" t="s">
        <v>5</v>
      </c>
      <c s="6" t="s">
        <v>3339</v>
      </c>
      <c s="36" t="s">
        <v>65</v>
      </c>
      <c s="37">
        <v>1</v>
      </c>
      <c s="36">
        <v>0.0007</v>
      </c>
      <c s="36">
        <f>ROUND(G1291*H1291,6)</f>
      </c>
      <c r="L1291" s="38">
        <v>0</v>
      </c>
      <c s="32">
        <f>ROUND(ROUND(L1291,2)*ROUND(G1291,3),2)</f>
      </c>
      <c s="36" t="s">
        <v>1663</v>
      </c>
      <c>
        <f>(M1291*21)/100</f>
      </c>
      <c t="s">
        <v>28</v>
      </c>
    </row>
    <row r="1292" spans="1:5" ht="12.75">
      <c r="A1292" s="35" t="s">
        <v>56</v>
      </c>
      <c r="E1292" s="39" t="s">
        <v>3339</v>
      </c>
    </row>
    <row r="1293" spans="1:5" ht="12.75">
      <c r="A1293" s="35" t="s">
        <v>57</v>
      </c>
      <c r="E1293" s="40" t="s">
        <v>5</v>
      </c>
    </row>
    <row r="1294" spans="1:5" ht="12.75">
      <c r="A1294" t="s">
        <v>58</v>
      </c>
      <c r="E1294" s="39" t="s">
        <v>5</v>
      </c>
    </row>
    <row r="1295" spans="1:16" ht="25.5">
      <c r="A1295" t="s">
        <v>50</v>
      </c>
      <c s="34" t="s">
        <v>285</v>
      </c>
      <c s="34" t="s">
        <v>3340</v>
      </c>
      <c s="35" t="s">
        <v>5</v>
      </c>
      <c s="6" t="s">
        <v>3341</v>
      </c>
      <c s="36" t="s">
        <v>65</v>
      </c>
      <c s="37">
        <v>12</v>
      </c>
      <c s="36">
        <v>0.00027</v>
      </c>
      <c s="36">
        <f>ROUND(G1295*H1295,6)</f>
      </c>
      <c r="L1295" s="38">
        <v>0</v>
      </c>
      <c s="32">
        <f>ROUND(ROUND(L1295,2)*ROUND(G1295,3),2)</f>
      </c>
      <c s="36" t="s">
        <v>1663</v>
      </c>
      <c>
        <f>(M1295*21)/100</f>
      </c>
      <c t="s">
        <v>28</v>
      </c>
    </row>
    <row r="1296" spans="1:5" ht="25.5">
      <c r="A1296" s="35" t="s">
        <v>56</v>
      </c>
      <c r="E1296" s="39" t="s">
        <v>3341</v>
      </c>
    </row>
    <row r="1297" spans="1:5" ht="12.75">
      <c r="A1297" s="35" t="s">
        <v>57</v>
      </c>
      <c r="E1297" s="40" t="s">
        <v>5</v>
      </c>
    </row>
    <row r="1298" spans="1:5" ht="12.75">
      <c r="A1298" t="s">
        <v>58</v>
      </c>
      <c r="E1298" s="39" t="s">
        <v>5</v>
      </c>
    </row>
    <row r="1299" spans="1:16" ht="12.75">
      <c r="A1299" t="s">
        <v>50</v>
      </c>
      <c s="34" t="s">
        <v>289</v>
      </c>
      <c s="34" t="s">
        <v>3342</v>
      </c>
      <c s="35" t="s">
        <v>5</v>
      </c>
      <c s="6" t="s">
        <v>3343</v>
      </c>
      <c s="36" t="s">
        <v>65</v>
      </c>
      <c s="37">
        <v>1</v>
      </c>
      <c s="36">
        <v>0.00022</v>
      </c>
      <c s="36">
        <f>ROUND(G1299*H1299,6)</f>
      </c>
      <c r="L1299" s="38">
        <v>0</v>
      </c>
      <c s="32">
        <f>ROUND(ROUND(L1299,2)*ROUND(G1299,3),2)</f>
      </c>
      <c s="36" t="s">
        <v>1663</v>
      </c>
      <c>
        <f>(M1299*21)/100</f>
      </c>
      <c t="s">
        <v>28</v>
      </c>
    </row>
    <row r="1300" spans="1:5" ht="12.75">
      <c r="A1300" s="35" t="s">
        <v>56</v>
      </c>
      <c r="E1300" s="39" t="s">
        <v>3343</v>
      </c>
    </row>
    <row r="1301" spans="1:5" ht="12.75">
      <c r="A1301" s="35" t="s">
        <v>57</v>
      </c>
      <c r="E1301" s="40" t="s">
        <v>5</v>
      </c>
    </row>
    <row r="1302" spans="1:5" ht="12.75">
      <c r="A1302" t="s">
        <v>58</v>
      </c>
      <c r="E1302" s="39" t="s">
        <v>5</v>
      </c>
    </row>
    <row r="1303" spans="1:16" ht="12.75">
      <c r="A1303" t="s">
        <v>50</v>
      </c>
      <c s="34" t="s">
        <v>293</v>
      </c>
      <c s="34" t="s">
        <v>3344</v>
      </c>
      <c s="35" t="s">
        <v>5</v>
      </c>
      <c s="6" t="s">
        <v>3345</v>
      </c>
      <c s="36" t="s">
        <v>65</v>
      </c>
      <c s="37">
        <v>3</v>
      </c>
      <c s="36">
        <v>0.00069</v>
      </c>
      <c s="36">
        <f>ROUND(G1303*H1303,6)</f>
      </c>
      <c r="L1303" s="38">
        <v>0</v>
      </c>
      <c s="32">
        <f>ROUND(ROUND(L1303,2)*ROUND(G1303,3),2)</f>
      </c>
      <c s="36" t="s">
        <v>1663</v>
      </c>
      <c>
        <f>(M1303*21)/100</f>
      </c>
      <c t="s">
        <v>28</v>
      </c>
    </row>
    <row r="1304" spans="1:5" ht="12.75">
      <c r="A1304" s="35" t="s">
        <v>56</v>
      </c>
      <c r="E1304" s="39" t="s">
        <v>3345</v>
      </c>
    </row>
    <row r="1305" spans="1:5" ht="12.75">
      <c r="A1305" s="35" t="s">
        <v>57</v>
      </c>
      <c r="E1305" s="40" t="s">
        <v>5</v>
      </c>
    </row>
    <row r="1306" spans="1:5" ht="12.75">
      <c r="A1306" t="s">
        <v>58</v>
      </c>
      <c r="E1306" s="39" t="s">
        <v>5</v>
      </c>
    </row>
    <row r="1307" spans="1:16" ht="25.5">
      <c r="A1307" t="s">
        <v>50</v>
      </c>
      <c s="34" t="s">
        <v>297</v>
      </c>
      <c s="34" t="s">
        <v>3346</v>
      </c>
      <c s="35" t="s">
        <v>5</v>
      </c>
      <c s="6" t="s">
        <v>3347</v>
      </c>
      <c s="36" t="s">
        <v>3329</v>
      </c>
      <c s="37">
        <v>3</v>
      </c>
      <c s="36">
        <v>0.0292</v>
      </c>
      <c s="36">
        <f>ROUND(G1307*H1307,6)</f>
      </c>
      <c r="L1307" s="38">
        <v>0</v>
      </c>
      <c s="32">
        <f>ROUND(ROUND(L1307,2)*ROUND(G1307,3),2)</f>
      </c>
      <c s="36" t="s">
        <v>1663</v>
      </c>
      <c>
        <f>(M1307*21)/100</f>
      </c>
      <c t="s">
        <v>28</v>
      </c>
    </row>
    <row r="1308" spans="1:5" ht="25.5">
      <c r="A1308" s="35" t="s">
        <v>56</v>
      </c>
      <c r="E1308" s="39" t="s">
        <v>3347</v>
      </c>
    </row>
    <row r="1309" spans="1:5" ht="12.75">
      <c r="A1309" s="35" t="s">
        <v>57</v>
      </c>
      <c r="E1309" s="40" t="s">
        <v>5</v>
      </c>
    </row>
    <row r="1310" spans="1:5" ht="12.75">
      <c r="A1310" t="s">
        <v>58</v>
      </c>
      <c r="E1310" s="39" t="s">
        <v>5</v>
      </c>
    </row>
    <row r="1311" spans="1:16" ht="25.5">
      <c r="A1311" t="s">
        <v>50</v>
      </c>
      <c s="34" t="s">
        <v>301</v>
      </c>
      <c s="34" t="s">
        <v>3348</v>
      </c>
      <c s="35" t="s">
        <v>5</v>
      </c>
      <c s="6" t="s">
        <v>3349</v>
      </c>
      <c s="36" t="s">
        <v>3329</v>
      </c>
      <c s="37">
        <v>3</v>
      </c>
      <c s="36">
        <v>0.0302</v>
      </c>
      <c s="36">
        <f>ROUND(G1311*H1311,6)</f>
      </c>
      <c r="L1311" s="38">
        <v>0</v>
      </c>
      <c s="32">
        <f>ROUND(ROUND(L1311,2)*ROUND(G1311,3),2)</f>
      </c>
      <c s="36" t="s">
        <v>1663</v>
      </c>
      <c>
        <f>(M1311*21)/100</f>
      </c>
      <c t="s">
        <v>28</v>
      </c>
    </row>
    <row r="1312" spans="1:5" ht="25.5">
      <c r="A1312" s="35" t="s">
        <v>56</v>
      </c>
      <c r="E1312" s="39" t="s">
        <v>3349</v>
      </c>
    </row>
    <row r="1313" spans="1:5" ht="12.75">
      <c r="A1313" s="35" t="s">
        <v>57</v>
      </c>
      <c r="E1313" s="40" t="s">
        <v>5</v>
      </c>
    </row>
    <row r="1314" spans="1:5" ht="12.75">
      <c r="A1314" t="s">
        <v>58</v>
      </c>
      <c r="E1314" s="39" t="s">
        <v>5</v>
      </c>
    </row>
    <row r="1315" spans="1:16" ht="25.5">
      <c r="A1315" t="s">
        <v>50</v>
      </c>
      <c s="34" t="s">
        <v>305</v>
      </c>
      <c s="34" t="s">
        <v>3350</v>
      </c>
      <c s="35" t="s">
        <v>5</v>
      </c>
      <c s="6" t="s">
        <v>3351</v>
      </c>
      <c s="36" t="s">
        <v>3329</v>
      </c>
      <c s="37">
        <v>3</v>
      </c>
      <c s="36">
        <v>0.01188</v>
      </c>
      <c s="36">
        <f>ROUND(G1315*H1315,6)</f>
      </c>
      <c r="L1315" s="38">
        <v>0</v>
      </c>
      <c s="32">
        <f>ROUND(ROUND(L1315,2)*ROUND(G1315,3),2)</f>
      </c>
      <c s="36" t="s">
        <v>1663</v>
      </c>
      <c>
        <f>(M1315*21)/100</f>
      </c>
      <c t="s">
        <v>28</v>
      </c>
    </row>
    <row r="1316" spans="1:5" ht="25.5">
      <c r="A1316" s="35" t="s">
        <v>56</v>
      </c>
      <c r="E1316" s="39" t="s">
        <v>3351</v>
      </c>
    </row>
    <row r="1317" spans="1:5" ht="12.75">
      <c r="A1317" s="35" t="s">
        <v>57</v>
      </c>
      <c r="E1317" s="40" t="s">
        <v>5</v>
      </c>
    </row>
    <row r="1318" spans="1:5" ht="12.75">
      <c r="A1318" t="s">
        <v>58</v>
      </c>
      <c r="E1318" s="39" t="s">
        <v>5</v>
      </c>
    </row>
    <row r="1319" spans="1:16" ht="12.75">
      <c r="A1319" t="s">
        <v>50</v>
      </c>
      <c s="34" t="s">
        <v>309</v>
      </c>
      <c s="34" t="s">
        <v>3352</v>
      </c>
      <c s="35" t="s">
        <v>5</v>
      </c>
      <c s="6" t="s">
        <v>3353</v>
      </c>
      <c s="36" t="s">
        <v>3329</v>
      </c>
      <c s="37">
        <v>1</v>
      </c>
      <c s="36">
        <v>0.002</v>
      </c>
      <c s="36">
        <f>ROUND(G1319*H1319,6)</f>
      </c>
      <c r="L1319" s="38">
        <v>0</v>
      </c>
      <c s="32">
        <f>ROUND(ROUND(L1319,2)*ROUND(G1319,3),2)</f>
      </c>
      <c s="36" t="s">
        <v>1663</v>
      </c>
      <c>
        <f>(M1319*21)/100</f>
      </c>
      <c t="s">
        <v>28</v>
      </c>
    </row>
    <row r="1320" spans="1:5" ht="12.75">
      <c r="A1320" s="35" t="s">
        <v>56</v>
      </c>
      <c r="E1320" s="39" t="s">
        <v>3353</v>
      </c>
    </row>
    <row r="1321" spans="1:5" ht="12.75">
      <c r="A1321" s="35" t="s">
        <v>57</v>
      </c>
      <c r="E1321" s="40" t="s">
        <v>5</v>
      </c>
    </row>
    <row r="1322" spans="1:5" ht="12.75">
      <c r="A1322" t="s">
        <v>58</v>
      </c>
      <c r="E1322" s="39" t="s">
        <v>5</v>
      </c>
    </row>
    <row r="1323" spans="1:16" ht="25.5">
      <c r="A1323" t="s">
        <v>50</v>
      </c>
      <c s="34" t="s">
        <v>313</v>
      </c>
      <c s="34" t="s">
        <v>3354</v>
      </c>
      <c s="35" t="s">
        <v>5</v>
      </c>
      <c s="6" t="s">
        <v>3355</v>
      </c>
      <c s="36" t="s">
        <v>86</v>
      </c>
      <c s="37">
        <v>361</v>
      </c>
      <c s="36">
        <v>0.0004</v>
      </c>
      <c s="36">
        <f>ROUND(G1323*H1323,6)</f>
      </c>
      <c r="L1323" s="38">
        <v>0</v>
      </c>
      <c s="32">
        <f>ROUND(ROUND(L1323,2)*ROUND(G1323,3),2)</f>
      </c>
      <c s="36" t="s">
        <v>1663</v>
      </c>
      <c>
        <f>(M1323*21)/100</f>
      </c>
      <c t="s">
        <v>28</v>
      </c>
    </row>
    <row r="1324" spans="1:5" ht="25.5">
      <c r="A1324" s="35" t="s">
        <v>56</v>
      </c>
      <c r="E1324" s="39" t="s">
        <v>3355</v>
      </c>
    </row>
    <row r="1325" spans="1:5" ht="12.75">
      <c r="A1325" s="35" t="s">
        <v>57</v>
      </c>
      <c r="E1325" s="40" t="s">
        <v>5</v>
      </c>
    </row>
    <row r="1326" spans="1:5" ht="12.75">
      <c r="A1326" t="s">
        <v>58</v>
      </c>
      <c r="E1326" s="39" t="s">
        <v>5</v>
      </c>
    </row>
    <row r="1327" spans="1:16" ht="25.5">
      <c r="A1327" t="s">
        <v>50</v>
      </c>
      <c s="34" t="s">
        <v>317</v>
      </c>
      <c s="34" t="s">
        <v>3356</v>
      </c>
      <c s="35" t="s">
        <v>5</v>
      </c>
      <c s="6" t="s">
        <v>3357</v>
      </c>
      <c s="36" t="s">
        <v>86</v>
      </c>
      <c s="37">
        <v>361</v>
      </c>
      <c s="36">
        <v>1E-05</v>
      </c>
      <c s="36">
        <f>ROUND(G1327*H1327,6)</f>
      </c>
      <c r="L1327" s="38">
        <v>0</v>
      </c>
      <c s="32">
        <f>ROUND(ROUND(L1327,2)*ROUND(G1327,3),2)</f>
      </c>
      <c s="36" t="s">
        <v>1663</v>
      </c>
      <c>
        <f>(M1327*21)/100</f>
      </c>
      <c t="s">
        <v>28</v>
      </c>
    </row>
    <row r="1328" spans="1:5" ht="25.5">
      <c r="A1328" s="35" t="s">
        <v>56</v>
      </c>
      <c r="E1328" s="39" t="s">
        <v>3357</v>
      </c>
    </row>
    <row r="1329" spans="1:5" ht="12.75">
      <c r="A1329" s="35" t="s">
        <v>57</v>
      </c>
      <c r="E1329" s="40" t="s">
        <v>5</v>
      </c>
    </row>
    <row r="1330" spans="1:5" ht="12.75">
      <c r="A1330" t="s">
        <v>58</v>
      </c>
      <c r="E1330" s="39" t="s">
        <v>5</v>
      </c>
    </row>
    <row r="1331" spans="1:16" ht="12.75">
      <c r="A1331" t="s">
        <v>50</v>
      </c>
      <c s="34" t="s">
        <v>322</v>
      </c>
      <c s="34" t="s">
        <v>3358</v>
      </c>
      <c s="35" t="s">
        <v>5</v>
      </c>
      <c s="6" t="s">
        <v>3359</v>
      </c>
      <c s="36" t="s">
        <v>3329</v>
      </c>
      <c s="37">
        <v>18</v>
      </c>
      <c s="36">
        <v>0.00024</v>
      </c>
      <c s="36">
        <f>ROUND(G1331*H1331,6)</f>
      </c>
      <c r="L1331" s="38">
        <v>0</v>
      </c>
      <c s="32">
        <f>ROUND(ROUND(L1331,2)*ROUND(G1331,3),2)</f>
      </c>
      <c s="36" t="s">
        <v>1663</v>
      </c>
      <c>
        <f>(M1331*21)/100</f>
      </c>
      <c t="s">
        <v>28</v>
      </c>
    </row>
    <row r="1332" spans="1:5" ht="12.75">
      <c r="A1332" s="35" t="s">
        <v>56</v>
      </c>
      <c r="E1332" s="39" t="s">
        <v>3359</v>
      </c>
    </row>
    <row r="1333" spans="1:5" ht="12.75">
      <c r="A1333" s="35" t="s">
        <v>57</v>
      </c>
      <c r="E1333" s="40" t="s">
        <v>5</v>
      </c>
    </row>
    <row r="1334" spans="1:5" ht="12.75">
      <c r="A1334" t="s">
        <v>58</v>
      </c>
      <c r="E1334" s="39" t="s">
        <v>5</v>
      </c>
    </row>
    <row r="1335" spans="1:16" ht="25.5">
      <c r="A1335" t="s">
        <v>50</v>
      </c>
      <c s="34" t="s">
        <v>326</v>
      </c>
      <c s="34" t="s">
        <v>3360</v>
      </c>
      <c s="35" t="s">
        <v>5</v>
      </c>
      <c s="6" t="s">
        <v>3361</v>
      </c>
      <c s="36" t="s">
        <v>996</v>
      </c>
      <c s="37">
        <v>1.188</v>
      </c>
      <c s="36">
        <v>0</v>
      </c>
      <c s="36">
        <f>ROUND(G1335*H1335,6)</f>
      </c>
      <c r="L1335" s="38">
        <v>0</v>
      </c>
      <c s="32">
        <f>ROUND(ROUND(L1335,2)*ROUND(G1335,3),2)</f>
      </c>
      <c s="36" t="s">
        <v>1663</v>
      </c>
      <c>
        <f>(M1335*21)/100</f>
      </c>
      <c t="s">
        <v>28</v>
      </c>
    </row>
    <row r="1336" spans="1:5" ht="25.5">
      <c r="A1336" s="35" t="s">
        <v>56</v>
      </c>
      <c r="E1336" s="39" t="s">
        <v>3361</v>
      </c>
    </row>
    <row r="1337" spans="1:5" ht="12.75">
      <c r="A1337" s="35" t="s">
        <v>57</v>
      </c>
      <c r="E1337" s="40" t="s">
        <v>5</v>
      </c>
    </row>
    <row r="1338" spans="1:5" ht="12.75">
      <c r="A1338" t="s">
        <v>58</v>
      </c>
      <c r="E1338" s="39" t="s">
        <v>5</v>
      </c>
    </row>
    <row r="1339" spans="1:16" ht="25.5">
      <c r="A1339" t="s">
        <v>50</v>
      </c>
      <c s="34" t="s">
        <v>330</v>
      </c>
      <c s="34" t="s">
        <v>3362</v>
      </c>
      <c s="35" t="s">
        <v>5</v>
      </c>
      <c s="6" t="s">
        <v>3363</v>
      </c>
      <c s="36" t="s">
        <v>996</v>
      </c>
      <c s="37">
        <v>1.188</v>
      </c>
      <c s="36">
        <v>0</v>
      </c>
      <c s="36">
        <f>ROUND(G1339*H1339,6)</f>
      </c>
      <c r="L1339" s="38">
        <v>0</v>
      </c>
      <c s="32">
        <f>ROUND(ROUND(L1339,2)*ROUND(G1339,3),2)</f>
      </c>
      <c s="36" t="s">
        <v>1663</v>
      </c>
      <c>
        <f>(M1339*21)/100</f>
      </c>
      <c t="s">
        <v>28</v>
      </c>
    </row>
    <row r="1340" spans="1:5" ht="38.25">
      <c r="A1340" s="35" t="s">
        <v>56</v>
      </c>
      <c r="E1340" s="39" t="s">
        <v>3364</v>
      </c>
    </row>
    <row r="1341" spans="1:5" ht="12.75">
      <c r="A1341" s="35" t="s">
        <v>57</v>
      </c>
      <c r="E1341" s="40" t="s">
        <v>5</v>
      </c>
    </row>
    <row r="1342" spans="1:5" ht="12.75">
      <c r="A1342" t="s">
        <v>58</v>
      </c>
      <c r="E1342" s="39" t="s">
        <v>5</v>
      </c>
    </row>
    <row r="1343" spans="1:16" ht="12.75">
      <c r="A1343" t="s">
        <v>50</v>
      </c>
      <c s="34" t="s">
        <v>334</v>
      </c>
      <c s="34" t="s">
        <v>3365</v>
      </c>
      <c s="35" t="s">
        <v>5</v>
      </c>
      <c s="6" t="s">
        <v>3366</v>
      </c>
      <c s="36" t="s">
        <v>3329</v>
      </c>
      <c s="37">
        <v>30</v>
      </c>
      <c s="36">
        <v>0.00541</v>
      </c>
      <c s="36">
        <f>ROUND(G1343*H1343,6)</f>
      </c>
      <c r="L1343" s="38">
        <v>0</v>
      </c>
      <c s="32">
        <f>ROUND(ROUND(L1343,2)*ROUND(G1343,3),2)</f>
      </c>
      <c s="36" t="s">
        <v>391</v>
      </c>
      <c>
        <f>(M1343*21)/100</f>
      </c>
      <c t="s">
        <v>28</v>
      </c>
    </row>
    <row r="1344" spans="1:5" ht="12.75">
      <c r="A1344" s="35" t="s">
        <v>56</v>
      </c>
      <c r="E1344" s="39" t="s">
        <v>3366</v>
      </c>
    </row>
    <row r="1345" spans="1:5" ht="12.75">
      <c r="A1345" s="35" t="s">
        <v>57</v>
      </c>
      <c r="E1345" s="40" t="s">
        <v>5</v>
      </c>
    </row>
    <row r="1346" spans="1:5" ht="63.75">
      <c r="A1346" t="s">
        <v>58</v>
      </c>
      <c r="E1346" s="39" t="s">
        <v>3367</v>
      </c>
    </row>
    <row r="1347" spans="1:16" ht="12.75">
      <c r="A1347" t="s">
        <v>50</v>
      </c>
      <c s="34" t="s">
        <v>338</v>
      </c>
      <c s="34" t="s">
        <v>3368</v>
      </c>
      <c s="35" t="s">
        <v>5</v>
      </c>
      <c s="6" t="s">
        <v>3369</v>
      </c>
      <c s="36" t="s">
        <v>65</v>
      </c>
      <c s="37">
        <v>1</v>
      </c>
      <c s="36">
        <v>0.01188</v>
      </c>
      <c s="36">
        <f>ROUND(G1347*H1347,6)</f>
      </c>
      <c r="L1347" s="38">
        <v>0</v>
      </c>
      <c s="32">
        <f>ROUND(ROUND(L1347,2)*ROUND(G1347,3),2)</f>
      </c>
      <c s="36" t="s">
        <v>391</v>
      </c>
      <c>
        <f>(M1347*21)/100</f>
      </c>
      <c t="s">
        <v>28</v>
      </c>
    </row>
    <row r="1348" spans="1:5" ht="12.75">
      <c r="A1348" s="35" t="s">
        <v>56</v>
      </c>
      <c r="E1348" s="39" t="s">
        <v>3369</v>
      </c>
    </row>
    <row r="1349" spans="1:5" ht="12.75">
      <c r="A1349" s="35" t="s">
        <v>57</v>
      </c>
      <c r="E1349" s="40" t="s">
        <v>5</v>
      </c>
    </row>
    <row r="1350" spans="1:5" ht="63.75">
      <c r="A1350" t="s">
        <v>58</v>
      </c>
      <c r="E1350" s="39" t="s">
        <v>3370</v>
      </c>
    </row>
    <row r="1351" spans="1:13" ht="12.75">
      <c r="A1351" t="s">
        <v>47</v>
      </c>
      <c r="C1351" s="31" t="s">
        <v>3371</v>
      </c>
      <c r="E1351" s="33" t="s">
        <v>3372</v>
      </c>
      <c r="J1351" s="32">
        <f>0</f>
      </c>
      <c s="32">
        <f>0</f>
      </c>
      <c s="32">
        <f>0+L1352+L1356+L1360+L1364+L1368+L1372+L1376+L1380+L1384+L1388+L1392+L1396+L1400+L1404+L1408+L1412+L1416+L1420</f>
      </c>
      <c s="32">
        <f>0+M1352+M1356+M1360+M1364+M1368+M1372+M1376+M1380+M1384+M1388+M1392+M1396+M1400+M1404+M1408+M1412+M1416+M1420</f>
      </c>
    </row>
    <row r="1352" spans="1:16" ht="25.5">
      <c r="A1352" t="s">
        <v>50</v>
      </c>
      <c s="34" t="s">
        <v>342</v>
      </c>
      <c s="34" t="s">
        <v>3373</v>
      </c>
      <c s="35" t="s">
        <v>5</v>
      </c>
      <c s="6" t="s">
        <v>3374</v>
      </c>
      <c s="36" t="s">
        <v>86</v>
      </c>
      <c s="37">
        <v>32</v>
      </c>
      <c s="36">
        <v>0.00185</v>
      </c>
      <c s="36">
        <f>ROUND(G1352*H1352,6)</f>
      </c>
      <c r="L1352" s="38">
        <v>0</v>
      </c>
      <c s="32">
        <f>ROUND(ROUND(L1352,2)*ROUND(G1352,3),2)</f>
      </c>
      <c s="36" t="s">
        <v>1663</v>
      </c>
      <c>
        <f>(M1352*21)/100</f>
      </c>
      <c t="s">
        <v>28</v>
      </c>
    </row>
    <row r="1353" spans="1:5" ht="25.5">
      <c r="A1353" s="35" t="s">
        <v>56</v>
      </c>
      <c r="E1353" s="39" t="s">
        <v>3374</v>
      </c>
    </row>
    <row r="1354" spans="1:5" ht="12.75">
      <c r="A1354" s="35" t="s">
        <v>57</v>
      </c>
      <c r="E1354" s="40" t="s">
        <v>5</v>
      </c>
    </row>
    <row r="1355" spans="1:5" ht="12.75">
      <c r="A1355" t="s">
        <v>58</v>
      </c>
      <c r="E1355" s="39" t="s">
        <v>5</v>
      </c>
    </row>
    <row r="1356" spans="1:16" ht="25.5">
      <c r="A1356" t="s">
        <v>50</v>
      </c>
      <c s="34" t="s">
        <v>346</v>
      </c>
      <c s="34" t="s">
        <v>3375</v>
      </c>
      <c s="35" t="s">
        <v>5</v>
      </c>
      <c s="6" t="s">
        <v>3376</v>
      </c>
      <c s="36" t="s">
        <v>86</v>
      </c>
      <c s="37">
        <v>42</v>
      </c>
      <c s="36">
        <v>0.0027</v>
      </c>
      <c s="36">
        <f>ROUND(G1356*H1356,6)</f>
      </c>
      <c r="L1356" s="38">
        <v>0</v>
      </c>
      <c s="32">
        <f>ROUND(ROUND(L1356,2)*ROUND(G1356,3),2)</f>
      </c>
      <c s="36" t="s">
        <v>1663</v>
      </c>
      <c>
        <f>(M1356*21)/100</f>
      </c>
      <c t="s">
        <v>28</v>
      </c>
    </row>
    <row r="1357" spans="1:5" ht="25.5">
      <c r="A1357" s="35" t="s">
        <v>56</v>
      </c>
      <c r="E1357" s="39" t="s">
        <v>3376</v>
      </c>
    </row>
    <row r="1358" spans="1:5" ht="12.75">
      <c r="A1358" s="35" t="s">
        <v>57</v>
      </c>
      <c r="E1358" s="40" t="s">
        <v>5</v>
      </c>
    </row>
    <row r="1359" spans="1:5" ht="12.75">
      <c r="A1359" t="s">
        <v>58</v>
      </c>
      <c r="E1359" s="39" t="s">
        <v>5</v>
      </c>
    </row>
    <row r="1360" spans="1:16" ht="25.5">
      <c r="A1360" t="s">
        <v>50</v>
      </c>
      <c s="34" t="s">
        <v>349</v>
      </c>
      <c s="34" t="s">
        <v>3377</v>
      </c>
      <c s="35" t="s">
        <v>5</v>
      </c>
      <c s="6" t="s">
        <v>3378</v>
      </c>
      <c s="36" t="s">
        <v>86</v>
      </c>
      <c s="37">
        <v>32</v>
      </c>
      <c s="36">
        <v>0.0022</v>
      </c>
      <c s="36">
        <f>ROUND(G1360*H1360,6)</f>
      </c>
      <c r="L1360" s="38">
        <v>0</v>
      </c>
      <c s="32">
        <f>ROUND(ROUND(L1360,2)*ROUND(G1360,3),2)</f>
      </c>
      <c s="36" t="s">
        <v>1663</v>
      </c>
      <c>
        <f>(M1360*21)/100</f>
      </c>
      <c t="s">
        <v>28</v>
      </c>
    </row>
    <row r="1361" spans="1:5" ht="25.5">
      <c r="A1361" s="35" t="s">
        <v>56</v>
      </c>
      <c r="E1361" s="39" t="s">
        <v>3378</v>
      </c>
    </row>
    <row r="1362" spans="1:5" ht="12.75">
      <c r="A1362" s="35" t="s">
        <v>57</v>
      </c>
      <c r="E1362" s="40" t="s">
        <v>5</v>
      </c>
    </row>
    <row r="1363" spans="1:5" ht="12.75">
      <c r="A1363" t="s">
        <v>58</v>
      </c>
      <c r="E1363" s="39" t="s">
        <v>5</v>
      </c>
    </row>
    <row r="1364" spans="1:16" ht="25.5">
      <c r="A1364" t="s">
        <v>50</v>
      </c>
      <c s="34" t="s">
        <v>353</v>
      </c>
      <c s="34" t="s">
        <v>3379</v>
      </c>
      <c s="35" t="s">
        <v>5</v>
      </c>
      <c s="6" t="s">
        <v>3380</v>
      </c>
      <c s="36" t="s">
        <v>86</v>
      </c>
      <c s="37">
        <v>54</v>
      </c>
      <c s="36">
        <v>0.0068</v>
      </c>
      <c s="36">
        <f>ROUND(G1364*H1364,6)</f>
      </c>
      <c r="L1364" s="38">
        <v>0</v>
      </c>
      <c s="32">
        <f>ROUND(ROUND(L1364,2)*ROUND(G1364,3),2)</f>
      </c>
      <c s="36" t="s">
        <v>1663</v>
      </c>
      <c>
        <f>(M1364*21)/100</f>
      </c>
      <c t="s">
        <v>28</v>
      </c>
    </row>
    <row r="1365" spans="1:5" ht="25.5">
      <c r="A1365" s="35" t="s">
        <v>56</v>
      </c>
      <c r="E1365" s="39" t="s">
        <v>3380</v>
      </c>
    </row>
    <row r="1366" spans="1:5" ht="12.75">
      <c r="A1366" s="35" t="s">
        <v>57</v>
      </c>
      <c r="E1366" s="40" t="s">
        <v>5</v>
      </c>
    </row>
    <row r="1367" spans="1:5" ht="12.75">
      <c r="A1367" t="s">
        <v>58</v>
      </c>
      <c r="E1367" s="39" t="s">
        <v>5</v>
      </c>
    </row>
    <row r="1368" spans="1:16" ht="25.5">
      <c r="A1368" t="s">
        <v>50</v>
      </c>
      <c s="34" t="s">
        <v>357</v>
      </c>
      <c s="34" t="s">
        <v>3381</v>
      </c>
      <c s="35" t="s">
        <v>5</v>
      </c>
      <c s="6" t="s">
        <v>3382</v>
      </c>
      <c s="36" t="s">
        <v>86</v>
      </c>
      <c s="37">
        <v>25</v>
      </c>
      <c s="36">
        <v>0.00888</v>
      </c>
      <c s="36">
        <f>ROUND(G1368*H1368,6)</f>
      </c>
      <c r="L1368" s="38">
        <v>0</v>
      </c>
      <c s="32">
        <f>ROUND(ROUND(L1368,2)*ROUND(G1368,3),2)</f>
      </c>
      <c s="36" t="s">
        <v>1663</v>
      </c>
      <c>
        <f>(M1368*21)/100</f>
      </c>
      <c t="s">
        <v>28</v>
      </c>
    </row>
    <row r="1369" spans="1:5" ht="25.5">
      <c r="A1369" s="35" t="s">
        <v>56</v>
      </c>
      <c r="E1369" s="39" t="s">
        <v>3382</v>
      </c>
    </row>
    <row r="1370" spans="1:5" ht="12.75">
      <c r="A1370" s="35" t="s">
        <v>57</v>
      </c>
      <c r="E1370" s="40" t="s">
        <v>5</v>
      </c>
    </row>
    <row r="1371" spans="1:5" ht="12.75">
      <c r="A1371" t="s">
        <v>58</v>
      </c>
      <c r="E1371" s="39" t="s">
        <v>5</v>
      </c>
    </row>
    <row r="1372" spans="1:16" ht="25.5">
      <c r="A1372" t="s">
        <v>50</v>
      </c>
      <c s="34" t="s">
        <v>361</v>
      </c>
      <c s="34" t="s">
        <v>3383</v>
      </c>
      <c s="35" t="s">
        <v>5</v>
      </c>
      <c s="6" t="s">
        <v>3384</v>
      </c>
      <c s="36" t="s">
        <v>3329</v>
      </c>
      <c s="37">
        <v>5</v>
      </c>
      <c s="36">
        <v>0.00035</v>
      </c>
      <c s="36">
        <f>ROUND(G1372*H1372,6)</f>
      </c>
      <c r="L1372" s="38">
        <v>0</v>
      </c>
      <c s="32">
        <f>ROUND(ROUND(L1372,2)*ROUND(G1372,3),2)</f>
      </c>
      <c s="36" t="s">
        <v>1663</v>
      </c>
      <c>
        <f>(M1372*21)/100</f>
      </c>
      <c t="s">
        <v>28</v>
      </c>
    </row>
    <row r="1373" spans="1:5" ht="25.5">
      <c r="A1373" s="35" t="s">
        <v>56</v>
      </c>
      <c r="E1373" s="39" t="s">
        <v>3384</v>
      </c>
    </row>
    <row r="1374" spans="1:5" ht="12.75">
      <c r="A1374" s="35" t="s">
        <v>57</v>
      </c>
      <c r="E1374" s="40" t="s">
        <v>5</v>
      </c>
    </row>
    <row r="1375" spans="1:5" ht="12.75">
      <c r="A1375" t="s">
        <v>58</v>
      </c>
      <c r="E1375" s="39" t="s">
        <v>5</v>
      </c>
    </row>
    <row r="1376" spans="1:16" ht="25.5">
      <c r="A1376" t="s">
        <v>50</v>
      </c>
      <c s="34" t="s">
        <v>365</v>
      </c>
      <c s="34" t="s">
        <v>3385</v>
      </c>
      <c s="35" t="s">
        <v>5</v>
      </c>
      <c s="6" t="s">
        <v>3386</v>
      </c>
      <c s="36" t="s">
        <v>65</v>
      </c>
      <c s="37">
        <v>5</v>
      </c>
      <c s="36">
        <v>0.00023</v>
      </c>
      <c s="36">
        <f>ROUND(G1376*H1376,6)</f>
      </c>
      <c r="L1376" s="38">
        <v>0</v>
      </c>
      <c s="32">
        <f>ROUND(ROUND(L1376,2)*ROUND(G1376,3),2)</f>
      </c>
      <c s="36" t="s">
        <v>1663</v>
      </c>
      <c>
        <f>(M1376*21)/100</f>
      </c>
      <c t="s">
        <v>28</v>
      </c>
    </row>
    <row r="1377" spans="1:5" ht="25.5">
      <c r="A1377" s="35" t="s">
        <v>56</v>
      </c>
      <c r="E1377" s="39" t="s">
        <v>3386</v>
      </c>
    </row>
    <row r="1378" spans="1:5" ht="12.75">
      <c r="A1378" s="35" t="s">
        <v>57</v>
      </c>
      <c r="E1378" s="40" t="s">
        <v>5</v>
      </c>
    </row>
    <row r="1379" spans="1:5" ht="12.75">
      <c r="A1379" t="s">
        <v>58</v>
      </c>
      <c r="E1379" s="39" t="s">
        <v>5</v>
      </c>
    </row>
    <row r="1380" spans="1:16" ht="25.5">
      <c r="A1380" t="s">
        <v>50</v>
      </c>
      <c s="34" t="s">
        <v>369</v>
      </c>
      <c s="34" t="s">
        <v>3385</v>
      </c>
      <c s="35" t="s">
        <v>51</v>
      </c>
      <c s="6" t="s">
        <v>3386</v>
      </c>
      <c s="36" t="s">
        <v>65</v>
      </c>
      <c s="37">
        <v>5</v>
      </c>
      <c s="36">
        <v>0.00023</v>
      </c>
      <c s="36">
        <f>ROUND(G1380*H1380,6)</f>
      </c>
      <c r="L1380" s="38">
        <v>0</v>
      </c>
      <c s="32">
        <f>ROUND(ROUND(L1380,2)*ROUND(G1380,3),2)</f>
      </c>
      <c s="36" t="s">
        <v>1663</v>
      </c>
      <c>
        <f>(M1380*21)/100</f>
      </c>
      <c t="s">
        <v>28</v>
      </c>
    </row>
    <row r="1381" spans="1:5" ht="25.5">
      <c r="A1381" s="35" t="s">
        <v>56</v>
      </c>
      <c r="E1381" s="39" t="s">
        <v>3386</v>
      </c>
    </row>
    <row r="1382" spans="1:5" ht="12.75">
      <c r="A1382" s="35" t="s">
        <v>57</v>
      </c>
      <c r="E1382" s="40" t="s">
        <v>5</v>
      </c>
    </row>
    <row r="1383" spans="1:5" ht="12.75">
      <c r="A1383" t="s">
        <v>58</v>
      </c>
      <c r="E1383" s="39" t="s">
        <v>5</v>
      </c>
    </row>
    <row r="1384" spans="1:16" ht="12.75">
      <c r="A1384" t="s">
        <v>50</v>
      </c>
      <c s="34" t="s">
        <v>373</v>
      </c>
      <c s="34" t="s">
        <v>3387</v>
      </c>
      <c s="35" t="s">
        <v>5</v>
      </c>
      <c s="6" t="s">
        <v>3388</v>
      </c>
      <c s="36" t="s">
        <v>86</v>
      </c>
      <c s="37">
        <v>39</v>
      </c>
      <c s="36">
        <v>0</v>
      </c>
      <c s="36">
        <f>ROUND(G1384*H1384,6)</f>
      </c>
      <c r="L1384" s="38">
        <v>0</v>
      </c>
      <c s="32">
        <f>ROUND(ROUND(L1384,2)*ROUND(G1384,3),2)</f>
      </c>
      <c s="36" t="s">
        <v>1663</v>
      </c>
      <c>
        <f>(M1384*21)/100</f>
      </c>
      <c t="s">
        <v>28</v>
      </c>
    </row>
    <row r="1385" spans="1:5" ht="12.75">
      <c r="A1385" s="35" t="s">
        <v>56</v>
      </c>
      <c r="E1385" s="39" t="s">
        <v>3388</v>
      </c>
    </row>
    <row r="1386" spans="1:5" ht="12.75">
      <c r="A1386" s="35" t="s">
        <v>57</v>
      </c>
      <c r="E1386" s="40" t="s">
        <v>5</v>
      </c>
    </row>
    <row r="1387" spans="1:5" ht="12.75">
      <c r="A1387" t="s">
        <v>58</v>
      </c>
      <c r="E1387" s="39" t="s">
        <v>5</v>
      </c>
    </row>
    <row r="1388" spans="1:16" ht="25.5">
      <c r="A1388" t="s">
        <v>50</v>
      </c>
      <c s="34" t="s">
        <v>377</v>
      </c>
      <c s="34" t="s">
        <v>3389</v>
      </c>
      <c s="35" t="s">
        <v>5</v>
      </c>
      <c s="6" t="s">
        <v>3390</v>
      </c>
      <c s="36" t="s">
        <v>65</v>
      </c>
      <c s="37">
        <v>7</v>
      </c>
      <c s="36">
        <v>0.0005</v>
      </c>
      <c s="36">
        <f>ROUND(G1388*H1388,6)</f>
      </c>
      <c r="L1388" s="38">
        <v>0</v>
      </c>
      <c s="32">
        <f>ROUND(ROUND(L1388,2)*ROUND(G1388,3),2)</f>
      </c>
      <c s="36" t="s">
        <v>1663</v>
      </c>
      <c>
        <f>(M1388*21)/100</f>
      </c>
      <c t="s">
        <v>28</v>
      </c>
    </row>
    <row r="1389" spans="1:5" ht="25.5">
      <c r="A1389" s="35" t="s">
        <v>56</v>
      </c>
      <c r="E1389" s="39" t="s">
        <v>3390</v>
      </c>
    </row>
    <row r="1390" spans="1:5" ht="12.75">
      <c r="A1390" s="35" t="s">
        <v>57</v>
      </c>
      <c r="E1390" s="40" t="s">
        <v>5</v>
      </c>
    </row>
    <row r="1391" spans="1:5" ht="12.75">
      <c r="A1391" t="s">
        <v>58</v>
      </c>
      <c r="E1391" s="39" t="s">
        <v>5</v>
      </c>
    </row>
    <row r="1392" spans="1:16" ht="12.75">
      <c r="A1392" t="s">
        <v>50</v>
      </c>
      <c s="34" t="s">
        <v>568</v>
      </c>
      <c s="34" t="s">
        <v>3391</v>
      </c>
      <c s="35" t="s">
        <v>5</v>
      </c>
      <c s="6" t="s">
        <v>3392</v>
      </c>
      <c s="36" t="s">
        <v>65</v>
      </c>
      <c s="37">
        <v>7</v>
      </c>
      <c s="36">
        <v>0</v>
      </c>
      <c s="36">
        <f>ROUND(G1392*H1392,6)</f>
      </c>
      <c r="L1392" s="38">
        <v>0</v>
      </c>
      <c s="32">
        <f>ROUND(ROUND(L1392,2)*ROUND(G1392,3),2)</f>
      </c>
      <c s="36" t="s">
        <v>1663</v>
      </c>
      <c>
        <f>(M1392*21)/100</f>
      </c>
      <c t="s">
        <v>28</v>
      </c>
    </row>
    <row r="1393" spans="1:5" ht="12.75">
      <c r="A1393" s="35" t="s">
        <v>56</v>
      </c>
      <c r="E1393" s="39" t="s">
        <v>3392</v>
      </c>
    </row>
    <row r="1394" spans="1:5" ht="12.75">
      <c r="A1394" s="35" t="s">
        <v>57</v>
      </c>
      <c r="E1394" s="40" t="s">
        <v>5</v>
      </c>
    </row>
    <row r="1395" spans="1:5" ht="12.75">
      <c r="A1395" t="s">
        <v>58</v>
      </c>
      <c r="E1395" s="39" t="s">
        <v>5</v>
      </c>
    </row>
    <row r="1396" spans="1:16" ht="12.75">
      <c r="A1396" t="s">
        <v>50</v>
      </c>
      <c s="34" t="s">
        <v>571</v>
      </c>
      <c s="34" t="s">
        <v>3393</v>
      </c>
      <c s="35" t="s">
        <v>5</v>
      </c>
      <c s="6" t="s">
        <v>3394</v>
      </c>
      <c s="36" t="s">
        <v>65</v>
      </c>
      <c s="37">
        <v>1</v>
      </c>
      <c s="36">
        <v>0</v>
      </c>
      <c s="36">
        <f>ROUND(G1396*H1396,6)</f>
      </c>
      <c r="L1396" s="38">
        <v>0</v>
      </c>
      <c s="32">
        <f>ROUND(ROUND(L1396,2)*ROUND(G1396,3),2)</f>
      </c>
      <c s="36" t="s">
        <v>1663</v>
      </c>
      <c>
        <f>(M1396*21)/100</f>
      </c>
      <c t="s">
        <v>28</v>
      </c>
    </row>
    <row r="1397" spans="1:5" ht="12.75">
      <c r="A1397" s="35" t="s">
        <v>56</v>
      </c>
      <c r="E1397" s="39" t="s">
        <v>3394</v>
      </c>
    </row>
    <row r="1398" spans="1:5" ht="12.75">
      <c r="A1398" s="35" t="s">
        <v>57</v>
      </c>
      <c r="E1398" s="40" t="s">
        <v>5</v>
      </c>
    </row>
    <row r="1399" spans="1:5" ht="12.75">
      <c r="A1399" t="s">
        <v>58</v>
      </c>
      <c r="E1399" s="39" t="s">
        <v>5</v>
      </c>
    </row>
    <row r="1400" spans="1:16" ht="25.5">
      <c r="A1400" t="s">
        <v>50</v>
      </c>
      <c s="34" t="s">
        <v>574</v>
      </c>
      <c s="34" t="s">
        <v>3395</v>
      </c>
      <c s="35" t="s">
        <v>5</v>
      </c>
      <c s="6" t="s">
        <v>3396</v>
      </c>
      <c s="36" t="s">
        <v>65</v>
      </c>
      <c s="37">
        <v>5</v>
      </c>
      <c s="36">
        <v>0.00198</v>
      </c>
      <c s="36">
        <f>ROUND(G1400*H1400,6)</f>
      </c>
      <c r="L1400" s="38">
        <v>0</v>
      </c>
      <c s="32">
        <f>ROUND(ROUND(L1400,2)*ROUND(G1400,3),2)</f>
      </c>
      <c s="36" t="s">
        <v>1663</v>
      </c>
      <c>
        <f>(M1400*21)/100</f>
      </c>
      <c t="s">
        <v>28</v>
      </c>
    </row>
    <row r="1401" spans="1:5" ht="25.5">
      <c r="A1401" s="35" t="s">
        <v>56</v>
      </c>
      <c r="E1401" s="39" t="s">
        <v>3397</v>
      </c>
    </row>
    <row r="1402" spans="1:5" ht="12.75">
      <c r="A1402" s="35" t="s">
        <v>57</v>
      </c>
      <c r="E1402" s="40" t="s">
        <v>3398</v>
      </c>
    </row>
    <row r="1403" spans="1:5" ht="12.75">
      <c r="A1403" t="s">
        <v>58</v>
      </c>
      <c r="E1403" s="39" t="s">
        <v>5</v>
      </c>
    </row>
    <row r="1404" spans="1:16" ht="25.5">
      <c r="A1404" t="s">
        <v>50</v>
      </c>
      <c s="34" t="s">
        <v>577</v>
      </c>
      <c s="34" t="s">
        <v>3399</v>
      </c>
      <c s="35" t="s">
        <v>5</v>
      </c>
      <c s="6" t="s">
        <v>3400</v>
      </c>
      <c s="36" t="s">
        <v>996</v>
      </c>
      <c s="37">
        <v>0.85</v>
      </c>
      <c s="36">
        <v>0</v>
      </c>
      <c s="36">
        <f>ROUND(G1404*H1404,6)</f>
      </c>
      <c r="L1404" s="38">
        <v>0</v>
      </c>
      <c s="32">
        <f>ROUND(ROUND(L1404,2)*ROUND(G1404,3),2)</f>
      </c>
      <c s="36" t="s">
        <v>1663</v>
      </c>
      <c>
        <f>(M1404*21)/100</f>
      </c>
      <c t="s">
        <v>28</v>
      </c>
    </row>
    <row r="1405" spans="1:5" ht="25.5">
      <c r="A1405" s="35" t="s">
        <v>56</v>
      </c>
      <c r="E1405" s="39" t="s">
        <v>3400</v>
      </c>
    </row>
    <row r="1406" spans="1:5" ht="12.75">
      <c r="A1406" s="35" t="s">
        <v>57</v>
      </c>
      <c r="E1406" s="40" t="s">
        <v>5</v>
      </c>
    </row>
    <row r="1407" spans="1:5" ht="12.75">
      <c r="A1407" t="s">
        <v>58</v>
      </c>
      <c r="E1407" s="39" t="s">
        <v>5</v>
      </c>
    </row>
    <row r="1408" spans="1:16" ht="25.5">
      <c r="A1408" t="s">
        <v>50</v>
      </c>
      <c s="34" t="s">
        <v>580</v>
      </c>
      <c s="34" t="s">
        <v>3401</v>
      </c>
      <c s="35" t="s">
        <v>5</v>
      </c>
      <c s="6" t="s">
        <v>3402</v>
      </c>
      <c s="36" t="s">
        <v>996</v>
      </c>
      <c s="37">
        <v>0.85</v>
      </c>
      <c s="36">
        <v>0</v>
      </c>
      <c s="36">
        <f>ROUND(G1408*H1408,6)</f>
      </c>
      <c r="L1408" s="38">
        <v>0</v>
      </c>
      <c s="32">
        <f>ROUND(ROUND(L1408,2)*ROUND(G1408,3),2)</f>
      </c>
      <c s="36" t="s">
        <v>1663</v>
      </c>
      <c>
        <f>(M1408*21)/100</f>
      </c>
      <c t="s">
        <v>28</v>
      </c>
    </row>
    <row r="1409" spans="1:5" ht="38.25">
      <c r="A1409" s="35" t="s">
        <v>56</v>
      </c>
      <c r="E1409" s="39" t="s">
        <v>3403</v>
      </c>
    </row>
    <row r="1410" spans="1:5" ht="12.75">
      <c r="A1410" s="35" t="s">
        <v>57</v>
      </c>
      <c r="E1410" s="40" t="s">
        <v>5</v>
      </c>
    </row>
    <row r="1411" spans="1:5" ht="12.75">
      <c r="A1411" t="s">
        <v>58</v>
      </c>
      <c r="E1411" s="39" t="s">
        <v>5</v>
      </c>
    </row>
    <row r="1412" spans="1:16" ht="12.75">
      <c r="A1412" t="s">
        <v>50</v>
      </c>
      <c s="34" t="s">
        <v>583</v>
      </c>
      <c s="34" t="s">
        <v>3404</v>
      </c>
      <c s="35" t="s">
        <v>5</v>
      </c>
      <c s="6" t="s">
        <v>3405</v>
      </c>
      <c s="36" t="s">
        <v>65</v>
      </c>
      <c s="37">
        <v>1</v>
      </c>
      <c s="36">
        <v>0.0002</v>
      </c>
      <c s="36">
        <f>ROUND(G1412*H1412,6)</f>
      </c>
      <c r="L1412" s="38">
        <v>0</v>
      </c>
      <c s="32">
        <f>ROUND(ROUND(L1412,2)*ROUND(G1412,3),2)</f>
      </c>
      <c s="36" t="s">
        <v>391</v>
      </c>
      <c>
        <f>(M1412*21)/100</f>
      </c>
      <c t="s">
        <v>28</v>
      </c>
    </row>
    <row r="1413" spans="1:5" ht="12.75">
      <c r="A1413" s="35" t="s">
        <v>56</v>
      </c>
      <c r="E1413" s="39" t="s">
        <v>3405</v>
      </c>
    </row>
    <row r="1414" spans="1:5" ht="12.75">
      <c r="A1414" s="35" t="s">
        <v>57</v>
      </c>
      <c r="E1414" s="40" t="s">
        <v>5</v>
      </c>
    </row>
    <row r="1415" spans="1:5" ht="63.75">
      <c r="A1415" t="s">
        <v>58</v>
      </c>
      <c r="E1415" s="39" t="s">
        <v>3406</v>
      </c>
    </row>
    <row r="1416" spans="1:16" ht="12.75">
      <c r="A1416" t="s">
        <v>50</v>
      </c>
      <c s="34" t="s">
        <v>586</v>
      </c>
      <c s="34" t="s">
        <v>3407</v>
      </c>
      <c s="35" t="s">
        <v>5</v>
      </c>
      <c s="6" t="s">
        <v>3408</v>
      </c>
      <c s="36" t="s">
        <v>65</v>
      </c>
      <c s="37">
        <v>1</v>
      </c>
      <c s="36">
        <v>0</v>
      </c>
      <c s="36">
        <f>ROUND(G1416*H1416,6)</f>
      </c>
      <c r="L1416" s="38">
        <v>0</v>
      </c>
      <c s="32">
        <f>ROUND(ROUND(L1416,2)*ROUND(G1416,3),2)</f>
      </c>
      <c s="36" t="s">
        <v>391</v>
      </c>
      <c>
        <f>(M1416*21)/100</f>
      </c>
      <c t="s">
        <v>28</v>
      </c>
    </row>
    <row r="1417" spans="1:5" ht="12.75">
      <c r="A1417" s="35" t="s">
        <v>56</v>
      </c>
      <c r="E1417" s="39" t="s">
        <v>3408</v>
      </c>
    </row>
    <row r="1418" spans="1:5" ht="12.75">
      <c r="A1418" s="35" t="s">
        <v>57</v>
      </c>
      <c r="E1418" s="40" t="s">
        <v>5</v>
      </c>
    </row>
    <row r="1419" spans="1:5" ht="51">
      <c r="A1419" t="s">
        <v>58</v>
      </c>
      <c r="E1419" s="39" t="s">
        <v>3409</v>
      </c>
    </row>
    <row r="1420" spans="1:16" ht="12.75">
      <c r="A1420" t="s">
        <v>50</v>
      </c>
      <c s="34" t="s">
        <v>589</v>
      </c>
      <c s="34" t="s">
        <v>3410</v>
      </c>
      <c s="35" t="s">
        <v>5</v>
      </c>
      <c s="6" t="s">
        <v>3411</v>
      </c>
      <c s="36" t="s">
        <v>65</v>
      </c>
      <c s="37">
        <v>12</v>
      </c>
      <c s="36">
        <v>0</v>
      </c>
      <c s="36">
        <f>ROUND(G1420*H1420,6)</f>
      </c>
      <c r="L1420" s="38">
        <v>0</v>
      </c>
      <c s="32">
        <f>ROUND(ROUND(L1420,2)*ROUND(G1420,3),2)</f>
      </c>
      <c s="36" t="s">
        <v>391</v>
      </c>
      <c>
        <f>(M1420*21)/100</f>
      </c>
      <c t="s">
        <v>28</v>
      </c>
    </row>
    <row r="1421" spans="1:5" ht="12.75">
      <c r="A1421" s="35" t="s">
        <v>56</v>
      </c>
      <c r="E1421" s="39" t="s">
        <v>3411</v>
      </c>
    </row>
    <row r="1422" spans="1:5" ht="12.75">
      <c r="A1422" s="35" t="s">
        <v>57</v>
      </c>
      <c r="E1422" s="40" t="s">
        <v>5</v>
      </c>
    </row>
    <row r="1423" spans="1:5" ht="63.75">
      <c r="A1423" t="s">
        <v>58</v>
      </c>
      <c r="E1423" s="39" t="s">
        <v>3412</v>
      </c>
    </row>
    <row r="1424" spans="1:13" ht="12.75">
      <c r="A1424" t="s">
        <v>47</v>
      </c>
      <c r="C1424" s="31" t="s">
        <v>3413</v>
      </c>
      <c r="E1424" s="33" t="s">
        <v>3414</v>
      </c>
      <c r="J1424" s="32">
        <f>0</f>
      </c>
      <c s="32">
        <f>0</f>
      </c>
      <c s="32">
        <f>0+L1425+L1429+L1433+L1437</f>
      </c>
      <c s="32">
        <f>0+M1425+M1429+M1433+M1437</f>
      </c>
    </row>
    <row r="1425" spans="1:16" ht="12.75">
      <c r="A1425" t="s">
        <v>50</v>
      </c>
      <c s="34" t="s">
        <v>592</v>
      </c>
      <c s="34" t="s">
        <v>3415</v>
      </c>
      <c s="35" t="s">
        <v>5</v>
      </c>
      <c s="6" t="s">
        <v>3416</v>
      </c>
      <c s="36" t="s">
        <v>3329</v>
      </c>
      <c s="37">
        <v>1</v>
      </c>
      <c s="36">
        <v>0.02764</v>
      </c>
      <c s="36">
        <f>ROUND(G1425*H1425,6)</f>
      </c>
      <c r="L1425" s="38">
        <v>0</v>
      </c>
      <c s="32">
        <f>ROUND(ROUND(L1425,2)*ROUND(G1425,3),2)</f>
      </c>
      <c s="36" t="s">
        <v>1663</v>
      </c>
      <c>
        <f>(M1425*21)/100</f>
      </c>
      <c t="s">
        <v>28</v>
      </c>
    </row>
    <row r="1426" spans="1:5" ht="12.75">
      <c r="A1426" s="35" t="s">
        <v>56</v>
      </c>
      <c r="E1426" s="39" t="s">
        <v>3416</v>
      </c>
    </row>
    <row r="1427" spans="1:5" ht="25.5">
      <c r="A1427" s="35" t="s">
        <v>57</v>
      </c>
      <c r="E1427" s="40" t="s">
        <v>3417</v>
      </c>
    </row>
    <row r="1428" spans="1:5" ht="12.75">
      <c r="A1428" t="s">
        <v>58</v>
      </c>
      <c r="E1428" s="39" t="s">
        <v>5</v>
      </c>
    </row>
    <row r="1429" spans="1:16" ht="25.5">
      <c r="A1429" t="s">
        <v>50</v>
      </c>
      <c s="34" t="s">
        <v>595</v>
      </c>
      <c s="34" t="s">
        <v>3418</v>
      </c>
      <c s="35" t="s">
        <v>5</v>
      </c>
      <c s="6" t="s">
        <v>3419</v>
      </c>
      <c s="36" t="s">
        <v>996</v>
      </c>
      <c s="37">
        <v>0.028</v>
      </c>
      <c s="36">
        <v>0</v>
      </c>
      <c s="36">
        <f>ROUND(G1429*H1429,6)</f>
      </c>
      <c r="L1429" s="38">
        <v>0</v>
      </c>
      <c s="32">
        <f>ROUND(ROUND(L1429,2)*ROUND(G1429,3),2)</f>
      </c>
      <c s="36" t="s">
        <v>1663</v>
      </c>
      <c>
        <f>(M1429*21)/100</f>
      </c>
      <c t="s">
        <v>28</v>
      </c>
    </row>
    <row r="1430" spans="1:5" ht="25.5">
      <c r="A1430" s="35" t="s">
        <v>56</v>
      </c>
      <c r="E1430" s="39" t="s">
        <v>3419</v>
      </c>
    </row>
    <row r="1431" spans="1:5" ht="12.75">
      <c r="A1431" s="35" t="s">
        <v>57</v>
      </c>
      <c r="E1431" s="40" t="s">
        <v>5</v>
      </c>
    </row>
    <row r="1432" spans="1:5" ht="12.75">
      <c r="A1432" t="s">
        <v>58</v>
      </c>
      <c r="E1432" s="39" t="s">
        <v>5</v>
      </c>
    </row>
    <row r="1433" spans="1:16" ht="25.5">
      <c r="A1433" t="s">
        <v>50</v>
      </c>
      <c s="34" t="s">
        <v>598</v>
      </c>
      <c s="34" t="s">
        <v>3420</v>
      </c>
      <c s="35" t="s">
        <v>5</v>
      </c>
      <c s="6" t="s">
        <v>3421</v>
      </c>
      <c s="36" t="s">
        <v>996</v>
      </c>
      <c s="37">
        <v>0.028</v>
      </c>
      <c s="36">
        <v>0</v>
      </c>
      <c s="36">
        <f>ROUND(G1433*H1433,6)</f>
      </c>
      <c r="L1433" s="38">
        <v>0</v>
      </c>
      <c s="32">
        <f>ROUND(ROUND(L1433,2)*ROUND(G1433,3),2)</f>
      </c>
      <c s="36" t="s">
        <v>1663</v>
      </c>
      <c>
        <f>(M1433*21)/100</f>
      </c>
      <c t="s">
        <v>28</v>
      </c>
    </row>
    <row r="1434" spans="1:5" ht="38.25">
      <c r="A1434" s="35" t="s">
        <v>56</v>
      </c>
      <c r="E1434" s="39" t="s">
        <v>3422</v>
      </c>
    </row>
    <row r="1435" spans="1:5" ht="12.75">
      <c r="A1435" s="35" t="s">
        <v>57</v>
      </c>
      <c r="E1435" s="40" t="s">
        <v>5</v>
      </c>
    </row>
    <row r="1436" spans="1:5" ht="12.75">
      <c r="A1436" t="s">
        <v>58</v>
      </c>
      <c r="E1436" s="39" t="s">
        <v>5</v>
      </c>
    </row>
    <row r="1437" spans="1:16" ht="12.75">
      <c r="A1437" t="s">
        <v>50</v>
      </c>
      <c s="34" t="s">
        <v>601</v>
      </c>
      <c s="34" t="s">
        <v>3423</v>
      </c>
      <c s="35" t="s">
        <v>5</v>
      </c>
      <c s="6" t="s">
        <v>3424</v>
      </c>
      <c s="36" t="s">
        <v>3329</v>
      </c>
      <c s="37">
        <v>3</v>
      </c>
      <c s="36">
        <v>0</v>
      </c>
      <c s="36">
        <f>ROUND(G1437*H1437,6)</f>
      </c>
      <c r="L1437" s="38">
        <v>0</v>
      </c>
      <c s="32">
        <f>ROUND(ROUND(L1437,2)*ROUND(G1437,3),2)</f>
      </c>
      <c s="36" t="s">
        <v>391</v>
      </c>
      <c>
        <f>(M1437*21)/100</f>
      </c>
      <c t="s">
        <v>28</v>
      </c>
    </row>
    <row r="1438" spans="1:5" ht="12.75">
      <c r="A1438" s="35" t="s">
        <v>56</v>
      </c>
      <c r="E1438" s="39" t="s">
        <v>3424</v>
      </c>
    </row>
    <row r="1439" spans="1:5" ht="12.75">
      <c r="A1439" s="35" t="s">
        <v>57</v>
      </c>
      <c r="E1439" s="40" t="s">
        <v>5</v>
      </c>
    </row>
    <row r="1440" spans="1:5" ht="63.75">
      <c r="A1440" t="s">
        <v>58</v>
      </c>
      <c r="E1440" s="39" t="s">
        <v>3425</v>
      </c>
    </row>
    <row r="1441" spans="1:13" ht="12.75">
      <c r="A1441" t="s">
        <v>47</v>
      </c>
      <c r="C1441" s="31" t="s">
        <v>3426</v>
      </c>
      <c r="E1441" s="33" t="s">
        <v>3427</v>
      </c>
      <c r="J1441" s="32">
        <f>0</f>
      </c>
      <c s="32">
        <f>0</f>
      </c>
      <c s="32">
        <f>0+L1442+L1446+L1450+L1454+L1458+L1462+L1466+L1470+L1474+L1478+L1482+L1486+L1490+L1494+L1498+L1502+L1506+L1510+L1514+L1518</f>
      </c>
      <c s="32">
        <f>0+M1442+M1446+M1450+M1454+M1458+M1462+M1466+M1470+M1474+M1478+M1482+M1486+M1490+M1494+M1498+M1502+M1506+M1510+M1514+M1518</f>
      </c>
    </row>
    <row r="1442" spans="1:16" ht="12.75">
      <c r="A1442" t="s">
        <v>50</v>
      </c>
      <c s="34" t="s">
        <v>604</v>
      </c>
      <c s="34" t="s">
        <v>3428</v>
      </c>
      <c s="35" t="s">
        <v>5</v>
      </c>
      <c s="6" t="s">
        <v>3429</v>
      </c>
      <c s="36" t="s">
        <v>65</v>
      </c>
      <c s="37">
        <v>1</v>
      </c>
      <c s="36">
        <v>0.0045</v>
      </c>
      <c s="36">
        <f>ROUND(G1442*H1442,6)</f>
      </c>
      <c r="L1442" s="38">
        <v>0</v>
      </c>
      <c s="32">
        <f>ROUND(ROUND(L1442,2)*ROUND(G1442,3),2)</f>
      </c>
      <c s="36" t="s">
        <v>1663</v>
      </c>
      <c>
        <f>(M1442*21)/100</f>
      </c>
      <c t="s">
        <v>28</v>
      </c>
    </row>
    <row r="1443" spans="1:5" ht="12.75">
      <c r="A1443" s="35" t="s">
        <v>56</v>
      </c>
      <c r="E1443" s="39" t="s">
        <v>3429</v>
      </c>
    </row>
    <row r="1444" spans="1:5" ht="12.75">
      <c r="A1444" s="35" t="s">
        <v>57</v>
      </c>
      <c r="E1444" s="40" t="s">
        <v>5</v>
      </c>
    </row>
    <row r="1445" spans="1:5" ht="12.75">
      <c r="A1445" t="s">
        <v>58</v>
      </c>
      <c r="E1445" s="39" t="s">
        <v>3429</v>
      </c>
    </row>
    <row r="1446" spans="1:16" ht="12.75">
      <c r="A1446" t="s">
        <v>50</v>
      </c>
      <c s="34" t="s">
        <v>607</v>
      </c>
      <c s="34" t="s">
        <v>3430</v>
      </c>
      <c s="35" t="s">
        <v>5</v>
      </c>
      <c s="6" t="s">
        <v>3431</v>
      </c>
      <c s="36" t="s">
        <v>65</v>
      </c>
      <c s="37">
        <v>2</v>
      </c>
      <c s="36">
        <v>0.0062</v>
      </c>
      <c s="36">
        <f>ROUND(G1446*H1446,6)</f>
      </c>
      <c r="L1446" s="38">
        <v>0</v>
      </c>
      <c s="32">
        <f>ROUND(ROUND(L1446,2)*ROUND(G1446,3),2)</f>
      </c>
      <c s="36" t="s">
        <v>1663</v>
      </c>
      <c>
        <f>(M1446*21)/100</f>
      </c>
      <c t="s">
        <v>28</v>
      </c>
    </row>
    <row r="1447" spans="1:5" ht="12.75">
      <c r="A1447" s="35" t="s">
        <v>56</v>
      </c>
      <c r="E1447" s="39" t="s">
        <v>3431</v>
      </c>
    </row>
    <row r="1448" spans="1:5" ht="12.75">
      <c r="A1448" s="35" t="s">
        <v>57</v>
      </c>
      <c r="E1448" s="40" t="s">
        <v>5</v>
      </c>
    </row>
    <row r="1449" spans="1:5" ht="12.75">
      <c r="A1449" t="s">
        <v>58</v>
      </c>
      <c r="E1449" s="39" t="s">
        <v>3431</v>
      </c>
    </row>
    <row r="1450" spans="1:16" ht="12.75">
      <c r="A1450" t="s">
        <v>50</v>
      </c>
      <c s="34" t="s">
        <v>610</v>
      </c>
      <c s="34" t="s">
        <v>3432</v>
      </c>
      <c s="35" t="s">
        <v>5</v>
      </c>
      <c s="6" t="s">
        <v>3433</v>
      </c>
      <c s="36" t="s">
        <v>65</v>
      </c>
      <c s="37">
        <v>3</v>
      </c>
      <c s="36">
        <v>0.012</v>
      </c>
      <c s="36">
        <f>ROUND(G1450*H1450,6)</f>
      </c>
      <c r="L1450" s="38">
        <v>0</v>
      </c>
      <c s="32">
        <f>ROUND(ROUND(L1450,2)*ROUND(G1450,3),2)</f>
      </c>
      <c s="36" t="s">
        <v>1663</v>
      </c>
      <c>
        <f>(M1450*21)/100</f>
      </c>
      <c t="s">
        <v>28</v>
      </c>
    </row>
    <row r="1451" spans="1:5" ht="12.75">
      <c r="A1451" s="35" t="s">
        <v>56</v>
      </c>
      <c r="E1451" s="39" t="s">
        <v>3433</v>
      </c>
    </row>
    <row r="1452" spans="1:5" ht="12.75">
      <c r="A1452" s="35" t="s">
        <v>57</v>
      </c>
      <c r="E1452" s="40" t="s">
        <v>5</v>
      </c>
    </row>
    <row r="1453" spans="1:5" ht="12.75">
      <c r="A1453" t="s">
        <v>58</v>
      </c>
      <c r="E1453" s="39" t="s">
        <v>3433</v>
      </c>
    </row>
    <row r="1454" spans="1:16" ht="12.75">
      <c r="A1454" t="s">
        <v>50</v>
      </c>
      <c s="34" t="s">
        <v>613</v>
      </c>
      <c s="34" t="s">
        <v>3434</v>
      </c>
      <c s="35" t="s">
        <v>5</v>
      </c>
      <c s="6" t="s">
        <v>3435</v>
      </c>
      <c s="36" t="s">
        <v>65</v>
      </c>
      <c s="37">
        <v>15</v>
      </c>
      <c s="36">
        <v>0.00015</v>
      </c>
      <c s="36">
        <f>ROUND(G1454*H1454,6)</f>
      </c>
      <c r="L1454" s="38">
        <v>0</v>
      </c>
      <c s="32">
        <f>ROUND(ROUND(L1454,2)*ROUND(G1454,3),2)</f>
      </c>
      <c s="36" t="s">
        <v>1663</v>
      </c>
      <c>
        <f>(M1454*21)/100</f>
      </c>
      <c t="s">
        <v>28</v>
      </c>
    </row>
    <row r="1455" spans="1:5" ht="12.75">
      <c r="A1455" s="35" t="s">
        <v>56</v>
      </c>
      <c r="E1455" s="39" t="s">
        <v>3435</v>
      </c>
    </row>
    <row r="1456" spans="1:5" ht="12.75">
      <c r="A1456" s="35" t="s">
        <v>57</v>
      </c>
      <c r="E1456" s="40" t="s">
        <v>5</v>
      </c>
    </row>
    <row r="1457" spans="1:5" ht="12.75">
      <c r="A1457" t="s">
        <v>58</v>
      </c>
      <c r="E1457" s="39" t="s">
        <v>5</v>
      </c>
    </row>
    <row r="1458" spans="1:16" ht="25.5">
      <c r="A1458" t="s">
        <v>50</v>
      </c>
      <c s="34" t="s">
        <v>616</v>
      </c>
      <c s="34" t="s">
        <v>3436</v>
      </c>
      <c s="35" t="s">
        <v>5</v>
      </c>
      <c s="6" t="s">
        <v>3437</v>
      </c>
      <c s="36" t="s">
        <v>3329</v>
      </c>
      <c s="37">
        <v>1</v>
      </c>
      <c s="36">
        <v>0.01697</v>
      </c>
      <c s="36">
        <f>ROUND(G1458*H1458,6)</f>
      </c>
      <c r="L1458" s="38">
        <v>0</v>
      </c>
      <c s="32">
        <f>ROUND(ROUND(L1458,2)*ROUND(G1458,3),2)</f>
      </c>
      <c s="36" t="s">
        <v>1663</v>
      </c>
      <c>
        <f>(M1458*21)/100</f>
      </c>
      <c t="s">
        <v>28</v>
      </c>
    </row>
    <row r="1459" spans="1:5" ht="25.5">
      <c r="A1459" s="35" t="s">
        <v>56</v>
      </c>
      <c r="E1459" s="39" t="s">
        <v>3437</v>
      </c>
    </row>
    <row r="1460" spans="1:5" ht="12.75">
      <c r="A1460" s="35" t="s">
        <v>57</v>
      </c>
      <c r="E1460" s="40" t="s">
        <v>5</v>
      </c>
    </row>
    <row r="1461" spans="1:5" ht="12.75">
      <c r="A1461" t="s">
        <v>58</v>
      </c>
      <c r="E1461" s="39" t="s">
        <v>5</v>
      </c>
    </row>
    <row r="1462" spans="1:16" ht="12.75">
      <c r="A1462" t="s">
        <v>50</v>
      </c>
      <c s="34" t="s">
        <v>619</v>
      </c>
      <c s="34" t="s">
        <v>3438</v>
      </c>
      <c s="35" t="s">
        <v>5</v>
      </c>
      <c s="6" t="s">
        <v>3439</v>
      </c>
      <c s="36" t="s">
        <v>3329</v>
      </c>
      <c s="37">
        <v>1</v>
      </c>
      <c s="36">
        <v>0.01808</v>
      </c>
      <c s="36">
        <f>ROUND(G1462*H1462,6)</f>
      </c>
      <c r="L1462" s="38">
        <v>0</v>
      </c>
      <c s="32">
        <f>ROUND(ROUND(L1462,2)*ROUND(G1462,3),2)</f>
      </c>
      <c s="36" t="s">
        <v>1663</v>
      </c>
      <c>
        <f>(M1462*21)/100</f>
      </c>
      <c t="s">
        <v>28</v>
      </c>
    </row>
    <row r="1463" spans="1:5" ht="12.75">
      <c r="A1463" s="35" t="s">
        <v>56</v>
      </c>
      <c r="E1463" s="39" t="s">
        <v>3439</v>
      </c>
    </row>
    <row r="1464" spans="1:5" ht="12.75">
      <c r="A1464" s="35" t="s">
        <v>57</v>
      </c>
      <c r="E1464" s="40" t="s">
        <v>5</v>
      </c>
    </row>
    <row r="1465" spans="1:5" ht="12.75">
      <c r="A1465" t="s">
        <v>58</v>
      </c>
      <c r="E1465" s="39" t="s">
        <v>5</v>
      </c>
    </row>
    <row r="1466" spans="1:16" ht="12.75">
      <c r="A1466" t="s">
        <v>50</v>
      </c>
      <c s="34" t="s">
        <v>622</v>
      </c>
      <c s="34" t="s">
        <v>3440</v>
      </c>
      <c s="35" t="s">
        <v>5</v>
      </c>
      <c s="6" t="s">
        <v>3441</v>
      </c>
      <c s="36" t="s">
        <v>3329</v>
      </c>
      <c s="37">
        <v>5</v>
      </c>
      <c s="36">
        <v>0.00173</v>
      </c>
      <c s="36">
        <f>ROUND(G1466*H1466,6)</f>
      </c>
      <c r="L1466" s="38">
        <v>0</v>
      </c>
      <c s="32">
        <f>ROUND(ROUND(L1466,2)*ROUND(G1466,3),2)</f>
      </c>
      <c s="36" t="s">
        <v>1663</v>
      </c>
      <c>
        <f>(M1466*21)/100</f>
      </c>
      <c t="s">
        <v>28</v>
      </c>
    </row>
    <row r="1467" spans="1:5" ht="12.75">
      <c r="A1467" s="35" t="s">
        <v>56</v>
      </c>
      <c r="E1467" s="39" t="s">
        <v>3441</v>
      </c>
    </row>
    <row r="1468" spans="1:5" ht="12.75">
      <c r="A1468" s="35" t="s">
        <v>57</v>
      </c>
      <c r="E1468" s="40" t="s">
        <v>5</v>
      </c>
    </row>
    <row r="1469" spans="1:5" ht="12.75">
      <c r="A1469" t="s">
        <v>58</v>
      </c>
      <c r="E1469" s="39" t="s">
        <v>5</v>
      </c>
    </row>
    <row r="1470" spans="1:16" ht="12.75">
      <c r="A1470" t="s">
        <v>50</v>
      </c>
      <c s="34" t="s">
        <v>625</v>
      </c>
      <c s="34" t="s">
        <v>3442</v>
      </c>
      <c s="35" t="s">
        <v>5</v>
      </c>
      <c s="6" t="s">
        <v>3443</v>
      </c>
      <c s="36" t="s">
        <v>3329</v>
      </c>
      <c s="37">
        <v>1</v>
      </c>
      <c s="36">
        <v>0.00043</v>
      </c>
      <c s="36">
        <f>ROUND(G1470*H1470,6)</f>
      </c>
      <c r="L1470" s="38">
        <v>0</v>
      </c>
      <c s="32">
        <f>ROUND(ROUND(L1470,2)*ROUND(G1470,3),2)</f>
      </c>
      <c s="36" t="s">
        <v>1663</v>
      </c>
      <c>
        <f>(M1470*21)/100</f>
      </c>
      <c t="s">
        <v>28</v>
      </c>
    </row>
    <row r="1471" spans="1:5" ht="12.75">
      <c r="A1471" s="35" t="s">
        <v>56</v>
      </c>
      <c r="E1471" s="39" t="s">
        <v>3443</v>
      </c>
    </row>
    <row r="1472" spans="1:5" ht="12.75">
      <c r="A1472" s="35" t="s">
        <v>57</v>
      </c>
      <c r="E1472" s="40" t="s">
        <v>5</v>
      </c>
    </row>
    <row r="1473" spans="1:5" ht="12.75">
      <c r="A1473" t="s">
        <v>58</v>
      </c>
      <c r="E1473" s="39" t="s">
        <v>5</v>
      </c>
    </row>
    <row r="1474" spans="1:16" ht="25.5">
      <c r="A1474" t="s">
        <v>50</v>
      </c>
      <c s="34" t="s">
        <v>628</v>
      </c>
      <c s="34" t="s">
        <v>3444</v>
      </c>
      <c s="35" t="s">
        <v>5</v>
      </c>
      <c s="6" t="s">
        <v>3445</v>
      </c>
      <c s="36" t="s">
        <v>3329</v>
      </c>
      <c s="37">
        <v>1</v>
      </c>
      <c s="36">
        <v>0.01475</v>
      </c>
      <c s="36">
        <f>ROUND(G1474*H1474,6)</f>
      </c>
      <c r="L1474" s="38">
        <v>0</v>
      </c>
      <c s="32">
        <f>ROUND(ROUND(L1474,2)*ROUND(G1474,3),2)</f>
      </c>
      <c s="36" t="s">
        <v>1663</v>
      </c>
      <c>
        <f>(M1474*21)/100</f>
      </c>
      <c t="s">
        <v>28</v>
      </c>
    </row>
    <row r="1475" spans="1:5" ht="25.5">
      <c r="A1475" s="35" t="s">
        <v>56</v>
      </c>
      <c r="E1475" s="39" t="s">
        <v>3445</v>
      </c>
    </row>
    <row r="1476" spans="1:5" ht="12.75">
      <c r="A1476" s="35" t="s">
        <v>57</v>
      </c>
      <c r="E1476" s="40" t="s">
        <v>5</v>
      </c>
    </row>
    <row r="1477" spans="1:5" ht="12.75">
      <c r="A1477" t="s">
        <v>58</v>
      </c>
      <c r="E1477" s="39" t="s">
        <v>5</v>
      </c>
    </row>
    <row r="1478" spans="1:16" ht="25.5">
      <c r="A1478" t="s">
        <v>50</v>
      </c>
      <c s="34" t="s">
        <v>631</v>
      </c>
      <c s="34" t="s">
        <v>3446</v>
      </c>
      <c s="35" t="s">
        <v>5</v>
      </c>
      <c s="6" t="s">
        <v>3447</v>
      </c>
      <c s="36" t="s">
        <v>3329</v>
      </c>
      <c s="37">
        <v>1</v>
      </c>
      <c s="36">
        <v>0.04634</v>
      </c>
      <c s="36">
        <f>ROUND(G1478*H1478,6)</f>
      </c>
      <c r="L1478" s="38">
        <v>0</v>
      </c>
      <c s="32">
        <f>ROUND(ROUND(L1478,2)*ROUND(G1478,3),2)</f>
      </c>
      <c s="36" t="s">
        <v>1663</v>
      </c>
      <c>
        <f>(M1478*21)/100</f>
      </c>
      <c t="s">
        <v>28</v>
      </c>
    </row>
    <row r="1479" spans="1:5" ht="25.5">
      <c r="A1479" s="35" t="s">
        <v>56</v>
      </c>
      <c r="E1479" s="39" t="s">
        <v>3447</v>
      </c>
    </row>
    <row r="1480" spans="1:5" ht="12.75">
      <c r="A1480" s="35" t="s">
        <v>57</v>
      </c>
      <c r="E1480" s="40" t="s">
        <v>5</v>
      </c>
    </row>
    <row r="1481" spans="1:5" ht="12.75">
      <c r="A1481" t="s">
        <v>58</v>
      </c>
      <c r="E1481" s="39" t="s">
        <v>5</v>
      </c>
    </row>
    <row r="1482" spans="1:16" ht="12.75">
      <c r="A1482" t="s">
        <v>50</v>
      </c>
      <c s="34" t="s">
        <v>635</v>
      </c>
      <c s="34" t="s">
        <v>3358</v>
      </c>
      <c s="35" t="s">
        <v>5</v>
      </c>
      <c s="6" t="s">
        <v>3359</v>
      </c>
      <c s="36" t="s">
        <v>3329</v>
      </c>
      <c s="37">
        <v>15</v>
      </c>
      <c s="36">
        <v>0.00024</v>
      </c>
      <c s="36">
        <f>ROUND(G1482*H1482,6)</f>
      </c>
      <c r="L1482" s="38">
        <v>0</v>
      </c>
      <c s="32">
        <f>ROUND(ROUND(L1482,2)*ROUND(G1482,3),2)</f>
      </c>
      <c s="36" t="s">
        <v>1663</v>
      </c>
      <c>
        <f>(M1482*21)/100</f>
      </c>
      <c t="s">
        <v>28</v>
      </c>
    </row>
    <row r="1483" spans="1:5" ht="12.75">
      <c r="A1483" s="35" t="s">
        <v>56</v>
      </c>
      <c r="E1483" s="39" t="s">
        <v>3359</v>
      </c>
    </row>
    <row r="1484" spans="1:5" ht="12.75">
      <c r="A1484" s="35" t="s">
        <v>57</v>
      </c>
      <c r="E1484" s="40" t="s">
        <v>5</v>
      </c>
    </row>
    <row r="1485" spans="1:5" ht="12.75">
      <c r="A1485" t="s">
        <v>58</v>
      </c>
      <c r="E1485" s="39" t="s">
        <v>5</v>
      </c>
    </row>
    <row r="1486" spans="1:16" ht="25.5">
      <c r="A1486" t="s">
        <v>50</v>
      </c>
      <c s="34" t="s">
        <v>638</v>
      </c>
      <c s="34" t="s">
        <v>3448</v>
      </c>
      <c s="35" t="s">
        <v>5</v>
      </c>
      <c s="6" t="s">
        <v>3449</v>
      </c>
      <c s="36" t="s">
        <v>3329</v>
      </c>
      <c s="37">
        <v>1</v>
      </c>
      <c s="36">
        <v>0.00172</v>
      </c>
      <c s="36">
        <f>ROUND(G1486*H1486,6)</f>
      </c>
      <c r="L1486" s="38">
        <v>0</v>
      </c>
      <c s="32">
        <f>ROUND(ROUND(L1486,2)*ROUND(G1486,3),2)</f>
      </c>
      <c s="36" t="s">
        <v>1663</v>
      </c>
      <c>
        <f>(M1486*21)/100</f>
      </c>
      <c t="s">
        <v>28</v>
      </c>
    </row>
    <row r="1487" spans="1:5" ht="25.5">
      <c r="A1487" s="35" t="s">
        <v>56</v>
      </c>
      <c r="E1487" s="39" t="s">
        <v>3449</v>
      </c>
    </row>
    <row r="1488" spans="1:5" ht="12.75">
      <c r="A1488" s="35" t="s">
        <v>57</v>
      </c>
      <c r="E1488" s="40" t="s">
        <v>3450</v>
      </c>
    </row>
    <row r="1489" spans="1:5" ht="12.75">
      <c r="A1489" t="s">
        <v>58</v>
      </c>
      <c r="E1489" s="39" t="s">
        <v>5</v>
      </c>
    </row>
    <row r="1490" spans="1:16" ht="12.75">
      <c r="A1490" t="s">
        <v>50</v>
      </c>
      <c s="34" t="s">
        <v>641</v>
      </c>
      <c s="34" t="s">
        <v>3451</v>
      </c>
      <c s="35" t="s">
        <v>5</v>
      </c>
      <c s="6" t="s">
        <v>3452</v>
      </c>
      <c s="36" t="s">
        <v>3329</v>
      </c>
      <c s="37">
        <v>1</v>
      </c>
      <c s="36">
        <v>0.0018</v>
      </c>
      <c s="36">
        <f>ROUND(G1490*H1490,6)</f>
      </c>
      <c r="L1490" s="38">
        <v>0</v>
      </c>
      <c s="32">
        <f>ROUND(ROUND(L1490,2)*ROUND(G1490,3),2)</f>
      </c>
      <c s="36" t="s">
        <v>1663</v>
      </c>
      <c>
        <f>(M1490*21)/100</f>
      </c>
      <c t="s">
        <v>28</v>
      </c>
    </row>
    <row r="1491" spans="1:5" ht="12.75">
      <c r="A1491" s="35" t="s">
        <v>56</v>
      </c>
      <c r="E1491" s="39" t="s">
        <v>3452</v>
      </c>
    </row>
    <row r="1492" spans="1:5" ht="12.75">
      <c r="A1492" s="35" t="s">
        <v>57</v>
      </c>
      <c r="E1492" s="40" t="s">
        <v>5</v>
      </c>
    </row>
    <row r="1493" spans="1:5" ht="12.75">
      <c r="A1493" t="s">
        <v>58</v>
      </c>
      <c r="E1493" s="39" t="s">
        <v>5</v>
      </c>
    </row>
    <row r="1494" spans="1:16" ht="12.75">
      <c r="A1494" t="s">
        <v>50</v>
      </c>
      <c s="34" t="s">
        <v>644</v>
      </c>
      <c s="34" t="s">
        <v>3453</v>
      </c>
      <c s="35" t="s">
        <v>5</v>
      </c>
      <c s="6" t="s">
        <v>3454</v>
      </c>
      <c s="36" t="s">
        <v>3329</v>
      </c>
      <c s="37">
        <v>5</v>
      </c>
      <c s="36">
        <v>0.0018</v>
      </c>
      <c s="36">
        <f>ROUND(G1494*H1494,6)</f>
      </c>
      <c r="L1494" s="38">
        <v>0</v>
      </c>
      <c s="32">
        <f>ROUND(ROUND(L1494,2)*ROUND(G1494,3),2)</f>
      </c>
      <c s="36" t="s">
        <v>1663</v>
      </c>
      <c>
        <f>(M1494*21)/100</f>
      </c>
      <c t="s">
        <v>28</v>
      </c>
    </row>
    <row r="1495" spans="1:5" ht="12.75">
      <c r="A1495" s="35" t="s">
        <v>56</v>
      </c>
      <c r="E1495" s="39" t="s">
        <v>3454</v>
      </c>
    </row>
    <row r="1496" spans="1:5" ht="12.75">
      <c r="A1496" s="35" t="s">
        <v>57</v>
      </c>
      <c r="E1496" s="40" t="s">
        <v>5</v>
      </c>
    </row>
    <row r="1497" spans="1:5" ht="12.75">
      <c r="A1497" t="s">
        <v>58</v>
      </c>
      <c r="E1497" s="39" t="s">
        <v>5</v>
      </c>
    </row>
    <row r="1498" spans="1:16" ht="12.75">
      <c r="A1498" t="s">
        <v>50</v>
      </c>
      <c s="34" t="s">
        <v>647</v>
      </c>
      <c s="34" t="s">
        <v>3455</v>
      </c>
      <c s="35" t="s">
        <v>5</v>
      </c>
      <c s="6" t="s">
        <v>3456</v>
      </c>
      <c s="36" t="s">
        <v>3329</v>
      </c>
      <c s="37">
        <v>1</v>
      </c>
      <c s="36">
        <v>0.00184</v>
      </c>
      <c s="36">
        <f>ROUND(G1498*H1498,6)</f>
      </c>
      <c r="L1498" s="38">
        <v>0</v>
      </c>
      <c s="32">
        <f>ROUND(ROUND(L1498,2)*ROUND(G1498,3),2)</f>
      </c>
      <c s="36" t="s">
        <v>1663</v>
      </c>
      <c>
        <f>(M1498*21)/100</f>
      </c>
      <c t="s">
        <v>28</v>
      </c>
    </row>
    <row r="1499" spans="1:5" ht="12.75">
      <c r="A1499" s="35" t="s">
        <v>56</v>
      </c>
      <c r="E1499" s="39" t="s">
        <v>3456</v>
      </c>
    </row>
    <row r="1500" spans="1:5" ht="12.75">
      <c r="A1500" s="35" t="s">
        <v>57</v>
      </c>
      <c r="E1500" s="40" t="s">
        <v>5</v>
      </c>
    </row>
    <row r="1501" spans="1:5" ht="12.75">
      <c r="A1501" t="s">
        <v>58</v>
      </c>
      <c r="E1501" s="39" t="s">
        <v>5</v>
      </c>
    </row>
    <row r="1502" spans="1:16" ht="12.75">
      <c r="A1502" t="s">
        <v>50</v>
      </c>
      <c s="34" t="s">
        <v>650</v>
      </c>
      <c s="34" t="s">
        <v>3457</v>
      </c>
      <c s="35" t="s">
        <v>5</v>
      </c>
      <c s="6" t="s">
        <v>3458</v>
      </c>
      <c s="36" t="s">
        <v>65</v>
      </c>
      <c s="37">
        <v>5</v>
      </c>
      <c s="36">
        <v>0.00024</v>
      </c>
      <c s="36">
        <f>ROUND(G1502*H1502,6)</f>
      </c>
      <c r="L1502" s="38">
        <v>0</v>
      </c>
      <c s="32">
        <f>ROUND(ROUND(L1502,2)*ROUND(G1502,3),2)</f>
      </c>
      <c s="36" t="s">
        <v>1663</v>
      </c>
      <c>
        <f>(M1502*21)/100</f>
      </c>
      <c t="s">
        <v>28</v>
      </c>
    </row>
    <row r="1503" spans="1:5" ht="12.75">
      <c r="A1503" s="35" t="s">
        <v>56</v>
      </c>
      <c r="E1503" s="39" t="s">
        <v>3458</v>
      </c>
    </row>
    <row r="1504" spans="1:5" ht="12.75">
      <c r="A1504" s="35" t="s">
        <v>57</v>
      </c>
      <c r="E1504" s="40" t="s">
        <v>5</v>
      </c>
    </row>
    <row r="1505" spans="1:5" ht="12.75">
      <c r="A1505" t="s">
        <v>58</v>
      </c>
      <c r="E1505" s="39" t="s">
        <v>5</v>
      </c>
    </row>
    <row r="1506" spans="1:16" ht="25.5">
      <c r="A1506" t="s">
        <v>50</v>
      </c>
      <c s="34" t="s">
        <v>653</v>
      </c>
      <c s="34" t="s">
        <v>3459</v>
      </c>
      <c s="35" t="s">
        <v>5</v>
      </c>
      <c s="6" t="s">
        <v>3460</v>
      </c>
      <c s="36" t="s">
        <v>65</v>
      </c>
      <c s="37">
        <v>1</v>
      </c>
      <c s="36">
        <v>0.00047</v>
      </c>
      <c s="36">
        <f>ROUND(G1506*H1506,6)</f>
      </c>
      <c r="L1506" s="38">
        <v>0</v>
      </c>
      <c s="32">
        <f>ROUND(ROUND(L1506,2)*ROUND(G1506,3),2)</f>
      </c>
      <c s="36" t="s">
        <v>1663</v>
      </c>
      <c>
        <f>(M1506*21)/100</f>
      </c>
      <c t="s">
        <v>28</v>
      </c>
    </row>
    <row r="1507" spans="1:5" ht="25.5">
      <c r="A1507" s="35" t="s">
        <v>56</v>
      </c>
      <c r="E1507" s="39" t="s">
        <v>3460</v>
      </c>
    </row>
    <row r="1508" spans="1:5" ht="12.75">
      <c r="A1508" s="35" t="s">
        <v>57</v>
      </c>
      <c r="E1508" s="40" t="s">
        <v>5</v>
      </c>
    </row>
    <row r="1509" spans="1:5" ht="12.75">
      <c r="A1509" t="s">
        <v>58</v>
      </c>
      <c r="E1509" s="39" t="s">
        <v>5</v>
      </c>
    </row>
    <row r="1510" spans="1:16" ht="12.75">
      <c r="A1510" t="s">
        <v>50</v>
      </c>
      <c s="34" t="s">
        <v>656</v>
      </c>
      <c s="34" t="s">
        <v>3461</v>
      </c>
      <c s="35" t="s">
        <v>5</v>
      </c>
      <c s="6" t="s">
        <v>3462</v>
      </c>
      <c s="36" t="s">
        <v>65</v>
      </c>
      <c s="37">
        <v>10</v>
      </c>
      <c s="36">
        <v>0.00031</v>
      </c>
      <c s="36">
        <f>ROUND(G1510*H1510,6)</f>
      </c>
      <c r="L1510" s="38">
        <v>0</v>
      </c>
      <c s="32">
        <f>ROUND(ROUND(L1510,2)*ROUND(G1510,3),2)</f>
      </c>
      <c s="36" t="s">
        <v>1663</v>
      </c>
      <c>
        <f>(M1510*21)/100</f>
      </c>
      <c t="s">
        <v>28</v>
      </c>
    </row>
    <row r="1511" spans="1:5" ht="12.75">
      <c r="A1511" s="35" t="s">
        <v>56</v>
      </c>
      <c r="E1511" s="39" t="s">
        <v>3462</v>
      </c>
    </row>
    <row r="1512" spans="1:5" ht="12.75">
      <c r="A1512" s="35" t="s">
        <v>57</v>
      </c>
      <c r="E1512" s="40" t="s">
        <v>3463</v>
      </c>
    </row>
    <row r="1513" spans="1:5" ht="12.75">
      <c r="A1513" t="s">
        <v>58</v>
      </c>
      <c r="E1513" s="39" t="s">
        <v>5</v>
      </c>
    </row>
    <row r="1514" spans="1:16" ht="25.5">
      <c r="A1514" t="s">
        <v>50</v>
      </c>
      <c s="34" t="s">
        <v>659</v>
      </c>
      <c s="34" t="s">
        <v>3464</v>
      </c>
      <c s="35" t="s">
        <v>5</v>
      </c>
      <c s="6" t="s">
        <v>3465</v>
      </c>
      <c s="36" t="s">
        <v>996</v>
      </c>
      <c s="37">
        <v>0.183</v>
      </c>
      <c s="36">
        <v>0</v>
      </c>
      <c s="36">
        <f>ROUND(G1514*H1514,6)</f>
      </c>
      <c r="L1514" s="38">
        <v>0</v>
      </c>
      <c s="32">
        <f>ROUND(ROUND(L1514,2)*ROUND(G1514,3),2)</f>
      </c>
      <c s="36" t="s">
        <v>1663</v>
      </c>
      <c>
        <f>(M1514*21)/100</f>
      </c>
      <c t="s">
        <v>28</v>
      </c>
    </row>
    <row r="1515" spans="1:5" ht="25.5">
      <c r="A1515" s="35" t="s">
        <v>56</v>
      </c>
      <c r="E1515" s="39" t="s">
        <v>3465</v>
      </c>
    </row>
    <row r="1516" spans="1:5" ht="12.75">
      <c r="A1516" s="35" t="s">
        <v>57</v>
      </c>
      <c r="E1516" s="40" t="s">
        <v>5</v>
      </c>
    </row>
    <row r="1517" spans="1:5" ht="12.75">
      <c r="A1517" t="s">
        <v>58</v>
      </c>
      <c r="E1517" s="39" t="s">
        <v>5</v>
      </c>
    </row>
    <row r="1518" spans="1:16" ht="38.25">
      <c r="A1518" t="s">
        <v>50</v>
      </c>
      <c s="34" t="s">
        <v>662</v>
      </c>
      <c s="34" t="s">
        <v>3466</v>
      </c>
      <c s="35" t="s">
        <v>5</v>
      </c>
      <c s="6" t="s">
        <v>3467</v>
      </c>
      <c s="36" t="s">
        <v>996</v>
      </c>
      <c s="37">
        <v>0.183</v>
      </c>
      <c s="36">
        <v>0</v>
      </c>
      <c s="36">
        <f>ROUND(G1518*H1518,6)</f>
      </c>
      <c r="L1518" s="38">
        <v>0</v>
      </c>
      <c s="32">
        <f>ROUND(ROUND(L1518,2)*ROUND(G1518,3),2)</f>
      </c>
      <c s="36" t="s">
        <v>1663</v>
      </c>
      <c>
        <f>(M1518*21)/100</f>
      </c>
      <c t="s">
        <v>28</v>
      </c>
    </row>
    <row r="1519" spans="1:5" ht="38.25">
      <c r="A1519" s="35" t="s">
        <v>56</v>
      </c>
      <c r="E1519" s="39" t="s">
        <v>3468</v>
      </c>
    </row>
    <row r="1520" spans="1:5" ht="12.75">
      <c r="A1520" s="35" t="s">
        <v>57</v>
      </c>
      <c r="E1520" s="40" t="s">
        <v>5</v>
      </c>
    </row>
    <row r="1521" spans="1:5" ht="12.75">
      <c r="A1521" t="s">
        <v>58</v>
      </c>
      <c r="E1521" s="39" t="s">
        <v>5</v>
      </c>
    </row>
    <row r="1522" spans="1:13" ht="12.75">
      <c r="A1522" t="s">
        <v>47</v>
      </c>
      <c r="C1522" s="31" t="s">
        <v>3469</v>
      </c>
      <c r="E1522" s="33" t="s">
        <v>3470</v>
      </c>
      <c r="J1522" s="32">
        <f>0</f>
      </c>
      <c s="32">
        <f>0</f>
      </c>
      <c s="32">
        <f>0+L1523+L1527+L1531+L1535+L1539+L1543+L1547+L1551+L1555</f>
      </c>
      <c s="32">
        <f>0+M1523+M1527+M1531+M1535+M1539+M1543+M1547+M1551+M1555</f>
      </c>
    </row>
    <row r="1523" spans="1:16" ht="12.75">
      <c r="A1523" t="s">
        <v>50</v>
      </c>
      <c s="34" t="s">
        <v>666</v>
      </c>
      <c s="34" t="s">
        <v>3471</v>
      </c>
      <c s="35" t="s">
        <v>5</v>
      </c>
      <c s="6" t="s">
        <v>3472</v>
      </c>
      <c s="36" t="s">
        <v>65</v>
      </c>
      <c s="37">
        <v>1</v>
      </c>
      <c s="36">
        <v>0.0005</v>
      </c>
      <c s="36">
        <f>ROUND(G1523*H1523,6)</f>
      </c>
      <c r="L1523" s="38">
        <v>0</v>
      </c>
      <c s="32">
        <f>ROUND(ROUND(L1523,2)*ROUND(G1523,3),2)</f>
      </c>
      <c s="36" t="s">
        <v>1663</v>
      </c>
      <c>
        <f>(M1523*21)/100</f>
      </c>
      <c t="s">
        <v>28</v>
      </c>
    </row>
    <row r="1524" spans="1:5" ht="12.75">
      <c r="A1524" s="35" t="s">
        <v>56</v>
      </c>
      <c r="E1524" s="39" t="s">
        <v>3472</v>
      </c>
    </row>
    <row r="1525" spans="1:5" ht="12.75">
      <c r="A1525" s="35" t="s">
        <v>57</v>
      </c>
      <c r="E1525" s="40" t="s">
        <v>5</v>
      </c>
    </row>
    <row r="1526" spans="1:5" ht="12.75">
      <c r="A1526" t="s">
        <v>58</v>
      </c>
      <c r="E1526" s="39" t="s">
        <v>3472</v>
      </c>
    </row>
    <row r="1527" spans="1:16" ht="25.5">
      <c r="A1527" t="s">
        <v>50</v>
      </c>
      <c s="34" t="s">
        <v>670</v>
      </c>
      <c s="34" t="s">
        <v>3473</v>
      </c>
      <c s="35" t="s">
        <v>5</v>
      </c>
      <c s="6" t="s">
        <v>3474</v>
      </c>
      <c s="36" t="s">
        <v>3329</v>
      </c>
      <c s="37">
        <v>5</v>
      </c>
      <c s="36">
        <v>0.012</v>
      </c>
      <c s="36">
        <f>ROUND(G1527*H1527,6)</f>
      </c>
      <c r="L1527" s="38">
        <v>0</v>
      </c>
      <c s="32">
        <f>ROUND(ROUND(L1527,2)*ROUND(G1527,3),2)</f>
      </c>
      <c s="36" t="s">
        <v>1663</v>
      </c>
      <c>
        <f>(M1527*21)/100</f>
      </c>
      <c t="s">
        <v>28</v>
      </c>
    </row>
    <row r="1528" spans="1:5" ht="25.5">
      <c r="A1528" s="35" t="s">
        <v>56</v>
      </c>
      <c r="E1528" s="39" t="s">
        <v>3474</v>
      </c>
    </row>
    <row r="1529" spans="1:5" ht="12.75">
      <c r="A1529" s="35" t="s">
        <v>57</v>
      </c>
      <c r="E1529" s="40" t="s">
        <v>5</v>
      </c>
    </row>
    <row r="1530" spans="1:5" ht="12.75">
      <c r="A1530" t="s">
        <v>58</v>
      </c>
      <c r="E1530" s="39" t="s">
        <v>5</v>
      </c>
    </row>
    <row r="1531" spans="1:16" ht="25.5">
      <c r="A1531" t="s">
        <v>50</v>
      </c>
      <c s="34" t="s">
        <v>674</v>
      </c>
      <c s="34" t="s">
        <v>3475</v>
      </c>
      <c s="35" t="s">
        <v>5</v>
      </c>
      <c s="6" t="s">
        <v>3476</v>
      </c>
      <c s="36" t="s">
        <v>3329</v>
      </c>
      <c s="37">
        <v>1</v>
      </c>
      <c s="36">
        <v>0.0156</v>
      </c>
      <c s="36">
        <f>ROUND(G1531*H1531,6)</f>
      </c>
      <c r="L1531" s="38">
        <v>0</v>
      </c>
      <c s="32">
        <f>ROUND(ROUND(L1531,2)*ROUND(G1531,3),2)</f>
      </c>
      <c s="36" t="s">
        <v>1663</v>
      </c>
      <c>
        <f>(M1531*21)/100</f>
      </c>
      <c t="s">
        <v>28</v>
      </c>
    </row>
    <row r="1532" spans="1:5" ht="25.5">
      <c r="A1532" s="35" t="s">
        <v>56</v>
      </c>
      <c r="E1532" s="39" t="s">
        <v>3476</v>
      </c>
    </row>
    <row r="1533" spans="1:5" ht="12.75">
      <c r="A1533" s="35" t="s">
        <v>57</v>
      </c>
      <c r="E1533" s="40" t="s">
        <v>5</v>
      </c>
    </row>
    <row r="1534" spans="1:5" ht="12.75">
      <c r="A1534" t="s">
        <v>58</v>
      </c>
      <c r="E1534" s="39" t="s">
        <v>5</v>
      </c>
    </row>
    <row r="1535" spans="1:16" ht="25.5">
      <c r="A1535" t="s">
        <v>50</v>
      </c>
      <c s="34" t="s">
        <v>678</v>
      </c>
      <c s="34" t="s">
        <v>3477</v>
      </c>
      <c s="35" t="s">
        <v>5</v>
      </c>
      <c s="6" t="s">
        <v>3478</v>
      </c>
      <c s="36" t="s">
        <v>3329</v>
      </c>
      <c s="37">
        <v>1</v>
      </c>
      <c s="36">
        <v>0.01665</v>
      </c>
      <c s="36">
        <f>ROUND(G1535*H1535,6)</f>
      </c>
      <c r="L1535" s="38">
        <v>0</v>
      </c>
      <c s="32">
        <f>ROUND(ROUND(L1535,2)*ROUND(G1535,3),2)</f>
      </c>
      <c s="36" t="s">
        <v>1663</v>
      </c>
      <c>
        <f>(M1535*21)/100</f>
      </c>
      <c t="s">
        <v>28</v>
      </c>
    </row>
    <row r="1536" spans="1:5" ht="25.5">
      <c r="A1536" s="35" t="s">
        <v>56</v>
      </c>
      <c r="E1536" s="39" t="s">
        <v>3478</v>
      </c>
    </row>
    <row r="1537" spans="1:5" ht="12.75">
      <c r="A1537" s="35" t="s">
        <v>57</v>
      </c>
      <c r="E1537" s="40" t="s">
        <v>5</v>
      </c>
    </row>
    <row r="1538" spans="1:5" ht="12.75">
      <c r="A1538" t="s">
        <v>58</v>
      </c>
      <c r="E1538" s="39" t="s">
        <v>5</v>
      </c>
    </row>
    <row r="1539" spans="1:16" ht="12.75">
      <c r="A1539" t="s">
        <v>50</v>
      </c>
      <c s="34" t="s">
        <v>682</v>
      </c>
      <c s="34" t="s">
        <v>3479</v>
      </c>
      <c s="35" t="s">
        <v>5</v>
      </c>
      <c s="6" t="s">
        <v>3480</v>
      </c>
      <c s="36" t="s">
        <v>3329</v>
      </c>
      <c s="37">
        <v>2</v>
      </c>
      <c s="36">
        <v>0.00015</v>
      </c>
      <c s="36">
        <f>ROUND(G1539*H1539,6)</f>
      </c>
      <c r="L1539" s="38">
        <v>0</v>
      </c>
      <c s="32">
        <f>ROUND(ROUND(L1539,2)*ROUND(G1539,3),2)</f>
      </c>
      <c s="36" t="s">
        <v>1663</v>
      </c>
      <c>
        <f>(M1539*21)/100</f>
      </c>
      <c t="s">
        <v>28</v>
      </c>
    </row>
    <row r="1540" spans="1:5" ht="12.75">
      <c r="A1540" s="35" t="s">
        <v>56</v>
      </c>
      <c r="E1540" s="39" t="s">
        <v>3480</v>
      </c>
    </row>
    <row r="1541" spans="1:5" ht="12.75">
      <c r="A1541" s="35" t="s">
        <v>57</v>
      </c>
      <c r="E1541" s="40" t="s">
        <v>5</v>
      </c>
    </row>
    <row r="1542" spans="1:5" ht="12.75">
      <c r="A1542" t="s">
        <v>58</v>
      </c>
      <c r="E1542" s="39" t="s">
        <v>5</v>
      </c>
    </row>
    <row r="1543" spans="1:16" ht="38.25">
      <c r="A1543" t="s">
        <v>50</v>
      </c>
      <c s="34" t="s">
        <v>686</v>
      </c>
      <c s="34" t="s">
        <v>3481</v>
      </c>
      <c s="35" t="s">
        <v>5</v>
      </c>
      <c s="6" t="s">
        <v>3482</v>
      </c>
      <c s="36" t="s">
        <v>996</v>
      </c>
      <c s="37">
        <v>0.113</v>
      </c>
      <c s="36">
        <v>0</v>
      </c>
      <c s="36">
        <f>ROUND(G1543*H1543,6)</f>
      </c>
      <c r="L1543" s="38">
        <v>0</v>
      </c>
      <c s="32">
        <f>ROUND(ROUND(L1543,2)*ROUND(G1543,3),2)</f>
      </c>
      <c s="36" t="s">
        <v>1663</v>
      </c>
      <c>
        <f>(M1543*21)/100</f>
      </c>
      <c t="s">
        <v>28</v>
      </c>
    </row>
    <row r="1544" spans="1:5" ht="38.25">
      <c r="A1544" s="35" t="s">
        <v>56</v>
      </c>
      <c r="E1544" s="39" t="s">
        <v>3482</v>
      </c>
    </row>
    <row r="1545" spans="1:5" ht="12.75">
      <c r="A1545" s="35" t="s">
        <v>57</v>
      </c>
      <c r="E1545" s="40" t="s">
        <v>5</v>
      </c>
    </row>
    <row r="1546" spans="1:5" ht="12.75">
      <c r="A1546" t="s">
        <v>58</v>
      </c>
      <c r="E1546" s="39" t="s">
        <v>5</v>
      </c>
    </row>
    <row r="1547" spans="1:16" ht="38.25">
      <c r="A1547" t="s">
        <v>50</v>
      </c>
      <c s="34" t="s">
        <v>687</v>
      </c>
      <c s="34" t="s">
        <v>3483</v>
      </c>
      <c s="35" t="s">
        <v>5</v>
      </c>
      <c s="6" t="s">
        <v>3484</v>
      </c>
      <c s="36" t="s">
        <v>996</v>
      </c>
      <c s="37">
        <v>0.113</v>
      </c>
      <c s="36">
        <v>0</v>
      </c>
      <c s="36">
        <f>ROUND(G1547*H1547,6)</f>
      </c>
      <c r="L1547" s="38">
        <v>0</v>
      </c>
      <c s="32">
        <f>ROUND(ROUND(L1547,2)*ROUND(G1547,3),2)</f>
      </c>
      <c s="36" t="s">
        <v>1663</v>
      </c>
      <c>
        <f>(M1547*21)/100</f>
      </c>
      <c t="s">
        <v>28</v>
      </c>
    </row>
    <row r="1548" spans="1:5" ht="38.25">
      <c r="A1548" s="35" t="s">
        <v>56</v>
      </c>
      <c r="E1548" s="39" t="s">
        <v>3485</v>
      </c>
    </row>
    <row r="1549" spans="1:5" ht="12.75">
      <c r="A1549" s="35" t="s">
        <v>57</v>
      </c>
      <c r="E1549" s="40" t="s">
        <v>5</v>
      </c>
    </row>
    <row r="1550" spans="1:5" ht="12.75">
      <c r="A1550" t="s">
        <v>58</v>
      </c>
      <c r="E1550" s="39" t="s">
        <v>5</v>
      </c>
    </row>
    <row r="1551" spans="1:16" ht="12.75">
      <c r="A1551" t="s">
        <v>50</v>
      </c>
      <c s="34" t="s">
        <v>688</v>
      </c>
      <c s="34" t="s">
        <v>3486</v>
      </c>
      <c s="35" t="s">
        <v>5</v>
      </c>
      <c s="6" t="s">
        <v>3487</v>
      </c>
      <c s="36" t="s">
        <v>3329</v>
      </c>
      <c s="37">
        <v>1</v>
      </c>
      <c s="36">
        <v>0.012</v>
      </c>
      <c s="36">
        <f>ROUND(G1551*H1551,6)</f>
      </c>
      <c r="L1551" s="38">
        <v>0</v>
      </c>
      <c s="32">
        <f>ROUND(ROUND(L1551,2)*ROUND(G1551,3),2)</f>
      </c>
      <c s="36" t="s">
        <v>391</v>
      </c>
      <c>
        <f>(M1551*21)/100</f>
      </c>
      <c t="s">
        <v>28</v>
      </c>
    </row>
    <row r="1552" spans="1:5" ht="12.75">
      <c r="A1552" s="35" t="s">
        <v>56</v>
      </c>
      <c r="E1552" s="39" t="s">
        <v>3487</v>
      </c>
    </row>
    <row r="1553" spans="1:5" ht="12.75">
      <c r="A1553" s="35" t="s">
        <v>57</v>
      </c>
      <c r="E1553" s="40" t="s">
        <v>5</v>
      </c>
    </row>
    <row r="1554" spans="1:5" ht="63.75">
      <c r="A1554" t="s">
        <v>58</v>
      </c>
      <c r="E1554" s="39" t="s">
        <v>3488</v>
      </c>
    </row>
    <row r="1555" spans="1:16" ht="12.75">
      <c r="A1555" t="s">
        <v>50</v>
      </c>
      <c s="34" t="s">
        <v>691</v>
      </c>
      <c s="34" t="s">
        <v>3489</v>
      </c>
      <c s="35" t="s">
        <v>5</v>
      </c>
      <c s="6" t="s">
        <v>3490</v>
      </c>
      <c s="36" t="s">
        <v>3329</v>
      </c>
      <c s="37">
        <v>1</v>
      </c>
      <c s="36">
        <v>0.008</v>
      </c>
      <c s="36">
        <f>ROUND(G1555*H1555,6)</f>
      </c>
      <c r="L1555" s="38">
        <v>0</v>
      </c>
      <c s="32">
        <f>ROUND(ROUND(L1555,2)*ROUND(G1555,3),2)</f>
      </c>
      <c s="36" t="s">
        <v>391</v>
      </c>
      <c>
        <f>(M1555*21)/100</f>
      </c>
      <c t="s">
        <v>28</v>
      </c>
    </row>
    <row r="1556" spans="1:5" ht="12.75">
      <c r="A1556" s="35" t="s">
        <v>56</v>
      </c>
      <c r="E1556" s="39" t="s">
        <v>3490</v>
      </c>
    </row>
    <row r="1557" spans="1:5" ht="12.75">
      <c r="A1557" s="35" t="s">
        <v>57</v>
      </c>
      <c r="E1557" s="40" t="s">
        <v>5</v>
      </c>
    </row>
    <row r="1558" spans="1:5" ht="63.75">
      <c r="A1558" t="s">
        <v>58</v>
      </c>
      <c r="E1558" s="39" t="s">
        <v>3491</v>
      </c>
    </row>
    <row r="1559" spans="1:13" ht="12.75">
      <c r="A1559" t="s">
        <v>47</v>
      </c>
      <c r="C1559" s="31" t="s">
        <v>3492</v>
      </c>
      <c r="E1559" s="33" t="s">
        <v>3493</v>
      </c>
      <c r="J1559" s="32">
        <f>0</f>
      </c>
      <c s="32">
        <f>0</f>
      </c>
      <c s="32">
        <f>0+L1560+L1564+L1568</f>
      </c>
      <c s="32">
        <f>0+M1560+M1564+M1568</f>
      </c>
    </row>
    <row r="1560" spans="1:16" ht="25.5">
      <c r="A1560" t="s">
        <v>50</v>
      </c>
      <c s="34" t="s">
        <v>695</v>
      </c>
      <c s="34" t="s">
        <v>3494</v>
      </c>
      <c s="35" t="s">
        <v>5</v>
      </c>
      <c s="6" t="s">
        <v>3495</v>
      </c>
      <c s="36" t="s">
        <v>3329</v>
      </c>
      <c s="37">
        <v>1</v>
      </c>
      <c s="36">
        <v>0.00392</v>
      </c>
      <c s="36">
        <f>ROUND(G1560*H1560,6)</f>
      </c>
      <c r="L1560" s="38">
        <v>0</v>
      </c>
      <c s="32">
        <f>ROUND(ROUND(L1560,2)*ROUND(G1560,3),2)</f>
      </c>
      <c s="36" t="s">
        <v>1663</v>
      </c>
      <c>
        <f>(M1560*21)/100</f>
      </c>
      <c t="s">
        <v>28</v>
      </c>
    </row>
    <row r="1561" spans="1:5" ht="25.5">
      <c r="A1561" s="35" t="s">
        <v>56</v>
      </c>
      <c r="E1561" s="39" t="s">
        <v>3495</v>
      </c>
    </row>
    <row r="1562" spans="1:5" ht="12.75">
      <c r="A1562" s="35" t="s">
        <v>57</v>
      </c>
      <c r="E1562" s="40" t="s">
        <v>5</v>
      </c>
    </row>
    <row r="1563" spans="1:5" ht="12.75">
      <c r="A1563" t="s">
        <v>58</v>
      </c>
      <c r="E1563" s="39" t="s">
        <v>5</v>
      </c>
    </row>
    <row r="1564" spans="1:16" ht="25.5">
      <c r="A1564" t="s">
        <v>50</v>
      </c>
      <c s="34" t="s">
        <v>698</v>
      </c>
      <c s="34" t="s">
        <v>3496</v>
      </c>
      <c s="35" t="s">
        <v>5</v>
      </c>
      <c s="6" t="s">
        <v>3497</v>
      </c>
      <c s="36" t="s">
        <v>996</v>
      </c>
      <c s="37">
        <v>0.004</v>
      </c>
      <c s="36">
        <v>0</v>
      </c>
      <c s="36">
        <f>ROUND(G1564*H1564,6)</f>
      </c>
      <c r="L1564" s="38">
        <v>0</v>
      </c>
      <c s="32">
        <f>ROUND(ROUND(L1564,2)*ROUND(G1564,3),2)</f>
      </c>
      <c s="36" t="s">
        <v>1663</v>
      </c>
      <c>
        <f>(M1564*21)/100</f>
      </c>
      <c t="s">
        <v>28</v>
      </c>
    </row>
    <row r="1565" spans="1:5" ht="25.5">
      <c r="A1565" s="35" t="s">
        <v>56</v>
      </c>
      <c r="E1565" s="39" t="s">
        <v>3497</v>
      </c>
    </row>
    <row r="1566" spans="1:5" ht="12.75">
      <c r="A1566" s="35" t="s">
        <v>57</v>
      </c>
      <c r="E1566" s="40" t="s">
        <v>5</v>
      </c>
    </row>
    <row r="1567" spans="1:5" ht="12.75">
      <c r="A1567" t="s">
        <v>58</v>
      </c>
      <c r="E1567" s="39" t="s">
        <v>5</v>
      </c>
    </row>
    <row r="1568" spans="1:16" ht="25.5">
      <c r="A1568" t="s">
        <v>50</v>
      </c>
      <c s="34" t="s">
        <v>701</v>
      </c>
      <c s="34" t="s">
        <v>3498</v>
      </c>
      <c s="35" t="s">
        <v>5</v>
      </c>
      <c s="6" t="s">
        <v>3499</v>
      </c>
      <c s="36" t="s">
        <v>996</v>
      </c>
      <c s="37">
        <v>0.004</v>
      </c>
      <c s="36">
        <v>0</v>
      </c>
      <c s="36">
        <f>ROUND(G1568*H1568,6)</f>
      </c>
      <c r="L1568" s="38">
        <v>0</v>
      </c>
      <c s="32">
        <f>ROUND(ROUND(L1568,2)*ROUND(G1568,3),2)</f>
      </c>
      <c s="36" t="s">
        <v>1663</v>
      </c>
      <c>
        <f>(M1568*21)/100</f>
      </c>
      <c t="s">
        <v>28</v>
      </c>
    </row>
    <row r="1569" spans="1:5" ht="25.5">
      <c r="A1569" s="35" t="s">
        <v>56</v>
      </c>
      <c r="E1569" s="39" t="s">
        <v>3500</v>
      </c>
    </row>
    <row r="1570" spans="1:5" ht="12.75">
      <c r="A1570" s="35" t="s">
        <v>57</v>
      </c>
      <c r="E1570" s="40" t="s">
        <v>5</v>
      </c>
    </row>
    <row r="1571" spans="1:5" ht="12.75">
      <c r="A1571" t="s">
        <v>58</v>
      </c>
      <c r="E1571" s="39" t="s">
        <v>5</v>
      </c>
    </row>
    <row r="1572" spans="1:13" ht="12.75">
      <c r="A1572" t="s">
        <v>47</v>
      </c>
      <c r="C1572" s="31" t="s">
        <v>3501</v>
      </c>
      <c r="E1572" s="33" t="s">
        <v>3502</v>
      </c>
      <c r="J1572" s="32">
        <f>0</f>
      </c>
      <c s="32">
        <f>0</f>
      </c>
      <c s="32">
        <f>0+L1573+L1577+L1581+L1585</f>
      </c>
      <c s="32">
        <f>0+M1573+M1577+M1581+M1585</f>
      </c>
    </row>
    <row r="1573" spans="1:16" ht="12.75">
      <c r="A1573" t="s">
        <v>50</v>
      </c>
      <c s="34" t="s">
        <v>704</v>
      </c>
      <c s="34" t="s">
        <v>3503</v>
      </c>
      <c s="35" t="s">
        <v>5</v>
      </c>
      <c s="6" t="s">
        <v>3504</v>
      </c>
      <c s="36" t="s">
        <v>65</v>
      </c>
      <c s="37">
        <v>1</v>
      </c>
      <c s="36">
        <v>0.00025</v>
      </c>
      <c s="36">
        <f>ROUND(G1573*H1573,6)</f>
      </c>
      <c r="L1573" s="38">
        <v>0</v>
      </c>
      <c s="32">
        <f>ROUND(ROUND(L1573,2)*ROUND(G1573,3),2)</f>
      </c>
      <c s="36" t="s">
        <v>1663</v>
      </c>
      <c>
        <f>(M1573*21)/100</f>
      </c>
      <c t="s">
        <v>28</v>
      </c>
    </row>
    <row r="1574" spans="1:5" ht="12.75">
      <c r="A1574" s="35" t="s">
        <v>56</v>
      </c>
      <c r="E1574" s="39" t="s">
        <v>3504</v>
      </c>
    </row>
    <row r="1575" spans="1:5" ht="12.75">
      <c r="A1575" s="35" t="s">
        <v>57</v>
      </c>
      <c r="E1575" s="40" t="s">
        <v>5</v>
      </c>
    </row>
    <row r="1576" spans="1:5" ht="12.75">
      <c r="A1576" t="s">
        <v>58</v>
      </c>
      <c r="E1576" s="39" t="s">
        <v>5</v>
      </c>
    </row>
    <row r="1577" spans="1:16" ht="25.5">
      <c r="A1577" t="s">
        <v>50</v>
      </c>
      <c s="34" t="s">
        <v>707</v>
      </c>
      <c s="34" t="s">
        <v>3505</v>
      </c>
      <c s="35" t="s">
        <v>5</v>
      </c>
      <c s="6" t="s">
        <v>3506</v>
      </c>
      <c s="36" t="s">
        <v>996</v>
      </c>
      <c s="37">
        <v>0.012</v>
      </c>
      <c s="36">
        <v>0</v>
      </c>
      <c s="36">
        <f>ROUND(G1577*H1577,6)</f>
      </c>
      <c r="L1577" s="38">
        <v>0</v>
      </c>
      <c s="32">
        <f>ROUND(ROUND(L1577,2)*ROUND(G1577,3),2)</f>
      </c>
      <c s="36" t="s">
        <v>1663</v>
      </c>
      <c>
        <f>(M1577*21)/100</f>
      </c>
      <c t="s">
        <v>28</v>
      </c>
    </row>
    <row r="1578" spans="1:5" ht="25.5">
      <c r="A1578" s="35" t="s">
        <v>56</v>
      </c>
      <c r="E1578" s="39" t="s">
        <v>3506</v>
      </c>
    </row>
    <row r="1579" spans="1:5" ht="12.75">
      <c r="A1579" s="35" t="s">
        <v>57</v>
      </c>
      <c r="E1579" s="40" t="s">
        <v>5</v>
      </c>
    </row>
    <row r="1580" spans="1:5" ht="12.75">
      <c r="A1580" t="s">
        <v>58</v>
      </c>
      <c r="E1580" s="39" t="s">
        <v>5</v>
      </c>
    </row>
    <row r="1581" spans="1:16" ht="25.5">
      <c r="A1581" t="s">
        <v>50</v>
      </c>
      <c s="34" t="s">
        <v>710</v>
      </c>
      <c s="34" t="s">
        <v>3507</v>
      </c>
      <c s="35" t="s">
        <v>5</v>
      </c>
      <c s="6" t="s">
        <v>3508</v>
      </c>
      <c s="36" t="s">
        <v>996</v>
      </c>
      <c s="37">
        <v>0.012</v>
      </c>
      <c s="36">
        <v>0</v>
      </c>
      <c s="36">
        <f>ROUND(G1581*H1581,6)</f>
      </c>
      <c r="L1581" s="38">
        <v>0</v>
      </c>
      <c s="32">
        <f>ROUND(ROUND(L1581,2)*ROUND(G1581,3),2)</f>
      </c>
      <c s="36" t="s">
        <v>1663</v>
      </c>
      <c>
        <f>(M1581*21)/100</f>
      </c>
      <c t="s">
        <v>28</v>
      </c>
    </row>
    <row r="1582" spans="1:5" ht="25.5">
      <c r="A1582" s="35" t="s">
        <v>56</v>
      </c>
      <c r="E1582" s="39" t="s">
        <v>3509</v>
      </c>
    </row>
    <row r="1583" spans="1:5" ht="12.75">
      <c r="A1583" s="35" t="s">
        <v>57</v>
      </c>
      <c r="E1583" s="40" t="s">
        <v>5</v>
      </c>
    </row>
    <row r="1584" spans="1:5" ht="12.75">
      <c r="A1584" t="s">
        <v>58</v>
      </c>
      <c r="E1584" s="39" t="s">
        <v>5</v>
      </c>
    </row>
    <row r="1585" spans="1:16" ht="12.75">
      <c r="A1585" t="s">
        <v>50</v>
      </c>
      <c s="34" t="s">
        <v>713</v>
      </c>
      <c s="34" t="s">
        <v>3510</v>
      </c>
      <c s="35" t="s">
        <v>5</v>
      </c>
      <c s="6" t="s">
        <v>3511</v>
      </c>
      <c s="36" t="s">
        <v>65</v>
      </c>
      <c s="37">
        <v>4</v>
      </c>
      <c s="36">
        <v>0.00297</v>
      </c>
      <c s="36">
        <f>ROUND(G1585*H1585,6)</f>
      </c>
      <c r="L1585" s="38">
        <v>0</v>
      </c>
      <c s="32">
        <f>ROUND(ROUND(L1585,2)*ROUND(G1585,3),2)</f>
      </c>
      <c s="36" t="s">
        <v>391</v>
      </c>
      <c>
        <f>(M1585*21)/100</f>
      </c>
      <c t="s">
        <v>28</v>
      </c>
    </row>
    <row r="1586" spans="1:5" ht="12.75">
      <c r="A1586" s="35" t="s">
        <v>56</v>
      </c>
      <c r="E1586" s="39" t="s">
        <v>3511</v>
      </c>
    </row>
    <row r="1587" spans="1:5" ht="12.75">
      <c r="A1587" s="35" t="s">
        <v>57</v>
      </c>
      <c r="E1587" s="40" t="s">
        <v>5</v>
      </c>
    </row>
    <row r="1588" spans="1:5" ht="63.75">
      <c r="A1588" t="s">
        <v>58</v>
      </c>
      <c r="E1588" s="39" t="s">
        <v>3512</v>
      </c>
    </row>
    <row r="1589" spans="1:13" ht="12.75">
      <c r="A1589" t="s">
        <v>47</v>
      </c>
      <c r="C1589" s="31" t="s">
        <v>3513</v>
      </c>
      <c r="E1589" s="33" t="s">
        <v>3514</v>
      </c>
      <c r="J1589" s="32">
        <f>0</f>
      </c>
      <c s="32">
        <f>0</f>
      </c>
      <c s="32">
        <f>0+L1590+L1594+L1598+L1602+L1606+L1610+L1614</f>
      </c>
      <c s="32">
        <f>0+M1590+M1594+M1598+M1602+M1606+M1610+M1614</f>
      </c>
    </row>
    <row r="1590" spans="1:16" ht="12.75">
      <c r="A1590" t="s">
        <v>50</v>
      </c>
      <c s="34" t="s">
        <v>716</v>
      </c>
      <c s="34" t="s">
        <v>3515</v>
      </c>
      <c s="35" t="s">
        <v>5</v>
      </c>
      <c s="6" t="s">
        <v>3516</v>
      </c>
      <c s="36" t="s">
        <v>65</v>
      </c>
      <c s="37">
        <v>1</v>
      </c>
      <c s="36">
        <v>0.0102</v>
      </c>
      <c s="36">
        <f>ROUND(G1590*H1590,6)</f>
      </c>
      <c r="L1590" s="38">
        <v>0</v>
      </c>
      <c s="32">
        <f>ROUND(ROUND(L1590,2)*ROUND(G1590,3),2)</f>
      </c>
      <c s="36" t="s">
        <v>1663</v>
      </c>
      <c>
        <f>(M1590*21)/100</f>
      </c>
      <c t="s">
        <v>28</v>
      </c>
    </row>
    <row r="1591" spans="1:5" ht="12.75">
      <c r="A1591" s="35" t="s">
        <v>56</v>
      </c>
      <c r="E1591" s="39" t="s">
        <v>3516</v>
      </c>
    </row>
    <row r="1592" spans="1:5" ht="12.75">
      <c r="A1592" s="35" t="s">
        <v>57</v>
      </c>
      <c r="E1592" s="40" t="s">
        <v>5</v>
      </c>
    </row>
    <row r="1593" spans="1:5" ht="12.75">
      <c r="A1593" t="s">
        <v>58</v>
      </c>
      <c r="E1593" s="39" t="s">
        <v>3516</v>
      </c>
    </row>
    <row r="1594" spans="1:16" ht="12.75">
      <c r="A1594" t="s">
        <v>50</v>
      </c>
      <c s="34" t="s">
        <v>719</v>
      </c>
      <c s="34" t="s">
        <v>3517</v>
      </c>
      <c s="35" t="s">
        <v>5</v>
      </c>
      <c s="6" t="s">
        <v>3518</v>
      </c>
      <c s="36" t="s">
        <v>65</v>
      </c>
      <c s="37">
        <v>2</v>
      </c>
      <c s="36">
        <v>7E-05</v>
      </c>
      <c s="36">
        <f>ROUND(G1594*H1594,6)</f>
      </c>
      <c r="L1594" s="38">
        <v>0</v>
      </c>
      <c s="32">
        <f>ROUND(ROUND(L1594,2)*ROUND(G1594,3),2)</f>
      </c>
      <c s="36" t="s">
        <v>391</v>
      </c>
      <c>
        <f>(M1594*21)/100</f>
      </c>
      <c t="s">
        <v>28</v>
      </c>
    </row>
    <row r="1595" spans="1:5" ht="12.75">
      <c r="A1595" s="35" t="s">
        <v>56</v>
      </c>
      <c r="E1595" s="39" t="s">
        <v>3518</v>
      </c>
    </row>
    <row r="1596" spans="1:5" ht="12.75">
      <c r="A1596" s="35" t="s">
        <v>57</v>
      </c>
      <c r="E1596" s="40" t="s">
        <v>5</v>
      </c>
    </row>
    <row r="1597" spans="1:5" ht="12.75">
      <c r="A1597" t="s">
        <v>58</v>
      </c>
      <c r="E1597" s="39" t="s">
        <v>3518</v>
      </c>
    </row>
    <row r="1598" spans="1:16" ht="25.5">
      <c r="A1598" t="s">
        <v>50</v>
      </c>
      <c s="34" t="s">
        <v>722</v>
      </c>
      <c s="34" t="s">
        <v>3519</v>
      </c>
      <c s="35" t="s">
        <v>5</v>
      </c>
      <c s="6" t="s">
        <v>3520</v>
      </c>
      <c s="36" t="s">
        <v>86</v>
      </c>
      <c s="37">
        <v>174</v>
      </c>
      <c s="36">
        <v>0</v>
      </c>
      <c s="36">
        <f>ROUND(G1598*H1598,6)</f>
      </c>
      <c r="L1598" s="38">
        <v>0</v>
      </c>
      <c s="32">
        <f>ROUND(ROUND(L1598,2)*ROUND(G1598,3),2)</f>
      </c>
      <c s="36" t="s">
        <v>1663</v>
      </c>
      <c>
        <f>(M1598*21)/100</f>
      </c>
      <c t="s">
        <v>28</v>
      </c>
    </row>
    <row r="1599" spans="1:5" ht="25.5">
      <c r="A1599" s="35" t="s">
        <v>56</v>
      </c>
      <c r="E1599" s="39" t="s">
        <v>3520</v>
      </c>
    </row>
    <row r="1600" spans="1:5" ht="38.25">
      <c r="A1600" s="35" t="s">
        <v>57</v>
      </c>
      <c r="E1600" s="40" t="s">
        <v>3521</v>
      </c>
    </row>
    <row r="1601" spans="1:5" ht="12.75">
      <c r="A1601" t="s">
        <v>58</v>
      </c>
      <c r="E1601" s="39" t="s">
        <v>5</v>
      </c>
    </row>
    <row r="1602" spans="1:16" ht="25.5">
      <c r="A1602" t="s">
        <v>50</v>
      </c>
      <c s="34" t="s">
        <v>725</v>
      </c>
      <c s="34" t="s">
        <v>3522</v>
      </c>
      <c s="35" t="s">
        <v>5</v>
      </c>
      <c s="6" t="s">
        <v>3523</v>
      </c>
      <c s="36" t="s">
        <v>996</v>
      </c>
      <c s="37">
        <v>0.055</v>
      </c>
      <c s="36">
        <v>0</v>
      </c>
      <c s="36">
        <f>ROUND(G1602*H1602,6)</f>
      </c>
      <c r="L1602" s="38">
        <v>0</v>
      </c>
      <c s="32">
        <f>ROUND(ROUND(L1602,2)*ROUND(G1602,3),2)</f>
      </c>
      <c s="36" t="s">
        <v>1663</v>
      </c>
      <c>
        <f>(M1602*21)/100</f>
      </c>
      <c t="s">
        <v>28</v>
      </c>
    </row>
    <row r="1603" spans="1:5" ht="25.5">
      <c r="A1603" s="35" t="s">
        <v>56</v>
      </c>
      <c r="E1603" s="39" t="s">
        <v>3523</v>
      </c>
    </row>
    <row r="1604" spans="1:5" ht="12.75">
      <c r="A1604" s="35" t="s">
        <v>57</v>
      </c>
      <c r="E1604" s="40" t="s">
        <v>5</v>
      </c>
    </row>
    <row r="1605" spans="1:5" ht="12.75">
      <c r="A1605" t="s">
        <v>58</v>
      </c>
      <c r="E1605" s="39" t="s">
        <v>5</v>
      </c>
    </row>
    <row r="1606" spans="1:16" ht="38.25">
      <c r="A1606" t="s">
        <v>50</v>
      </c>
      <c s="34" t="s">
        <v>728</v>
      </c>
      <c s="34" t="s">
        <v>3524</v>
      </c>
      <c s="35" t="s">
        <v>5</v>
      </c>
      <c s="6" t="s">
        <v>3525</v>
      </c>
      <c s="36" t="s">
        <v>996</v>
      </c>
      <c s="37">
        <v>0.055</v>
      </c>
      <c s="36">
        <v>0</v>
      </c>
      <c s="36">
        <f>ROUND(G1606*H1606,6)</f>
      </c>
      <c r="L1606" s="38">
        <v>0</v>
      </c>
      <c s="32">
        <f>ROUND(ROUND(L1606,2)*ROUND(G1606,3),2)</f>
      </c>
      <c s="36" t="s">
        <v>1663</v>
      </c>
      <c>
        <f>(M1606*21)/100</f>
      </c>
      <c t="s">
        <v>28</v>
      </c>
    </row>
    <row r="1607" spans="1:5" ht="38.25">
      <c r="A1607" s="35" t="s">
        <v>56</v>
      </c>
      <c r="E1607" s="39" t="s">
        <v>3526</v>
      </c>
    </row>
    <row r="1608" spans="1:5" ht="12.75">
      <c r="A1608" s="35" t="s">
        <v>57</v>
      </c>
      <c r="E1608" s="40" t="s">
        <v>5</v>
      </c>
    </row>
    <row r="1609" spans="1:5" ht="12.75">
      <c r="A1609" t="s">
        <v>58</v>
      </c>
      <c r="E1609" s="39" t="s">
        <v>5</v>
      </c>
    </row>
    <row r="1610" spans="1:16" ht="12.75">
      <c r="A1610" t="s">
        <v>50</v>
      </c>
      <c s="34" t="s">
        <v>731</v>
      </c>
      <c s="34" t="s">
        <v>3527</v>
      </c>
      <c s="35" t="s">
        <v>5</v>
      </c>
      <c s="6" t="s">
        <v>3528</v>
      </c>
      <c s="36" t="s">
        <v>86</v>
      </c>
      <c s="37">
        <v>105</v>
      </c>
      <c s="36">
        <v>0.00023</v>
      </c>
      <c s="36">
        <f>ROUND(G1610*H1610,6)</f>
      </c>
      <c r="L1610" s="38">
        <v>0</v>
      </c>
      <c s="32">
        <f>ROUND(ROUND(L1610,2)*ROUND(G1610,3),2)</f>
      </c>
      <c s="36" t="s">
        <v>391</v>
      </c>
      <c>
        <f>(M1610*21)/100</f>
      </c>
      <c t="s">
        <v>28</v>
      </c>
    </row>
    <row r="1611" spans="1:5" ht="12.75">
      <c r="A1611" s="35" t="s">
        <v>56</v>
      </c>
      <c r="E1611" s="39" t="s">
        <v>3528</v>
      </c>
    </row>
    <row r="1612" spans="1:5" ht="12.75">
      <c r="A1612" s="35" t="s">
        <v>57</v>
      </c>
      <c r="E1612" s="40" t="s">
        <v>5</v>
      </c>
    </row>
    <row r="1613" spans="1:5" ht="63.75">
      <c r="A1613" t="s">
        <v>58</v>
      </c>
      <c r="E1613" s="39" t="s">
        <v>3529</v>
      </c>
    </row>
    <row r="1614" spans="1:16" ht="12.75">
      <c r="A1614" t="s">
        <v>50</v>
      </c>
      <c s="34" t="s">
        <v>734</v>
      </c>
      <c s="34" t="s">
        <v>3530</v>
      </c>
      <c s="35" t="s">
        <v>5</v>
      </c>
      <c s="6" t="s">
        <v>3531</v>
      </c>
      <c s="36" t="s">
        <v>86</v>
      </c>
      <c s="37">
        <v>69</v>
      </c>
      <c s="36">
        <v>0.0003</v>
      </c>
      <c s="36">
        <f>ROUND(G1614*H1614,6)</f>
      </c>
      <c r="L1614" s="38">
        <v>0</v>
      </c>
      <c s="32">
        <f>ROUND(ROUND(L1614,2)*ROUND(G1614,3),2)</f>
      </c>
      <c s="36" t="s">
        <v>391</v>
      </c>
      <c>
        <f>(M1614*21)/100</f>
      </c>
      <c t="s">
        <v>28</v>
      </c>
    </row>
    <row r="1615" spans="1:5" ht="12.75">
      <c r="A1615" s="35" t="s">
        <v>56</v>
      </c>
      <c r="E1615" s="39" t="s">
        <v>3531</v>
      </c>
    </row>
    <row r="1616" spans="1:5" ht="12.75">
      <c r="A1616" s="35" t="s">
        <v>57</v>
      </c>
      <c r="E1616" s="40" t="s">
        <v>5</v>
      </c>
    </row>
    <row r="1617" spans="1:5" ht="63.75">
      <c r="A1617" t="s">
        <v>58</v>
      </c>
      <c r="E1617" s="39" t="s">
        <v>3532</v>
      </c>
    </row>
    <row r="1618" spans="1:13" ht="12.75">
      <c r="A1618" t="s">
        <v>47</v>
      </c>
      <c r="C1618" s="31" t="s">
        <v>3206</v>
      </c>
      <c r="E1618" s="33" t="s">
        <v>3207</v>
      </c>
      <c r="J1618" s="32">
        <f>0</f>
      </c>
      <c s="32">
        <f>0</f>
      </c>
      <c s="32">
        <f>0+L1619+L1623+L1627</f>
      </c>
      <c s="32">
        <f>0+M1619+M1623+M1627</f>
      </c>
    </row>
    <row r="1619" spans="1:16" ht="25.5">
      <c r="A1619" t="s">
        <v>50</v>
      </c>
      <c s="34" t="s">
        <v>737</v>
      </c>
      <c s="34" t="s">
        <v>3533</v>
      </c>
      <c s="35" t="s">
        <v>5</v>
      </c>
      <c s="6" t="s">
        <v>3534</v>
      </c>
      <c s="36" t="s">
        <v>86</v>
      </c>
      <c s="37">
        <v>189</v>
      </c>
      <c s="36">
        <v>3E-05</v>
      </c>
      <c s="36">
        <f>ROUND(G1619*H1619,6)</f>
      </c>
      <c r="L1619" s="38">
        <v>0</v>
      </c>
      <c s="32">
        <f>ROUND(ROUND(L1619,2)*ROUND(G1619,3),2)</f>
      </c>
      <c s="36" t="s">
        <v>1663</v>
      </c>
      <c>
        <f>(M1619*21)/100</f>
      </c>
      <c t="s">
        <v>28</v>
      </c>
    </row>
    <row r="1620" spans="1:5" ht="25.5">
      <c r="A1620" s="35" t="s">
        <v>56</v>
      </c>
      <c r="E1620" s="39" t="s">
        <v>3534</v>
      </c>
    </row>
    <row r="1621" spans="1:5" ht="12.75">
      <c r="A1621" s="35" t="s">
        <v>57</v>
      </c>
      <c r="E1621" s="40" t="s">
        <v>5</v>
      </c>
    </row>
    <row r="1622" spans="1:5" ht="12.75">
      <c r="A1622" t="s">
        <v>58</v>
      </c>
      <c r="E1622" s="39" t="s">
        <v>5</v>
      </c>
    </row>
    <row r="1623" spans="1:16" ht="25.5">
      <c r="A1623" t="s">
        <v>50</v>
      </c>
      <c s="34" t="s">
        <v>740</v>
      </c>
      <c s="34" t="s">
        <v>3535</v>
      </c>
      <c s="35" t="s">
        <v>5</v>
      </c>
      <c s="6" t="s">
        <v>3536</v>
      </c>
      <c s="36" t="s">
        <v>86</v>
      </c>
      <c s="37">
        <v>189</v>
      </c>
      <c s="36">
        <v>4E-05</v>
      </c>
      <c s="36">
        <f>ROUND(G1623*H1623,6)</f>
      </c>
      <c r="L1623" s="38">
        <v>0</v>
      </c>
      <c s="32">
        <f>ROUND(ROUND(L1623,2)*ROUND(G1623,3),2)</f>
      </c>
      <c s="36" t="s">
        <v>1663</v>
      </c>
      <c>
        <f>(M1623*21)/100</f>
      </c>
      <c t="s">
        <v>28</v>
      </c>
    </row>
    <row r="1624" spans="1:5" ht="25.5">
      <c r="A1624" s="35" t="s">
        <v>56</v>
      </c>
      <c r="E1624" s="39" t="s">
        <v>3536</v>
      </c>
    </row>
    <row r="1625" spans="1:5" ht="12.75">
      <c r="A1625" s="35" t="s">
        <v>57</v>
      </c>
      <c r="E1625" s="40" t="s">
        <v>5</v>
      </c>
    </row>
    <row r="1626" spans="1:5" ht="12.75">
      <c r="A1626" t="s">
        <v>58</v>
      </c>
      <c r="E1626" s="39" t="s">
        <v>5</v>
      </c>
    </row>
    <row r="1627" spans="1:16" ht="25.5">
      <c r="A1627" t="s">
        <v>50</v>
      </c>
      <c s="34" t="s">
        <v>743</v>
      </c>
      <c s="34" t="s">
        <v>3537</v>
      </c>
      <c s="35" t="s">
        <v>5</v>
      </c>
      <c s="6" t="s">
        <v>3538</v>
      </c>
      <c s="36" t="s">
        <v>86</v>
      </c>
      <c s="37">
        <v>189</v>
      </c>
      <c s="36">
        <v>8E-05</v>
      </c>
      <c s="36">
        <f>ROUND(G1627*H1627,6)</f>
      </c>
      <c r="L1627" s="38">
        <v>0</v>
      </c>
      <c s="32">
        <f>ROUND(ROUND(L1627,2)*ROUND(G1627,3),2)</f>
      </c>
      <c s="36" t="s">
        <v>1663</v>
      </c>
      <c>
        <f>(M1627*21)/100</f>
      </c>
      <c t="s">
        <v>28</v>
      </c>
    </row>
    <row r="1628" spans="1:5" ht="25.5">
      <c r="A1628" s="35" t="s">
        <v>56</v>
      </c>
      <c r="E1628" s="39" t="s">
        <v>3538</v>
      </c>
    </row>
    <row r="1629" spans="1:5" ht="12.75">
      <c r="A1629" s="35" t="s">
        <v>57</v>
      </c>
      <c r="E1629" s="40" t="s">
        <v>5</v>
      </c>
    </row>
    <row r="1630" spans="1:5" ht="12.75">
      <c r="A1630" t="s">
        <v>58</v>
      </c>
      <c r="E1630" s="39" t="s">
        <v>5</v>
      </c>
    </row>
    <row r="1631" spans="1:13" ht="12.75">
      <c r="A1631" t="s">
        <v>47</v>
      </c>
      <c r="C1631" s="31" t="s">
        <v>607</v>
      </c>
      <c r="E1631" s="33" t="s">
        <v>2977</v>
      </c>
      <c r="J1631" s="32">
        <f>0</f>
      </c>
      <c s="32">
        <f>0</f>
      </c>
      <c s="32">
        <f>0+L1632</f>
      </c>
      <c s="32">
        <f>0+M1632</f>
      </c>
    </row>
    <row r="1632" spans="1:16" ht="25.5">
      <c r="A1632" t="s">
        <v>50</v>
      </c>
      <c s="34" t="s">
        <v>746</v>
      </c>
      <c s="34" t="s">
        <v>3539</v>
      </c>
      <c s="35" t="s">
        <v>5</v>
      </c>
      <c s="6" t="s">
        <v>3540</v>
      </c>
      <c s="36" t="s">
        <v>1472</v>
      </c>
      <c s="37">
        <v>112</v>
      </c>
      <c s="36">
        <v>0.00021</v>
      </c>
      <c s="36">
        <f>ROUND(G1632*H1632,6)</f>
      </c>
      <c r="L1632" s="38">
        <v>0</v>
      </c>
      <c s="32">
        <f>ROUND(ROUND(L1632,2)*ROUND(G1632,3),2)</f>
      </c>
      <c s="36" t="s">
        <v>1663</v>
      </c>
      <c>
        <f>(M1632*21)/100</f>
      </c>
      <c t="s">
        <v>28</v>
      </c>
    </row>
    <row r="1633" spans="1:5" ht="25.5">
      <c r="A1633" s="35" t="s">
        <v>56</v>
      </c>
      <c r="E1633" s="39" t="s">
        <v>3540</v>
      </c>
    </row>
    <row r="1634" spans="1:5" ht="12.75">
      <c r="A1634" s="35" t="s">
        <v>57</v>
      </c>
      <c r="E1634" s="40" t="s">
        <v>5</v>
      </c>
    </row>
    <row r="1635" spans="1:5" ht="12.75">
      <c r="A1635" t="s">
        <v>58</v>
      </c>
      <c r="E1635" s="39" t="s">
        <v>5</v>
      </c>
    </row>
    <row r="1636" spans="1:13" ht="12.75">
      <c r="A1636" t="s">
        <v>47</v>
      </c>
      <c r="C1636" s="31" t="s">
        <v>1742</v>
      </c>
      <c r="E1636" s="33" t="s">
        <v>1743</v>
      </c>
      <c r="J1636" s="32">
        <f>0</f>
      </c>
      <c s="32">
        <f>0</f>
      </c>
      <c s="32">
        <f>0+L1637</f>
      </c>
      <c s="32">
        <f>0+M1637</f>
      </c>
    </row>
    <row r="1637" spans="1:16" ht="38.25">
      <c r="A1637" t="s">
        <v>50</v>
      </c>
      <c s="34" t="s">
        <v>750</v>
      </c>
      <c s="34" t="s">
        <v>3541</v>
      </c>
      <c s="35" t="s">
        <v>5</v>
      </c>
      <c s="6" t="s">
        <v>3022</v>
      </c>
      <c s="36" t="s">
        <v>996</v>
      </c>
      <c s="37">
        <v>156.489</v>
      </c>
      <c s="36">
        <v>0</v>
      </c>
      <c s="36">
        <f>ROUND(G1637*H1637,6)</f>
      </c>
      <c r="L1637" s="38">
        <v>0</v>
      </c>
      <c s="32">
        <f>ROUND(ROUND(L1637,2)*ROUND(G1637,3),2)</f>
      </c>
      <c s="36" t="s">
        <v>1663</v>
      </c>
      <c>
        <f>(M1637*21)/100</f>
      </c>
      <c t="s">
        <v>28</v>
      </c>
    </row>
    <row r="1638" spans="1:5" ht="38.25">
      <c r="A1638" s="35" t="s">
        <v>56</v>
      </c>
      <c r="E1638" s="39" t="s">
        <v>3542</v>
      </c>
    </row>
    <row r="1639" spans="1:5" ht="12.75">
      <c r="A1639" s="35" t="s">
        <v>57</v>
      </c>
      <c r="E1639" s="40" t="s">
        <v>5</v>
      </c>
    </row>
    <row r="1640" spans="1:5" ht="12.75">
      <c r="A1640" t="s">
        <v>58</v>
      </c>
      <c r="E1640" s="39" t="s">
        <v>5</v>
      </c>
    </row>
    <row r="1641" spans="1:13" ht="12.75">
      <c r="A1641" t="s">
        <v>47</v>
      </c>
      <c r="C1641" s="31" t="s">
        <v>3543</v>
      </c>
      <c r="E1641" s="33" t="s">
        <v>3544</v>
      </c>
      <c r="J1641" s="32">
        <f>0</f>
      </c>
      <c s="32">
        <f>0</f>
      </c>
      <c s="32">
        <f>0+L1642+L1646+L1650</f>
      </c>
      <c s="32">
        <f>0+M1642+M1646+M1650</f>
      </c>
    </row>
    <row r="1642" spans="1:16" ht="25.5">
      <c r="A1642" t="s">
        <v>50</v>
      </c>
      <c s="34" t="s">
        <v>754</v>
      </c>
      <c s="34" t="s">
        <v>3545</v>
      </c>
      <c s="35" t="s">
        <v>5</v>
      </c>
      <c s="6" t="s">
        <v>3546</v>
      </c>
      <c s="36" t="s">
        <v>380</v>
      </c>
      <c s="37">
        <v>8</v>
      </c>
      <c s="36">
        <v>0</v>
      </c>
      <c s="36">
        <f>ROUND(G1642*H1642,6)</f>
      </c>
      <c r="L1642" s="38">
        <v>0</v>
      </c>
      <c s="32">
        <f>ROUND(ROUND(L1642,2)*ROUND(G1642,3),2)</f>
      </c>
      <c s="36" t="s">
        <v>1663</v>
      </c>
      <c>
        <f>(M1642*21)/100</f>
      </c>
      <c t="s">
        <v>28</v>
      </c>
    </row>
    <row r="1643" spans="1:5" ht="25.5">
      <c r="A1643" s="35" t="s">
        <v>56</v>
      </c>
      <c r="E1643" s="39" t="s">
        <v>3546</v>
      </c>
    </row>
    <row r="1644" spans="1:5" ht="12.75">
      <c r="A1644" s="35" t="s">
        <v>57</v>
      </c>
      <c r="E1644" s="40" t="s">
        <v>5</v>
      </c>
    </row>
    <row r="1645" spans="1:5" ht="12.75">
      <c r="A1645" t="s">
        <v>58</v>
      </c>
      <c r="E1645" s="39" t="s">
        <v>5</v>
      </c>
    </row>
    <row r="1646" spans="1:16" ht="25.5">
      <c r="A1646" t="s">
        <v>50</v>
      </c>
      <c s="34" t="s">
        <v>757</v>
      </c>
      <c s="34" t="s">
        <v>3547</v>
      </c>
      <c s="35" t="s">
        <v>5</v>
      </c>
      <c s="6" t="s">
        <v>3548</v>
      </c>
      <c s="36" t="s">
        <v>380</v>
      </c>
      <c s="37">
        <v>16</v>
      </c>
      <c s="36">
        <v>0</v>
      </c>
      <c s="36">
        <f>ROUND(G1646*H1646,6)</f>
      </c>
      <c r="L1646" s="38">
        <v>0</v>
      </c>
      <c s="32">
        <f>ROUND(ROUND(L1646,2)*ROUND(G1646,3),2)</f>
      </c>
      <c s="36" t="s">
        <v>1663</v>
      </c>
      <c>
        <f>(M1646*21)/100</f>
      </c>
      <c t="s">
        <v>28</v>
      </c>
    </row>
    <row r="1647" spans="1:5" ht="25.5">
      <c r="A1647" s="35" t="s">
        <v>56</v>
      </c>
      <c r="E1647" s="39" t="s">
        <v>3548</v>
      </c>
    </row>
    <row r="1648" spans="1:5" ht="12.75">
      <c r="A1648" s="35" t="s">
        <v>57</v>
      </c>
      <c r="E1648" s="40" t="s">
        <v>5</v>
      </c>
    </row>
    <row r="1649" spans="1:5" ht="12.75">
      <c r="A1649" t="s">
        <v>58</v>
      </c>
      <c r="E1649" s="39" t="s">
        <v>5</v>
      </c>
    </row>
    <row r="1650" spans="1:16" ht="12.75">
      <c r="A1650" t="s">
        <v>50</v>
      </c>
      <c s="34" t="s">
        <v>760</v>
      </c>
      <c s="34" t="s">
        <v>3549</v>
      </c>
      <c s="35" t="s">
        <v>5</v>
      </c>
      <c s="6" t="s">
        <v>3550</v>
      </c>
      <c s="36" t="s">
        <v>390</v>
      </c>
      <c s="37">
        <v>1</v>
      </c>
      <c s="36">
        <v>0</v>
      </c>
      <c s="36">
        <f>ROUND(G1650*H1650,6)</f>
      </c>
      <c r="L1650" s="38">
        <v>0</v>
      </c>
      <c s="32">
        <f>ROUND(ROUND(L1650,2)*ROUND(G1650,3),2)</f>
      </c>
      <c s="36" t="s">
        <v>391</v>
      </c>
      <c>
        <f>(M1650*21)/100</f>
      </c>
      <c t="s">
        <v>28</v>
      </c>
    </row>
    <row r="1651" spans="1:5" ht="25.5">
      <c r="A1651" s="35" t="s">
        <v>56</v>
      </c>
      <c r="E1651" s="39" t="s">
        <v>3551</v>
      </c>
    </row>
    <row r="1652" spans="1:5" ht="12.75">
      <c r="A1652" s="35" t="s">
        <v>57</v>
      </c>
      <c r="E1652" s="40" t="s">
        <v>5</v>
      </c>
    </row>
    <row r="1653" spans="1:5" ht="12.75">
      <c r="A1653" t="s">
        <v>58</v>
      </c>
      <c r="E1653" s="39" t="s">
        <v>5</v>
      </c>
    </row>
    <row r="1654" spans="1:13" ht="12.75">
      <c r="A1654" t="s">
        <v>2386</v>
      </c>
      <c r="C1654" s="31" t="s">
        <v>3552</v>
      </c>
      <c r="E1654" s="33" t="s">
        <v>3553</v>
      </c>
      <c r="J1654" s="32">
        <f>0+J1655+J1708+J1725+J1766+J1815</f>
      </c>
      <c s="32">
        <f>0+K1655+K1708+K1725+K1766+K1815</f>
      </c>
      <c s="32">
        <f>0+L1655+L1708+L1725+L1766+L1815</f>
      </c>
      <c s="32">
        <f>0+M1655+M1708+M1725+M1766+M1815</f>
      </c>
    </row>
    <row r="1655" spans="1:13" ht="12.75">
      <c r="A1655" t="s">
        <v>47</v>
      </c>
      <c r="C1655" s="31" t="s">
        <v>3554</v>
      </c>
      <c r="E1655" s="33" t="s">
        <v>3555</v>
      </c>
      <c r="J1655" s="32">
        <f>0</f>
      </c>
      <c s="32">
        <f>0</f>
      </c>
      <c s="32">
        <f>0+L1656+L1660+L1664+L1668+L1672+L1676+L1680+L1684+L1688+L1692+L1696+L1700+L1704</f>
      </c>
      <c s="32">
        <f>0+M1656+M1660+M1664+M1668+M1672+M1676+M1680+M1684+M1688+M1692+M1696+M1700+M1704</f>
      </c>
    </row>
    <row r="1656" spans="1:16" ht="25.5">
      <c r="A1656" t="s">
        <v>50</v>
      </c>
      <c s="34" t="s">
        <v>51</v>
      </c>
      <c s="34" t="s">
        <v>3556</v>
      </c>
      <c s="35" t="s">
        <v>5</v>
      </c>
      <c s="6" t="s">
        <v>3557</v>
      </c>
      <c s="36" t="s">
        <v>3329</v>
      </c>
      <c s="37">
        <v>1</v>
      </c>
      <c s="36">
        <v>0.00249</v>
      </c>
      <c s="36">
        <f>ROUND(G1656*H1656,6)</f>
      </c>
      <c r="L1656" s="38">
        <v>0</v>
      </c>
      <c s="32">
        <f>ROUND(ROUND(L1656,2)*ROUND(G1656,3),2)</f>
      </c>
      <c s="36" t="s">
        <v>1663</v>
      </c>
      <c>
        <f>(M1656*21)/100</f>
      </c>
      <c t="s">
        <v>28</v>
      </c>
    </row>
    <row r="1657" spans="1:5" ht="25.5">
      <c r="A1657" s="35" t="s">
        <v>56</v>
      </c>
      <c r="E1657" s="39" t="s">
        <v>3557</v>
      </c>
    </row>
    <row r="1658" spans="1:5" ht="12.75">
      <c r="A1658" s="35" t="s">
        <v>57</v>
      </c>
      <c r="E1658" s="40" t="s">
        <v>3558</v>
      </c>
    </row>
    <row r="1659" spans="1:5" ht="12.75">
      <c r="A1659" t="s">
        <v>58</v>
      </c>
      <c r="E1659" s="39" t="s">
        <v>5</v>
      </c>
    </row>
    <row r="1660" spans="1:16" ht="25.5">
      <c r="A1660" t="s">
        <v>50</v>
      </c>
      <c s="34" t="s">
        <v>28</v>
      </c>
      <c s="34" t="s">
        <v>3559</v>
      </c>
      <c s="35" t="s">
        <v>5</v>
      </c>
      <c s="6" t="s">
        <v>3560</v>
      </c>
      <c s="36" t="s">
        <v>3561</v>
      </c>
      <c s="37">
        <v>611.5</v>
      </c>
      <c s="36">
        <v>0</v>
      </c>
      <c s="36">
        <f>ROUND(G1660*H1660,6)</f>
      </c>
      <c r="L1660" s="38">
        <v>0</v>
      </c>
      <c s="32">
        <f>ROUND(ROUND(L1660,2)*ROUND(G1660,3),2)</f>
      </c>
      <c s="36" t="s">
        <v>1663</v>
      </c>
      <c>
        <f>(M1660*21)/100</f>
      </c>
      <c t="s">
        <v>28</v>
      </c>
    </row>
    <row r="1661" spans="1:5" ht="25.5">
      <c r="A1661" s="35" t="s">
        <v>56</v>
      </c>
      <c r="E1661" s="39" t="s">
        <v>3560</v>
      </c>
    </row>
    <row r="1662" spans="1:5" ht="12.75">
      <c r="A1662" s="35" t="s">
        <v>57</v>
      </c>
      <c r="E1662" s="40" t="s">
        <v>5</v>
      </c>
    </row>
    <row r="1663" spans="1:5" ht="12.75">
      <c r="A1663" t="s">
        <v>58</v>
      </c>
      <c r="E1663" s="39" t="s">
        <v>5</v>
      </c>
    </row>
    <row r="1664" spans="1:16" ht="25.5">
      <c r="A1664" t="s">
        <v>50</v>
      </c>
      <c s="34" t="s">
        <v>26</v>
      </c>
      <c s="34" t="s">
        <v>3562</v>
      </c>
      <c s="35" t="s">
        <v>5</v>
      </c>
      <c s="6" t="s">
        <v>3563</v>
      </c>
      <c s="36" t="s">
        <v>3561</v>
      </c>
      <c s="37">
        <v>611.5</v>
      </c>
      <c s="36">
        <v>0</v>
      </c>
      <c s="36">
        <f>ROUND(G1664*H1664,6)</f>
      </c>
      <c r="L1664" s="38">
        <v>0</v>
      </c>
      <c s="32">
        <f>ROUND(ROUND(L1664,2)*ROUND(G1664,3),2)</f>
      </c>
      <c s="36" t="s">
        <v>1663</v>
      </c>
      <c>
        <f>(M1664*21)/100</f>
      </c>
      <c t="s">
        <v>28</v>
      </c>
    </row>
    <row r="1665" spans="1:5" ht="25.5">
      <c r="A1665" s="35" t="s">
        <v>56</v>
      </c>
      <c r="E1665" s="39" t="s">
        <v>3563</v>
      </c>
    </row>
    <row r="1666" spans="1:5" ht="12.75">
      <c r="A1666" s="35" t="s">
        <v>57</v>
      </c>
      <c r="E1666" s="40" t="s">
        <v>5</v>
      </c>
    </row>
    <row r="1667" spans="1:5" ht="12.75">
      <c r="A1667" t="s">
        <v>58</v>
      </c>
      <c r="E1667" s="39" t="s">
        <v>5</v>
      </c>
    </row>
    <row r="1668" spans="1:16" ht="25.5">
      <c r="A1668" t="s">
        <v>50</v>
      </c>
      <c s="34" t="s">
        <v>67</v>
      </c>
      <c s="34" t="s">
        <v>3564</v>
      </c>
      <c s="35" t="s">
        <v>5</v>
      </c>
      <c s="6" t="s">
        <v>3565</v>
      </c>
      <c s="36" t="s">
        <v>3329</v>
      </c>
      <c s="37">
        <v>1</v>
      </c>
      <c s="36">
        <v>0.00261</v>
      </c>
      <c s="36">
        <f>ROUND(G1668*H1668,6)</f>
      </c>
      <c r="L1668" s="38">
        <v>0</v>
      </c>
      <c s="32">
        <f>ROUND(ROUND(L1668,2)*ROUND(G1668,3),2)</f>
      </c>
      <c s="36" t="s">
        <v>391</v>
      </c>
      <c>
        <f>(M1668*21)/100</f>
      </c>
      <c t="s">
        <v>28</v>
      </c>
    </row>
    <row r="1669" spans="1:5" ht="25.5">
      <c r="A1669" s="35" t="s">
        <v>56</v>
      </c>
      <c r="E1669" s="39" t="s">
        <v>3565</v>
      </c>
    </row>
    <row r="1670" spans="1:5" ht="12.75">
      <c r="A1670" s="35" t="s">
        <v>57</v>
      </c>
      <c r="E1670" s="40" t="s">
        <v>3558</v>
      </c>
    </row>
    <row r="1671" spans="1:5" ht="76.5">
      <c r="A1671" t="s">
        <v>58</v>
      </c>
      <c r="E1671" s="39" t="s">
        <v>3566</v>
      </c>
    </row>
    <row r="1672" spans="1:16" ht="12.75">
      <c r="A1672" t="s">
        <v>50</v>
      </c>
      <c s="34" t="s">
        <v>72</v>
      </c>
      <c s="34" t="s">
        <v>3567</v>
      </c>
      <c s="35" t="s">
        <v>5</v>
      </c>
      <c s="6" t="s">
        <v>3568</v>
      </c>
      <c s="36" t="s">
        <v>3329</v>
      </c>
      <c s="37">
        <v>1</v>
      </c>
      <c s="36">
        <v>0.00261</v>
      </c>
      <c s="36">
        <f>ROUND(G1672*H1672,6)</f>
      </c>
      <c r="L1672" s="38">
        <v>0</v>
      </c>
      <c s="32">
        <f>ROUND(ROUND(L1672,2)*ROUND(G1672,3),2)</f>
      </c>
      <c s="36" t="s">
        <v>391</v>
      </c>
      <c>
        <f>(M1672*21)/100</f>
      </c>
      <c t="s">
        <v>28</v>
      </c>
    </row>
    <row r="1673" spans="1:5" ht="12.75">
      <c r="A1673" s="35" t="s">
        <v>56</v>
      </c>
      <c r="E1673" s="39" t="s">
        <v>3568</v>
      </c>
    </row>
    <row r="1674" spans="1:5" ht="12.75">
      <c r="A1674" s="35" t="s">
        <v>57</v>
      </c>
      <c r="E1674" s="40" t="s">
        <v>3558</v>
      </c>
    </row>
    <row r="1675" spans="1:5" ht="63.75">
      <c r="A1675" t="s">
        <v>58</v>
      </c>
      <c r="E1675" s="39" t="s">
        <v>3569</v>
      </c>
    </row>
    <row r="1676" spans="1:16" ht="12.75">
      <c r="A1676" t="s">
        <v>50</v>
      </c>
      <c s="34" t="s">
        <v>27</v>
      </c>
      <c s="34" t="s">
        <v>3570</v>
      </c>
      <c s="35" t="s">
        <v>5</v>
      </c>
      <c s="6" t="s">
        <v>3571</v>
      </c>
      <c s="36" t="s">
        <v>3329</v>
      </c>
      <c s="37">
        <v>1</v>
      </c>
      <c s="36">
        <v>0.00261</v>
      </c>
      <c s="36">
        <f>ROUND(G1676*H1676,6)</f>
      </c>
      <c r="L1676" s="38">
        <v>0</v>
      </c>
      <c s="32">
        <f>ROUND(ROUND(L1676,2)*ROUND(G1676,3),2)</f>
      </c>
      <c s="36" t="s">
        <v>391</v>
      </c>
      <c>
        <f>(M1676*21)/100</f>
      </c>
      <c t="s">
        <v>28</v>
      </c>
    </row>
    <row r="1677" spans="1:5" ht="12.75">
      <c r="A1677" s="35" t="s">
        <v>56</v>
      </c>
      <c r="E1677" s="39" t="s">
        <v>3571</v>
      </c>
    </row>
    <row r="1678" spans="1:5" ht="12.75">
      <c r="A1678" s="35" t="s">
        <v>57</v>
      </c>
      <c r="E1678" s="40" t="s">
        <v>3558</v>
      </c>
    </row>
    <row r="1679" spans="1:5" ht="63.75">
      <c r="A1679" t="s">
        <v>58</v>
      </c>
      <c r="E1679" s="39" t="s">
        <v>3572</v>
      </c>
    </row>
    <row r="1680" spans="1:16" ht="12.75">
      <c r="A1680" t="s">
        <v>50</v>
      </c>
      <c s="34" t="s">
        <v>79</v>
      </c>
      <c s="34" t="s">
        <v>3573</v>
      </c>
      <c s="35" t="s">
        <v>5</v>
      </c>
      <c s="6" t="s">
        <v>3574</v>
      </c>
      <c s="36" t="s">
        <v>3329</v>
      </c>
      <c s="37">
        <v>1</v>
      </c>
      <c s="36">
        <v>0.00261</v>
      </c>
      <c s="36">
        <f>ROUND(G1680*H1680,6)</f>
      </c>
      <c r="L1680" s="38">
        <v>0</v>
      </c>
      <c s="32">
        <f>ROUND(ROUND(L1680,2)*ROUND(G1680,3),2)</f>
      </c>
      <c s="36" t="s">
        <v>391</v>
      </c>
      <c>
        <f>(M1680*21)/100</f>
      </c>
      <c t="s">
        <v>28</v>
      </c>
    </row>
    <row r="1681" spans="1:5" ht="12.75">
      <c r="A1681" s="35" t="s">
        <v>56</v>
      </c>
      <c r="E1681" s="39" t="s">
        <v>3574</v>
      </c>
    </row>
    <row r="1682" spans="1:5" ht="12.75">
      <c r="A1682" s="35" t="s">
        <v>57</v>
      </c>
      <c r="E1682" s="40" t="s">
        <v>3558</v>
      </c>
    </row>
    <row r="1683" spans="1:5" ht="63.75">
      <c r="A1683" t="s">
        <v>58</v>
      </c>
      <c r="E1683" s="39" t="s">
        <v>3575</v>
      </c>
    </row>
    <row r="1684" spans="1:16" ht="12.75">
      <c r="A1684" t="s">
        <v>50</v>
      </c>
      <c s="34" t="s">
        <v>83</v>
      </c>
      <c s="34" t="s">
        <v>3576</v>
      </c>
      <c s="35" t="s">
        <v>5</v>
      </c>
      <c s="6" t="s">
        <v>3577</v>
      </c>
      <c s="36" t="s">
        <v>3329</v>
      </c>
      <c s="37">
        <v>1</v>
      </c>
      <c s="36">
        <v>0.00261</v>
      </c>
      <c s="36">
        <f>ROUND(G1684*H1684,6)</f>
      </c>
      <c r="L1684" s="38">
        <v>0</v>
      </c>
      <c s="32">
        <f>ROUND(ROUND(L1684,2)*ROUND(G1684,3),2)</f>
      </c>
      <c s="36" t="s">
        <v>391</v>
      </c>
      <c>
        <f>(M1684*21)/100</f>
      </c>
      <c t="s">
        <v>28</v>
      </c>
    </row>
    <row r="1685" spans="1:5" ht="12.75">
      <c r="A1685" s="35" t="s">
        <v>56</v>
      </c>
      <c r="E1685" s="39" t="s">
        <v>3577</v>
      </c>
    </row>
    <row r="1686" spans="1:5" ht="12.75">
      <c r="A1686" s="35" t="s">
        <v>57</v>
      </c>
      <c r="E1686" s="40" t="s">
        <v>3558</v>
      </c>
    </row>
    <row r="1687" spans="1:5" ht="63.75">
      <c r="A1687" t="s">
        <v>58</v>
      </c>
      <c r="E1687" s="39" t="s">
        <v>3578</v>
      </c>
    </row>
    <row r="1688" spans="1:16" ht="12.75">
      <c r="A1688" t="s">
        <v>50</v>
      </c>
      <c s="34" t="s">
        <v>88</v>
      </c>
      <c s="34" t="s">
        <v>3579</v>
      </c>
      <c s="35" t="s">
        <v>5</v>
      </c>
      <c s="6" t="s">
        <v>3580</v>
      </c>
      <c s="36" t="s">
        <v>3329</v>
      </c>
      <c s="37">
        <v>1</v>
      </c>
      <c s="36">
        <v>0.00261</v>
      </c>
      <c s="36">
        <f>ROUND(G1688*H1688,6)</f>
      </c>
      <c r="L1688" s="38">
        <v>0</v>
      </c>
      <c s="32">
        <f>ROUND(ROUND(L1688,2)*ROUND(G1688,3),2)</f>
      </c>
      <c s="36" t="s">
        <v>391</v>
      </c>
      <c>
        <f>(M1688*21)/100</f>
      </c>
      <c t="s">
        <v>28</v>
      </c>
    </row>
    <row r="1689" spans="1:5" ht="12.75">
      <c r="A1689" s="35" t="s">
        <v>56</v>
      </c>
      <c r="E1689" s="39" t="s">
        <v>3580</v>
      </c>
    </row>
    <row r="1690" spans="1:5" ht="12.75">
      <c r="A1690" s="35" t="s">
        <v>57</v>
      </c>
      <c r="E1690" s="40" t="s">
        <v>3558</v>
      </c>
    </row>
    <row r="1691" spans="1:5" ht="63.75">
      <c r="A1691" t="s">
        <v>58</v>
      </c>
      <c r="E1691" s="39" t="s">
        <v>3581</v>
      </c>
    </row>
    <row r="1692" spans="1:16" ht="12.75">
      <c r="A1692" t="s">
        <v>50</v>
      </c>
      <c s="34" t="s">
        <v>92</v>
      </c>
      <c s="34" t="s">
        <v>3582</v>
      </c>
      <c s="35" t="s">
        <v>5</v>
      </c>
      <c s="6" t="s">
        <v>3583</v>
      </c>
      <c s="36" t="s">
        <v>3329</v>
      </c>
      <c s="37">
        <v>1</v>
      </c>
      <c s="36">
        <v>0.00261</v>
      </c>
      <c s="36">
        <f>ROUND(G1692*H1692,6)</f>
      </c>
      <c r="L1692" s="38">
        <v>0</v>
      </c>
      <c s="32">
        <f>ROUND(ROUND(L1692,2)*ROUND(G1692,3),2)</f>
      </c>
      <c s="36" t="s">
        <v>391</v>
      </c>
      <c>
        <f>(M1692*21)/100</f>
      </c>
      <c t="s">
        <v>28</v>
      </c>
    </row>
    <row r="1693" spans="1:5" ht="12.75">
      <c r="A1693" s="35" t="s">
        <v>56</v>
      </c>
      <c r="E1693" s="39" t="s">
        <v>3583</v>
      </c>
    </row>
    <row r="1694" spans="1:5" ht="12.75">
      <c r="A1694" s="35" t="s">
        <v>57</v>
      </c>
      <c r="E1694" s="40" t="s">
        <v>3558</v>
      </c>
    </row>
    <row r="1695" spans="1:5" ht="63.75">
      <c r="A1695" t="s">
        <v>58</v>
      </c>
      <c r="E1695" s="39" t="s">
        <v>3584</v>
      </c>
    </row>
    <row r="1696" spans="1:16" ht="12.75">
      <c r="A1696" t="s">
        <v>50</v>
      </c>
      <c s="34" t="s">
        <v>96</v>
      </c>
      <c s="34" t="s">
        <v>3585</v>
      </c>
      <c s="35" t="s">
        <v>5</v>
      </c>
      <c s="6" t="s">
        <v>3586</v>
      </c>
      <c s="36" t="s">
        <v>3329</v>
      </c>
      <c s="37">
        <v>1</v>
      </c>
      <c s="36">
        <v>0.00261</v>
      </c>
      <c s="36">
        <f>ROUND(G1696*H1696,6)</f>
      </c>
      <c r="L1696" s="38">
        <v>0</v>
      </c>
      <c s="32">
        <f>ROUND(ROUND(L1696,2)*ROUND(G1696,3),2)</f>
      </c>
      <c s="36" t="s">
        <v>391</v>
      </c>
      <c>
        <f>(M1696*21)/100</f>
      </c>
      <c t="s">
        <v>28</v>
      </c>
    </row>
    <row r="1697" spans="1:5" ht="12.75">
      <c r="A1697" s="35" t="s">
        <v>56</v>
      </c>
      <c r="E1697" s="39" t="s">
        <v>3586</v>
      </c>
    </row>
    <row r="1698" spans="1:5" ht="12.75">
      <c r="A1698" s="35" t="s">
        <v>57</v>
      </c>
      <c r="E1698" s="40" t="s">
        <v>3558</v>
      </c>
    </row>
    <row r="1699" spans="1:5" ht="63.75">
      <c r="A1699" t="s">
        <v>58</v>
      </c>
      <c r="E1699" s="39" t="s">
        <v>3587</v>
      </c>
    </row>
    <row r="1700" spans="1:16" ht="12.75">
      <c r="A1700" t="s">
        <v>50</v>
      </c>
      <c s="34" t="s">
        <v>100</v>
      </c>
      <c s="34" t="s">
        <v>3588</v>
      </c>
      <c s="35" t="s">
        <v>5</v>
      </c>
      <c s="6" t="s">
        <v>3589</v>
      </c>
      <c s="36" t="s">
        <v>3329</v>
      </c>
      <c s="37">
        <v>1</v>
      </c>
      <c s="36">
        <v>0.00261</v>
      </c>
      <c s="36">
        <f>ROUND(G1700*H1700,6)</f>
      </c>
      <c r="L1700" s="38">
        <v>0</v>
      </c>
      <c s="32">
        <f>ROUND(ROUND(L1700,2)*ROUND(G1700,3),2)</f>
      </c>
      <c s="36" t="s">
        <v>391</v>
      </c>
      <c>
        <f>(M1700*21)/100</f>
      </c>
      <c t="s">
        <v>28</v>
      </c>
    </row>
    <row r="1701" spans="1:5" ht="12.75">
      <c r="A1701" s="35" t="s">
        <v>56</v>
      </c>
      <c r="E1701" s="39" t="s">
        <v>3589</v>
      </c>
    </row>
    <row r="1702" spans="1:5" ht="12.75">
      <c r="A1702" s="35" t="s">
        <v>57</v>
      </c>
      <c r="E1702" s="40" t="s">
        <v>3558</v>
      </c>
    </row>
    <row r="1703" spans="1:5" ht="63.75">
      <c r="A1703" t="s">
        <v>58</v>
      </c>
      <c r="E1703" s="39" t="s">
        <v>3590</v>
      </c>
    </row>
    <row r="1704" spans="1:16" ht="12.75">
      <c r="A1704" t="s">
        <v>50</v>
      </c>
      <c s="34" t="s">
        <v>104</v>
      </c>
      <c s="34" t="s">
        <v>3591</v>
      </c>
      <c s="35" t="s">
        <v>5</v>
      </c>
      <c s="6" t="s">
        <v>3592</v>
      </c>
      <c s="36" t="s">
        <v>3329</v>
      </c>
      <c s="37">
        <v>1</v>
      </c>
      <c s="36">
        <v>0.00261</v>
      </c>
      <c s="36">
        <f>ROUND(G1704*H1704,6)</f>
      </c>
      <c r="L1704" s="38">
        <v>0</v>
      </c>
      <c s="32">
        <f>ROUND(ROUND(L1704,2)*ROUND(G1704,3),2)</f>
      </c>
      <c s="36" t="s">
        <v>391</v>
      </c>
      <c>
        <f>(M1704*21)/100</f>
      </c>
      <c t="s">
        <v>28</v>
      </c>
    </row>
    <row r="1705" spans="1:5" ht="12.75">
      <c r="A1705" s="35" t="s">
        <v>56</v>
      </c>
      <c r="E1705" s="39" t="s">
        <v>3592</v>
      </c>
    </row>
    <row r="1706" spans="1:5" ht="12.75">
      <c r="A1706" s="35" t="s">
        <v>57</v>
      </c>
      <c r="E1706" s="40" t="s">
        <v>3558</v>
      </c>
    </row>
    <row r="1707" spans="1:5" ht="51">
      <c r="A1707" t="s">
        <v>58</v>
      </c>
      <c r="E1707" s="39" t="s">
        <v>3593</v>
      </c>
    </row>
    <row r="1708" spans="1:13" ht="12.75">
      <c r="A1708" t="s">
        <v>47</v>
      </c>
      <c r="C1708" s="31" t="s">
        <v>3492</v>
      </c>
      <c r="E1708" s="33" t="s">
        <v>3493</v>
      </c>
      <c r="J1708" s="32">
        <f>0</f>
      </c>
      <c s="32">
        <f>0</f>
      </c>
      <c s="32">
        <f>0+L1709+L1713+L1717+L1721</f>
      </c>
      <c s="32">
        <f>0+M1709+M1713+M1717+M1721</f>
      </c>
    </row>
    <row r="1709" spans="1:16" ht="12.75">
      <c r="A1709" t="s">
        <v>50</v>
      </c>
      <c s="34" t="s">
        <v>110</v>
      </c>
      <c s="34" t="s">
        <v>3594</v>
      </c>
      <c s="35" t="s">
        <v>5</v>
      </c>
      <c s="6" t="s">
        <v>3595</v>
      </c>
      <c s="36" t="s">
        <v>3329</v>
      </c>
      <c s="37">
        <v>1</v>
      </c>
      <c s="36">
        <v>0.00124</v>
      </c>
      <c s="36">
        <f>ROUND(G1709*H1709,6)</f>
      </c>
      <c r="L1709" s="38">
        <v>0</v>
      </c>
      <c s="32">
        <f>ROUND(ROUND(L1709,2)*ROUND(G1709,3),2)</f>
      </c>
      <c s="36" t="s">
        <v>1663</v>
      </c>
      <c>
        <f>(M1709*21)/100</f>
      </c>
      <c t="s">
        <v>28</v>
      </c>
    </row>
    <row r="1710" spans="1:5" ht="12.75">
      <c r="A1710" s="35" t="s">
        <v>56</v>
      </c>
      <c r="E1710" s="39" t="s">
        <v>3595</v>
      </c>
    </row>
    <row r="1711" spans="1:5" ht="12.75">
      <c r="A1711" s="35" t="s">
        <v>57</v>
      </c>
      <c r="E1711" s="40" t="s">
        <v>3558</v>
      </c>
    </row>
    <row r="1712" spans="1:5" ht="12.75">
      <c r="A1712" t="s">
        <v>58</v>
      </c>
      <c r="E1712" s="39" t="s">
        <v>5</v>
      </c>
    </row>
    <row r="1713" spans="1:16" ht="25.5">
      <c r="A1713" t="s">
        <v>50</v>
      </c>
      <c s="34" t="s">
        <v>114</v>
      </c>
      <c s="34" t="s">
        <v>3596</v>
      </c>
      <c s="35" t="s">
        <v>5</v>
      </c>
      <c s="6" t="s">
        <v>3597</v>
      </c>
      <c s="36" t="s">
        <v>3561</v>
      </c>
      <c s="37">
        <v>155.7</v>
      </c>
      <c s="36">
        <v>0</v>
      </c>
      <c s="36">
        <f>ROUND(G1713*H1713,6)</f>
      </c>
      <c r="L1713" s="38">
        <v>0</v>
      </c>
      <c s="32">
        <f>ROUND(ROUND(L1713,2)*ROUND(G1713,3),2)</f>
      </c>
      <c s="36" t="s">
        <v>1663</v>
      </c>
      <c>
        <f>(M1713*21)/100</f>
      </c>
      <c t="s">
        <v>28</v>
      </c>
    </row>
    <row r="1714" spans="1:5" ht="25.5">
      <c r="A1714" s="35" t="s">
        <v>56</v>
      </c>
      <c r="E1714" s="39" t="s">
        <v>3597</v>
      </c>
    </row>
    <row r="1715" spans="1:5" ht="12.75">
      <c r="A1715" s="35" t="s">
        <v>57</v>
      </c>
      <c r="E1715" s="40" t="s">
        <v>5</v>
      </c>
    </row>
    <row r="1716" spans="1:5" ht="12.75">
      <c r="A1716" t="s">
        <v>58</v>
      </c>
      <c r="E1716" s="39" t="s">
        <v>5</v>
      </c>
    </row>
    <row r="1717" spans="1:16" ht="25.5">
      <c r="A1717" t="s">
        <v>50</v>
      </c>
      <c s="34" t="s">
        <v>119</v>
      </c>
      <c s="34" t="s">
        <v>3598</v>
      </c>
      <c s="35" t="s">
        <v>5</v>
      </c>
      <c s="6" t="s">
        <v>3599</v>
      </c>
      <c s="36" t="s">
        <v>3561</v>
      </c>
      <c s="37">
        <v>155.7</v>
      </c>
      <c s="36">
        <v>0</v>
      </c>
      <c s="36">
        <f>ROUND(G1717*H1717,6)</f>
      </c>
      <c r="L1717" s="38">
        <v>0</v>
      </c>
      <c s="32">
        <f>ROUND(ROUND(L1717,2)*ROUND(G1717,3),2)</f>
      </c>
      <c s="36" t="s">
        <v>1663</v>
      </c>
      <c>
        <f>(M1717*21)/100</f>
      </c>
      <c t="s">
        <v>28</v>
      </c>
    </row>
    <row r="1718" spans="1:5" ht="25.5">
      <c r="A1718" s="35" t="s">
        <v>56</v>
      </c>
      <c r="E1718" s="39" t="s">
        <v>3599</v>
      </c>
    </row>
    <row r="1719" spans="1:5" ht="12.75">
      <c r="A1719" s="35" t="s">
        <v>57</v>
      </c>
      <c r="E1719" s="40" t="s">
        <v>5</v>
      </c>
    </row>
    <row r="1720" spans="1:5" ht="12.75">
      <c r="A1720" t="s">
        <v>58</v>
      </c>
      <c r="E1720" s="39" t="s">
        <v>5</v>
      </c>
    </row>
    <row r="1721" spans="1:16" ht="12.75">
      <c r="A1721" t="s">
        <v>50</v>
      </c>
      <c s="34" t="s">
        <v>123</v>
      </c>
      <c s="34" t="s">
        <v>3600</v>
      </c>
      <c s="35" t="s">
        <v>5</v>
      </c>
      <c s="6" t="s">
        <v>3601</v>
      </c>
      <c s="36" t="s">
        <v>3329</v>
      </c>
      <c s="37">
        <v>1</v>
      </c>
      <c s="36">
        <v>0.0824</v>
      </c>
      <c s="36">
        <f>ROUND(G1721*H1721,6)</f>
      </c>
      <c r="L1721" s="38">
        <v>0</v>
      </c>
      <c s="32">
        <f>ROUND(ROUND(L1721,2)*ROUND(G1721,3),2)</f>
      </c>
      <c s="36" t="s">
        <v>391</v>
      </c>
      <c>
        <f>(M1721*21)/100</f>
      </c>
      <c t="s">
        <v>28</v>
      </c>
    </row>
    <row r="1722" spans="1:5" ht="12.75">
      <c r="A1722" s="35" t="s">
        <v>56</v>
      </c>
      <c r="E1722" s="39" t="s">
        <v>3601</v>
      </c>
    </row>
    <row r="1723" spans="1:5" ht="12.75">
      <c r="A1723" s="35" t="s">
        <v>57</v>
      </c>
      <c r="E1723" s="40" t="s">
        <v>3558</v>
      </c>
    </row>
    <row r="1724" spans="1:5" ht="63.75">
      <c r="A1724" t="s">
        <v>58</v>
      </c>
      <c r="E1724" s="39" t="s">
        <v>3602</v>
      </c>
    </row>
    <row r="1725" spans="1:13" ht="12.75">
      <c r="A1725" t="s">
        <v>47</v>
      </c>
      <c r="C1725" s="31" t="s">
        <v>3603</v>
      </c>
      <c r="E1725" s="33" t="s">
        <v>3604</v>
      </c>
      <c r="J1725" s="32">
        <f>0</f>
      </c>
      <c s="32">
        <f>0</f>
      </c>
      <c s="32">
        <f>0+L1726+L1730+L1734+L1738+L1742+L1746+L1750+L1754+L1758+L1762</f>
      </c>
      <c s="32">
        <f>0+M1726+M1730+M1734+M1738+M1742+M1746+M1750+M1754+M1758+M1762</f>
      </c>
    </row>
    <row r="1726" spans="1:16" ht="12.75">
      <c r="A1726" t="s">
        <v>50</v>
      </c>
      <c s="34" t="s">
        <v>128</v>
      </c>
      <c s="34" t="s">
        <v>3605</v>
      </c>
      <c s="35" t="s">
        <v>5</v>
      </c>
      <c s="6" t="s">
        <v>3606</v>
      </c>
      <c s="36" t="s">
        <v>86</v>
      </c>
      <c s="37">
        <v>60</v>
      </c>
      <c s="36">
        <v>0.00048</v>
      </c>
      <c s="36">
        <f>ROUND(G1726*H1726,6)</f>
      </c>
      <c r="L1726" s="38">
        <v>0</v>
      </c>
      <c s="32">
        <f>ROUND(ROUND(L1726,2)*ROUND(G1726,3),2)</f>
      </c>
      <c s="36" t="s">
        <v>1663</v>
      </c>
      <c>
        <f>(M1726*21)/100</f>
      </c>
      <c t="s">
        <v>28</v>
      </c>
    </row>
    <row r="1727" spans="1:5" ht="12.75">
      <c r="A1727" s="35" t="s">
        <v>56</v>
      </c>
      <c r="E1727" s="39" t="s">
        <v>3606</v>
      </c>
    </row>
    <row r="1728" spans="1:5" ht="12.75">
      <c r="A1728" s="35" t="s">
        <v>57</v>
      </c>
      <c r="E1728" s="40" t="s">
        <v>3607</v>
      </c>
    </row>
    <row r="1729" spans="1:5" ht="12.75">
      <c r="A1729" t="s">
        <v>58</v>
      </c>
      <c r="E1729" s="39" t="s">
        <v>5</v>
      </c>
    </row>
    <row r="1730" spans="1:16" ht="12.75">
      <c r="A1730" t="s">
        <v>50</v>
      </c>
      <c s="34" t="s">
        <v>132</v>
      </c>
      <c s="34" t="s">
        <v>3608</v>
      </c>
      <c s="35" t="s">
        <v>5</v>
      </c>
      <c s="6" t="s">
        <v>3609</v>
      </c>
      <c s="36" t="s">
        <v>86</v>
      </c>
      <c s="37">
        <v>38</v>
      </c>
      <c s="36">
        <v>0.00059</v>
      </c>
      <c s="36">
        <f>ROUND(G1730*H1730,6)</f>
      </c>
      <c r="L1730" s="38">
        <v>0</v>
      </c>
      <c s="32">
        <f>ROUND(ROUND(L1730,2)*ROUND(G1730,3),2)</f>
      </c>
      <c s="36" t="s">
        <v>1663</v>
      </c>
      <c>
        <f>(M1730*21)/100</f>
      </c>
      <c t="s">
        <v>28</v>
      </c>
    </row>
    <row r="1731" spans="1:5" ht="12.75">
      <c r="A1731" s="35" t="s">
        <v>56</v>
      </c>
      <c r="E1731" s="39" t="s">
        <v>3609</v>
      </c>
    </row>
    <row r="1732" spans="1:5" ht="12.75">
      <c r="A1732" s="35" t="s">
        <v>57</v>
      </c>
      <c r="E1732" s="40" t="s">
        <v>3610</v>
      </c>
    </row>
    <row r="1733" spans="1:5" ht="12.75">
      <c r="A1733" t="s">
        <v>58</v>
      </c>
      <c r="E1733" s="39" t="s">
        <v>5</v>
      </c>
    </row>
    <row r="1734" spans="1:16" ht="12.75">
      <c r="A1734" t="s">
        <v>50</v>
      </c>
      <c s="34" t="s">
        <v>136</v>
      </c>
      <c s="34" t="s">
        <v>3611</v>
      </c>
      <c s="35" t="s">
        <v>5</v>
      </c>
      <c s="6" t="s">
        <v>3612</v>
      </c>
      <c s="36" t="s">
        <v>86</v>
      </c>
      <c s="37">
        <v>12</v>
      </c>
      <c s="36">
        <v>0.00075</v>
      </c>
      <c s="36">
        <f>ROUND(G1734*H1734,6)</f>
      </c>
      <c r="L1734" s="38">
        <v>0</v>
      </c>
      <c s="32">
        <f>ROUND(ROUND(L1734,2)*ROUND(G1734,3),2)</f>
      </c>
      <c s="36" t="s">
        <v>1663</v>
      </c>
      <c>
        <f>(M1734*21)/100</f>
      </c>
      <c t="s">
        <v>28</v>
      </c>
    </row>
    <row r="1735" spans="1:5" ht="12.75">
      <c r="A1735" s="35" t="s">
        <v>56</v>
      </c>
      <c r="E1735" s="39" t="s">
        <v>3612</v>
      </c>
    </row>
    <row r="1736" spans="1:5" ht="12.75">
      <c r="A1736" s="35" t="s">
        <v>57</v>
      </c>
      <c r="E1736" s="40" t="s">
        <v>3613</v>
      </c>
    </row>
    <row r="1737" spans="1:5" ht="12.75">
      <c r="A1737" t="s">
        <v>58</v>
      </c>
      <c r="E1737" s="39" t="s">
        <v>5</v>
      </c>
    </row>
    <row r="1738" spans="1:16" ht="12.75">
      <c r="A1738" t="s">
        <v>50</v>
      </c>
      <c s="34" t="s">
        <v>140</v>
      </c>
      <c s="34" t="s">
        <v>3614</v>
      </c>
      <c s="35" t="s">
        <v>5</v>
      </c>
      <c s="6" t="s">
        <v>3615</v>
      </c>
      <c s="36" t="s">
        <v>86</v>
      </c>
      <c s="37">
        <v>34</v>
      </c>
      <c s="36">
        <v>0.00129</v>
      </c>
      <c s="36">
        <f>ROUND(G1738*H1738,6)</f>
      </c>
      <c r="L1738" s="38">
        <v>0</v>
      </c>
      <c s="32">
        <f>ROUND(ROUND(L1738,2)*ROUND(G1738,3),2)</f>
      </c>
      <c s="36" t="s">
        <v>1663</v>
      </c>
      <c>
        <f>(M1738*21)/100</f>
      </c>
      <c t="s">
        <v>28</v>
      </c>
    </row>
    <row r="1739" spans="1:5" ht="12.75">
      <c r="A1739" s="35" t="s">
        <v>56</v>
      </c>
      <c r="E1739" s="39" t="s">
        <v>3615</v>
      </c>
    </row>
    <row r="1740" spans="1:5" ht="12.75">
      <c r="A1740" s="35" t="s">
        <v>57</v>
      </c>
      <c r="E1740" s="40" t="s">
        <v>3616</v>
      </c>
    </row>
    <row r="1741" spans="1:5" ht="12.75">
      <c r="A1741" t="s">
        <v>58</v>
      </c>
      <c r="E1741" s="39" t="s">
        <v>5</v>
      </c>
    </row>
    <row r="1742" spans="1:16" ht="25.5">
      <c r="A1742" t="s">
        <v>50</v>
      </c>
      <c s="34" t="s">
        <v>144</v>
      </c>
      <c s="34" t="s">
        <v>3617</v>
      </c>
      <c s="35" t="s">
        <v>5</v>
      </c>
      <c s="6" t="s">
        <v>3618</v>
      </c>
      <c s="36" t="s">
        <v>65</v>
      </c>
      <c s="37">
        <v>24</v>
      </c>
      <c s="36">
        <v>1E-05</v>
      </c>
      <c s="36">
        <f>ROUND(G1742*H1742,6)</f>
      </c>
      <c r="L1742" s="38">
        <v>0</v>
      </c>
      <c s="32">
        <f>ROUND(ROUND(L1742,2)*ROUND(G1742,3),2)</f>
      </c>
      <c s="36" t="s">
        <v>1663</v>
      </c>
      <c>
        <f>(M1742*21)/100</f>
      </c>
      <c t="s">
        <v>28</v>
      </c>
    </row>
    <row r="1743" spans="1:5" ht="25.5">
      <c r="A1743" s="35" t="s">
        <v>56</v>
      </c>
      <c r="E1743" s="39" t="s">
        <v>3618</v>
      </c>
    </row>
    <row r="1744" spans="1:5" ht="12.75">
      <c r="A1744" s="35" t="s">
        <v>57</v>
      </c>
      <c r="E1744" s="40" t="s">
        <v>3619</v>
      </c>
    </row>
    <row r="1745" spans="1:5" ht="12.75">
      <c r="A1745" t="s">
        <v>58</v>
      </c>
      <c r="E1745" s="39" t="s">
        <v>5</v>
      </c>
    </row>
    <row r="1746" spans="1:16" ht="12.75">
      <c r="A1746" t="s">
        <v>50</v>
      </c>
      <c s="34" t="s">
        <v>148</v>
      </c>
      <c s="34" t="s">
        <v>3620</v>
      </c>
      <c s="35" t="s">
        <v>5</v>
      </c>
      <c s="6" t="s">
        <v>3621</v>
      </c>
      <c s="36" t="s">
        <v>86</v>
      </c>
      <c s="37">
        <v>144</v>
      </c>
      <c s="36">
        <v>0</v>
      </c>
      <c s="36">
        <f>ROUND(G1746*H1746,6)</f>
      </c>
      <c r="L1746" s="38">
        <v>0</v>
      </c>
      <c s="32">
        <f>ROUND(ROUND(L1746,2)*ROUND(G1746,3),2)</f>
      </c>
      <c s="36" t="s">
        <v>1663</v>
      </c>
      <c>
        <f>(M1746*21)/100</f>
      </c>
      <c t="s">
        <v>28</v>
      </c>
    </row>
    <row r="1747" spans="1:5" ht="12.75">
      <c r="A1747" s="35" t="s">
        <v>56</v>
      </c>
      <c r="E1747" s="39" t="s">
        <v>3621</v>
      </c>
    </row>
    <row r="1748" spans="1:5" ht="12.75">
      <c r="A1748" s="35" t="s">
        <v>57</v>
      </c>
      <c r="E1748" s="40" t="s">
        <v>3622</v>
      </c>
    </row>
    <row r="1749" spans="1:5" ht="12.75">
      <c r="A1749" t="s">
        <v>58</v>
      </c>
      <c r="E1749" s="39" t="s">
        <v>5</v>
      </c>
    </row>
    <row r="1750" spans="1:16" ht="25.5">
      <c r="A1750" t="s">
        <v>50</v>
      </c>
      <c s="34" t="s">
        <v>152</v>
      </c>
      <c s="34" t="s">
        <v>3623</v>
      </c>
      <c s="35" t="s">
        <v>5</v>
      </c>
      <c s="6" t="s">
        <v>3624</v>
      </c>
      <c s="36" t="s">
        <v>86</v>
      </c>
      <c s="37">
        <v>98</v>
      </c>
      <c s="36">
        <v>0.0002</v>
      </c>
      <c s="36">
        <f>ROUND(G1750*H1750,6)</f>
      </c>
      <c r="L1750" s="38">
        <v>0</v>
      </c>
      <c s="32">
        <f>ROUND(ROUND(L1750,2)*ROUND(G1750,3),2)</f>
      </c>
      <c s="36" t="s">
        <v>1663</v>
      </c>
      <c>
        <f>(M1750*21)/100</f>
      </c>
      <c t="s">
        <v>28</v>
      </c>
    </row>
    <row r="1751" spans="1:5" ht="38.25">
      <c r="A1751" s="35" t="s">
        <v>56</v>
      </c>
      <c r="E1751" s="39" t="s">
        <v>3625</v>
      </c>
    </row>
    <row r="1752" spans="1:5" ht="12.75">
      <c r="A1752" s="35" t="s">
        <v>57</v>
      </c>
      <c r="E1752" s="40" t="s">
        <v>3626</v>
      </c>
    </row>
    <row r="1753" spans="1:5" ht="12.75">
      <c r="A1753" t="s">
        <v>58</v>
      </c>
      <c r="E1753" s="39" t="s">
        <v>5</v>
      </c>
    </row>
    <row r="1754" spans="1:16" ht="25.5">
      <c r="A1754" t="s">
        <v>50</v>
      </c>
      <c s="34" t="s">
        <v>156</v>
      </c>
      <c s="34" t="s">
        <v>3627</v>
      </c>
      <c s="35" t="s">
        <v>5</v>
      </c>
      <c s="6" t="s">
        <v>3624</v>
      </c>
      <c s="36" t="s">
        <v>86</v>
      </c>
      <c s="37">
        <v>46</v>
      </c>
      <c s="36">
        <v>0.00024</v>
      </c>
      <c s="36">
        <f>ROUND(G1754*H1754,6)</f>
      </c>
      <c r="L1754" s="38">
        <v>0</v>
      </c>
      <c s="32">
        <f>ROUND(ROUND(L1754,2)*ROUND(G1754,3),2)</f>
      </c>
      <c s="36" t="s">
        <v>1663</v>
      </c>
      <c>
        <f>(M1754*21)/100</f>
      </c>
      <c t="s">
        <v>28</v>
      </c>
    </row>
    <row r="1755" spans="1:5" ht="38.25">
      <c r="A1755" s="35" t="s">
        <v>56</v>
      </c>
      <c r="E1755" s="39" t="s">
        <v>3628</v>
      </c>
    </row>
    <row r="1756" spans="1:5" ht="12.75">
      <c r="A1756" s="35" t="s">
        <v>57</v>
      </c>
      <c r="E1756" s="40" t="s">
        <v>3629</v>
      </c>
    </row>
    <row r="1757" spans="1:5" ht="12.75">
      <c r="A1757" t="s">
        <v>58</v>
      </c>
      <c r="E1757" s="39" t="s">
        <v>5</v>
      </c>
    </row>
    <row r="1758" spans="1:16" ht="25.5">
      <c r="A1758" t="s">
        <v>50</v>
      </c>
      <c s="34" t="s">
        <v>161</v>
      </c>
      <c s="34" t="s">
        <v>3630</v>
      </c>
      <c s="35" t="s">
        <v>5</v>
      </c>
      <c s="6" t="s">
        <v>3631</v>
      </c>
      <c s="36" t="s">
        <v>996</v>
      </c>
      <c s="37">
        <v>0.135</v>
      </c>
      <c s="36">
        <v>0</v>
      </c>
      <c s="36">
        <f>ROUND(G1758*H1758,6)</f>
      </c>
      <c r="L1758" s="38">
        <v>0</v>
      </c>
      <c s="32">
        <f>ROUND(ROUND(L1758,2)*ROUND(G1758,3),2)</f>
      </c>
      <c s="36" t="s">
        <v>1663</v>
      </c>
      <c>
        <f>(M1758*21)/100</f>
      </c>
      <c t="s">
        <v>28</v>
      </c>
    </row>
    <row r="1759" spans="1:5" ht="25.5">
      <c r="A1759" s="35" t="s">
        <v>56</v>
      </c>
      <c r="E1759" s="39" t="s">
        <v>3631</v>
      </c>
    </row>
    <row r="1760" spans="1:5" ht="12.75">
      <c r="A1760" s="35" t="s">
        <v>57</v>
      </c>
      <c r="E1760" s="40" t="s">
        <v>5</v>
      </c>
    </row>
    <row r="1761" spans="1:5" ht="12.75">
      <c r="A1761" t="s">
        <v>58</v>
      </c>
      <c r="E1761" s="39" t="s">
        <v>5</v>
      </c>
    </row>
    <row r="1762" spans="1:16" ht="38.25">
      <c r="A1762" t="s">
        <v>50</v>
      </c>
      <c s="34" t="s">
        <v>165</v>
      </c>
      <c s="34" t="s">
        <v>3632</v>
      </c>
      <c s="35" t="s">
        <v>5</v>
      </c>
      <c s="6" t="s">
        <v>3633</v>
      </c>
      <c s="36" t="s">
        <v>996</v>
      </c>
      <c s="37">
        <v>0.135</v>
      </c>
      <c s="36">
        <v>0</v>
      </c>
      <c s="36">
        <f>ROUND(G1762*H1762,6)</f>
      </c>
      <c r="L1762" s="38">
        <v>0</v>
      </c>
      <c s="32">
        <f>ROUND(ROUND(L1762,2)*ROUND(G1762,3),2)</f>
      </c>
      <c s="36" t="s">
        <v>1663</v>
      </c>
      <c>
        <f>(M1762*21)/100</f>
      </c>
      <c t="s">
        <v>28</v>
      </c>
    </row>
    <row r="1763" spans="1:5" ht="38.25">
      <c r="A1763" s="35" t="s">
        <v>56</v>
      </c>
      <c r="E1763" s="39" t="s">
        <v>3634</v>
      </c>
    </row>
    <row r="1764" spans="1:5" ht="12.75">
      <c r="A1764" s="35" t="s">
        <v>57</v>
      </c>
      <c r="E1764" s="40" t="s">
        <v>5</v>
      </c>
    </row>
    <row r="1765" spans="1:5" ht="12.75">
      <c r="A1765" t="s">
        <v>58</v>
      </c>
      <c r="E1765" s="39" t="s">
        <v>5</v>
      </c>
    </row>
    <row r="1766" spans="1:13" ht="12.75">
      <c r="A1766" t="s">
        <v>47</v>
      </c>
      <c r="C1766" s="31" t="s">
        <v>3501</v>
      </c>
      <c r="E1766" s="33" t="s">
        <v>3502</v>
      </c>
      <c r="J1766" s="32">
        <f>0</f>
      </c>
      <c s="32">
        <f>0</f>
      </c>
      <c s="32">
        <f>0+L1767+L1771+L1775+L1779+L1783+L1787+L1791+L1795+L1799+L1803+L1807+L1811</f>
      </c>
      <c s="32">
        <f>0+M1767+M1771+M1775+M1779+M1783+M1787+M1791+M1795+M1799+M1803+M1807+M1811</f>
      </c>
    </row>
    <row r="1767" spans="1:16" ht="12.75">
      <c r="A1767" t="s">
        <v>50</v>
      </c>
      <c s="34" t="s">
        <v>169</v>
      </c>
      <c s="34" t="s">
        <v>3635</v>
      </c>
      <c s="35" t="s">
        <v>5</v>
      </c>
      <c s="6" t="s">
        <v>3636</v>
      </c>
      <c s="36" t="s">
        <v>65</v>
      </c>
      <c s="37">
        <v>2</v>
      </c>
      <c s="36">
        <v>0.00023</v>
      </c>
      <c s="36">
        <f>ROUND(G1767*H1767,6)</f>
      </c>
      <c r="L1767" s="38">
        <v>0</v>
      </c>
      <c s="32">
        <f>ROUND(ROUND(L1767,2)*ROUND(G1767,3),2)</f>
      </c>
      <c s="36" t="s">
        <v>1663</v>
      </c>
      <c>
        <f>(M1767*21)/100</f>
      </c>
      <c t="s">
        <v>28</v>
      </c>
    </row>
    <row r="1768" spans="1:5" ht="12.75">
      <c r="A1768" s="35" t="s">
        <v>56</v>
      </c>
      <c r="E1768" s="39" t="s">
        <v>3636</v>
      </c>
    </row>
    <row r="1769" spans="1:5" ht="12.75">
      <c r="A1769" s="35" t="s">
        <v>57</v>
      </c>
      <c r="E1769" s="40" t="s">
        <v>3637</v>
      </c>
    </row>
    <row r="1770" spans="1:5" ht="12.75">
      <c r="A1770" t="s">
        <v>58</v>
      </c>
      <c r="E1770" s="39" t="s">
        <v>5</v>
      </c>
    </row>
    <row r="1771" spans="1:16" ht="25.5">
      <c r="A1771" t="s">
        <v>50</v>
      </c>
      <c s="34" t="s">
        <v>173</v>
      </c>
      <c s="34" t="s">
        <v>3638</v>
      </c>
      <c s="35" t="s">
        <v>5</v>
      </c>
      <c s="6" t="s">
        <v>3639</v>
      </c>
      <c s="36" t="s">
        <v>65</v>
      </c>
      <c s="37">
        <v>1</v>
      </c>
      <c s="36">
        <v>0.00028</v>
      </c>
      <c s="36">
        <f>ROUND(G1771*H1771,6)</f>
      </c>
      <c r="L1771" s="38">
        <v>0</v>
      </c>
      <c s="32">
        <f>ROUND(ROUND(L1771,2)*ROUND(G1771,3),2)</f>
      </c>
      <c s="36" t="s">
        <v>1663</v>
      </c>
      <c>
        <f>(M1771*21)/100</f>
      </c>
      <c t="s">
        <v>28</v>
      </c>
    </row>
    <row r="1772" spans="1:5" ht="25.5">
      <c r="A1772" s="35" t="s">
        <v>56</v>
      </c>
      <c r="E1772" s="39" t="s">
        <v>3639</v>
      </c>
    </row>
    <row r="1773" spans="1:5" ht="12.75">
      <c r="A1773" s="35" t="s">
        <v>57</v>
      </c>
      <c r="E1773" s="40" t="s">
        <v>5</v>
      </c>
    </row>
    <row r="1774" spans="1:5" ht="12.75">
      <c r="A1774" t="s">
        <v>58</v>
      </c>
      <c r="E1774" s="39" t="s">
        <v>5</v>
      </c>
    </row>
    <row r="1775" spans="1:16" ht="25.5">
      <c r="A1775" t="s">
        <v>50</v>
      </c>
      <c s="34" t="s">
        <v>177</v>
      </c>
      <c s="34" t="s">
        <v>3640</v>
      </c>
      <c s="35" t="s">
        <v>5</v>
      </c>
      <c s="6" t="s">
        <v>3641</v>
      </c>
      <c s="36" t="s">
        <v>65</v>
      </c>
      <c s="37">
        <v>11</v>
      </c>
      <c s="36">
        <v>0.00014</v>
      </c>
      <c s="36">
        <f>ROUND(G1775*H1775,6)</f>
      </c>
      <c r="L1775" s="38">
        <v>0</v>
      </c>
      <c s="32">
        <f>ROUND(ROUND(L1775,2)*ROUND(G1775,3),2)</f>
      </c>
      <c s="36" t="s">
        <v>1663</v>
      </c>
      <c>
        <f>(M1775*21)/100</f>
      </c>
      <c t="s">
        <v>28</v>
      </c>
    </row>
    <row r="1776" spans="1:5" ht="25.5">
      <c r="A1776" s="35" t="s">
        <v>56</v>
      </c>
      <c r="E1776" s="39" t="s">
        <v>3641</v>
      </c>
    </row>
    <row r="1777" spans="1:5" ht="12.75">
      <c r="A1777" s="35" t="s">
        <v>57</v>
      </c>
      <c r="E1777" s="40" t="s">
        <v>3642</v>
      </c>
    </row>
    <row r="1778" spans="1:5" ht="12.75">
      <c r="A1778" t="s">
        <v>58</v>
      </c>
      <c r="E1778" s="39" t="s">
        <v>5</v>
      </c>
    </row>
    <row r="1779" spans="1:16" ht="12.75">
      <c r="A1779" t="s">
        <v>50</v>
      </c>
      <c s="34" t="s">
        <v>181</v>
      </c>
      <c s="34" t="s">
        <v>3643</v>
      </c>
      <c s="35" t="s">
        <v>5</v>
      </c>
      <c s="6" t="s">
        <v>3644</v>
      </c>
      <c s="36" t="s">
        <v>65</v>
      </c>
      <c s="37">
        <v>2</v>
      </c>
      <c s="36">
        <v>0.00044</v>
      </c>
      <c s="36">
        <f>ROUND(G1779*H1779,6)</f>
      </c>
      <c r="L1779" s="38">
        <v>0</v>
      </c>
      <c s="32">
        <f>ROUND(ROUND(L1779,2)*ROUND(G1779,3),2)</f>
      </c>
      <c s="36" t="s">
        <v>1663</v>
      </c>
      <c>
        <f>(M1779*21)/100</f>
      </c>
      <c t="s">
        <v>28</v>
      </c>
    </row>
    <row r="1780" spans="1:5" ht="12.75">
      <c r="A1780" s="35" t="s">
        <v>56</v>
      </c>
      <c r="E1780" s="39" t="s">
        <v>3644</v>
      </c>
    </row>
    <row r="1781" spans="1:5" ht="12.75">
      <c r="A1781" s="35" t="s">
        <v>57</v>
      </c>
      <c r="E1781" s="40" t="s">
        <v>3645</v>
      </c>
    </row>
    <row r="1782" spans="1:5" ht="12.75">
      <c r="A1782" t="s">
        <v>58</v>
      </c>
      <c r="E1782" s="39" t="s">
        <v>5</v>
      </c>
    </row>
    <row r="1783" spans="1:16" ht="12.75">
      <c r="A1783" t="s">
        <v>50</v>
      </c>
      <c s="34" t="s">
        <v>185</v>
      </c>
      <c s="34" t="s">
        <v>3646</v>
      </c>
      <c s="35" t="s">
        <v>5</v>
      </c>
      <c s="6" t="s">
        <v>3647</v>
      </c>
      <c s="36" t="s">
        <v>65</v>
      </c>
      <c s="37">
        <v>1</v>
      </c>
      <c s="36">
        <v>0.00024</v>
      </c>
      <c s="36">
        <f>ROUND(G1783*H1783,6)</f>
      </c>
      <c r="L1783" s="38">
        <v>0</v>
      </c>
      <c s="32">
        <f>ROUND(ROUND(L1783,2)*ROUND(G1783,3),2)</f>
      </c>
      <c s="36" t="s">
        <v>1663</v>
      </c>
      <c>
        <f>(M1783*21)/100</f>
      </c>
      <c t="s">
        <v>28</v>
      </c>
    </row>
    <row r="1784" spans="1:5" ht="12.75">
      <c r="A1784" s="35" t="s">
        <v>56</v>
      </c>
      <c r="E1784" s="39" t="s">
        <v>3647</v>
      </c>
    </row>
    <row r="1785" spans="1:5" ht="12.75">
      <c r="A1785" s="35" t="s">
        <v>57</v>
      </c>
      <c r="E1785" s="40" t="s">
        <v>3648</v>
      </c>
    </row>
    <row r="1786" spans="1:5" ht="12.75">
      <c r="A1786" t="s">
        <v>58</v>
      </c>
      <c r="E1786" s="39" t="s">
        <v>5</v>
      </c>
    </row>
    <row r="1787" spans="1:16" ht="12.75">
      <c r="A1787" t="s">
        <v>50</v>
      </c>
      <c s="34" t="s">
        <v>189</v>
      </c>
      <c s="34" t="s">
        <v>3649</v>
      </c>
      <c s="35" t="s">
        <v>5</v>
      </c>
      <c s="6" t="s">
        <v>3650</v>
      </c>
      <c s="36" t="s">
        <v>65</v>
      </c>
      <c s="37">
        <v>2</v>
      </c>
      <c s="36">
        <v>0.00022</v>
      </c>
      <c s="36">
        <f>ROUND(G1787*H1787,6)</f>
      </c>
      <c r="L1787" s="38">
        <v>0</v>
      </c>
      <c s="32">
        <f>ROUND(ROUND(L1787,2)*ROUND(G1787,3),2)</f>
      </c>
      <c s="36" t="s">
        <v>1663</v>
      </c>
      <c>
        <f>(M1787*21)/100</f>
      </c>
      <c t="s">
        <v>28</v>
      </c>
    </row>
    <row r="1788" spans="1:5" ht="12.75">
      <c r="A1788" s="35" t="s">
        <v>56</v>
      </c>
      <c r="E1788" s="39" t="s">
        <v>3650</v>
      </c>
    </row>
    <row r="1789" spans="1:5" ht="12.75">
      <c r="A1789" s="35" t="s">
        <v>57</v>
      </c>
      <c r="E1789" s="40" t="s">
        <v>3651</v>
      </c>
    </row>
    <row r="1790" spans="1:5" ht="12.75">
      <c r="A1790" t="s">
        <v>58</v>
      </c>
      <c r="E1790" s="39" t="s">
        <v>5</v>
      </c>
    </row>
    <row r="1791" spans="1:16" ht="25.5">
      <c r="A1791" t="s">
        <v>50</v>
      </c>
      <c s="34" t="s">
        <v>193</v>
      </c>
      <c s="34" t="s">
        <v>3652</v>
      </c>
      <c s="35" t="s">
        <v>5</v>
      </c>
      <c s="6" t="s">
        <v>3653</v>
      </c>
      <c s="36" t="s">
        <v>65</v>
      </c>
      <c s="37">
        <v>1</v>
      </c>
      <c s="36">
        <v>0.00057</v>
      </c>
      <c s="36">
        <f>ROUND(G1791*H1791,6)</f>
      </c>
      <c r="L1791" s="38">
        <v>0</v>
      </c>
      <c s="32">
        <f>ROUND(ROUND(L1791,2)*ROUND(G1791,3),2)</f>
      </c>
      <c s="36" t="s">
        <v>1663</v>
      </c>
      <c>
        <f>(M1791*21)/100</f>
      </c>
      <c t="s">
        <v>28</v>
      </c>
    </row>
    <row r="1792" spans="1:5" ht="25.5">
      <c r="A1792" s="35" t="s">
        <v>56</v>
      </c>
      <c r="E1792" s="39" t="s">
        <v>3653</v>
      </c>
    </row>
    <row r="1793" spans="1:5" ht="12.75">
      <c r="A1793" s="35" t="s">
        <v>57</v>
      </c>
      <c r="E1793" s="40" t="s">
        <v>3654</v>
      </c>
    </row>
    <row r="1794" spans="1:5" ht="12.75">
      <c r="A1794" t="s">
        <v>58</v>
      </c>
      <c r="E1794" s="39" t="s">
        <v>5</v>
      </c>
    </row>
    <row r="1795" spans="1:16" ht="12.75">
      <c r="A1795" t="s">
        <v>50</v>
      </c>
      <c s="34" t="s">
        <v>197</v>
      </c>
      <c s="34" t="s">
        <v>3655</v>
      </c>
      <c s="35" t="s">
        <v>5</v>
      </c>
      <c s="6" t="s">
        <v>3656</v>
      </c>
      <c s="36" t="s">
        <v>65</v>
      </c>
      <c s="37">
        <v>6</v>
      </c>
      <c s="36">
        <v>0.0005</v>
      </c>
      <c s="36">
        <f>ROUND(G1795*H1795,6)</f>
      </c>
      <c r="L1795" s="38">
        <v>0</v>
      </c>
      <c s="32">
        <f>ROUND(ROUND(L1795,2)*ROUND(G1795,3),2)</f>
      </c>
      <c s="36" t="s">
        <v>1663</v>
      </c>
      <c>
        <f>(M1795*21)/100</f>
      </c>
      <c t="s">
        <v>28</v>
      </c>
    </row>
    <row r="1796" spans="1:5" ht="12.75">
      <c r="A1796" s="35" t="s">
        <v>56</v>
      </c>
      <c r="E1796" s="39" t="s">
        <v>3656</v>
      </c>
    </row>
    <row r="1797" spans="1:5" ht="12.75">
      <c r="A1797" s="35" t="s">
        <v>57</v>
      </c>
      <c r="E1797" s="40" t="s">
        <v>3657</v>
      </c>
    </row>
    <row r="1798" spans="1:5" ht="12.75">
      <c r="A1798" t="s">
        <v>58</v>
      </c>
      <c r="E1798" s="39" t="s">
        <v>5</v>
      </c>
    </row>
    <row r="1799" spans="1:16" ht="25.5">
      <c r="A1799" t="s">
        <v>50</v>
      </c>
      <c s="34" t="s">
        <v>201</v>
      </c>
      <c s="34" t="s">
        <v>3505</v>
      </c>
      <c s="35" t="s">
        <v>5</v>
      </c>
      <c s="6" t="s">
        <v>3506</v>
      </c>
      <c s="36" t="s">
        <v>996</v>
      </c>
      <c s="37">
        <v>0.018</v>
      </c>
      <c s="36">
        <v>0</v>
      </c>
      <c s="36">
        <f>ROUND(G1799*H1799,6)</f>
      </c>
      <c r="L1799" s="38">
        <v>0</v>
      </c>
      <c s="32">
        <f>ROUND(ROUND(L1799,2)*ROUND(G1799,3),2)</f>
      </c>
      <c s="36" t="s">
        <v>1663</v>
      </c>
      <c>
        <f>(M1799*21)/100</f>
      </c>
      <c t="s">
        <v>28</v>
      </c>
    </row>
    <row r="1800" spans="1:5" ht="25.5">
      <c r="A1800" s="35" t="s">
        <v>56</v>
      </c>
      <c r="E1800" s="39" t="s">
        <v>3506</v>
      </c>
    </row>
    <row r="1801" spans="1:5" ht="12.75">
      <c r="A1801" s="35" t="s">
        <v>57</v>
      </c>
      <c r="E1801" s="40" t="s">
        <v>5</v>
      </c>
    </row>
    <row r="1802" spans="1:5" ht="12.75">
      <c r="A1802" t="s">
        <v>58</v>
      </c>
      <c r="E1802" s="39" t="s">
        <v>5</v>
      </c>
    </row>
    <row r="1803" spans="1:16" ht="25.5">
      <c r="A1803" t="s">
        <v>50</v>
      </c>
      <c s="34" t="s">
        <v>205</v>
      </c>
      <c s="34" t="s">
        <v>3658</v>
      </c>
      <c s="35" t="s">
        <v>5</v>
      </c>
      <c s="6" t="s">
        <v>3659</v>
      </c>
      <c s="36" t="s">
        <v>996</v>
      </c>
      <c s="37">
        <v>0.018</v>
      </c>
      <c s="36">
        <v>0</v>
      </c>
      <c s="36">
        <f>ROUND(G1803*H1803,6)</f>
      </c>
      <c r="L1803" s="38">
        <v>0</v>
      </c>
      <c s="32">
        <f>ROUND(ROUND(L1803,2)*ROUND(G1803,3),2)</f>
      </c>
      <c s="36" t="s">
        <v>1663</v>
      </c>
      <c>
        <f>(M1803*21)/100</f>
      </c>
      <c t="s">
        <v>28</v>
      </c>
    </row>
    <row r="1804" spans="1:5" ht="25.5">
      <c r="A1804" s="35" t="s">
        <v>56</v>
      </c>
      <c r="E1804" s="39" t="s">
        <v>3659</v>
      </c>
    </row>
    <row r="1805" spans="1:5" ht="12.75">
      <c r="A1805" s="35" t="s">
        <v>57</v>
      </c>
      <c r="E1805" s="40" t="s">
        <v>5</v>
      </c>
    </row>
    <row r="1806" spans="1:5" ht="12.75">
      <c r="A1806" t="s">
        <v>58</v>
      </c>
      <c r="E1806" s="39" t="s">
        <v>5</v>
      </c>
    </row>
    <row r="1807" spans="1:16" ht="25.5">
      <c r="A1807" t="s">
        <v>50</v>
      </c>
      <c s="34" t="s">
        <v>209</v>
      </c>
      <c s="34" t="s">
        <v>3660</v>
      </c>
      <c s="35" t="s">
        <v>5</v>
      </c>
      <c s="6" t="s">
        <v>3641</v>
      </c>
      <c s="36" t="s">
        <v>65</v>
      </c>
      <c s="37">
        <v>1</v>
      </c>
      <c s="36">
        <v>0.00014</v>
      </c>
      <c s="36">
        <f>ROUND(G1807*H1807,6)</f>
      </c>
      <c r="L1807" s="38">
        <v>0</v>
      </c>
      <c s="32">
        <f>ROUND(ROUND(L1807,2)*ROUND(G1807,3),2)</f>
      </c>
      <c s="36" t="s">
        <v>391</v>
      </c>
      <c>
        <f>(M1807*21)/100</f>
      </c>
      <c t="s">
        <v>28</v>
      </c>
    </row>
    <row r="1808" spans="1:5" ht="25.5">
      <c r="A1808" s="35" t="s">
        <v>56</v>
      </c>
      <c r="E1808" s="39" t="s">
        <v>3641</v>
      </c>
    </row>
    <row r="1809" spans="1:5" ht="12.75">
      <c r="A1809" s="35" t="s">
        <v>57</v>
      </c>
      <c r="E1809" s="40" t="s">
        <v>3648</v>
      </c>
    </row>
    <row r="1810" spans="1:5" ht="12.75">
      <c r="A1810" t="s">
        <v>58</v>
      </c>
      <c r="E1810" s="39" t="s">
        <v>5</v>
      </c>
    </row>
    <row r="1811" spans="1:16" ht="25.5">
      <c r="A1811" t="s">
        <v>50</v>
      </c>
      <c s="34" t="s">
        <v>213</v>
      </c>
      <c s="34" t="s">
        <v>3661</v>
      </c>
      <c s="35" t="s">
        <v>5</v>
      </c>
      <c s="6" t="s">
        <v>3662</v>
      </c>
      <c s="36" t="s">
        <v>65</v>
      </c>
      <c s="37">
        <v>12</v>
      </c>
      <c s="36">
        <v>0.00086</v>
      </c>
      <c s="36">
        <f>ROUND(G1811*H1811,6)</f>
      </c>
      <c r="L1811" s="38">
        <v>0</v>
      </c>
      <c s="32">
        <f>ROUND(ROUND(L1811,2)*ROUND(G1811,3),2)</f>
      </c>
      <c s="36" t="s">
        <v>391</v>
      </c>
      <c>
        <f>(M1811*21)/100</f>
      </c>
      <c t="s">
        <v>28</v>
      </c>
    </row>
    <row r="1812" spans="1:5" ht="25.5">
      <c r="A1812" s="35" t="s">
        <v>56</v>
      </c>
      <c r="E1812" s="39" t="s">
        <v>3662</v>
      </c>
    </row>
    <row r="1813" spans="1:5" ht="12.75">
      <c r="A1813" s="35" t="s">
        <v>57</v>
      </c>
      <c r="E1813" s="40" t="s">
        <v>3663</v>
      </c>
    </row>
    <row r="1814" spans="1:5" ht="63.75">
      <c r="A1814" t="s">
        <v>58</v>
      </c>
      <c r="E1814" s="39" t="s">
        <v>3664</v>
      </c>
    </row>
    <row r="1815" spans="1:13" ht="12.75">
      <c r="A1815" t="s">
        <v>47</v>
      </c>
      <c r="C1815" s="31" t="s">
        <v>3665</v>
      </c>
      <c r="E1815" s="33" t="s">
        <v>3666</v>
      </c>
      <c r="J1815" s="32">
        <f>0</f>
      </c>
      <c s="32">
        <f>0</f>
      </c>
      <c s="32">
        <f>0+L1816+L1820+L1824+L1828+L1832+L1836+L1840+L1844+L1848+L1852+L1856+L1860+L1864+L1868+L1872+L1876+L1880+L1884+L1888+L1892+L1896</f>
      </c>
      <c s="32">
        <f>0+M1816+M1820+M1824+M1828+M1832+M1836+M1840+M1844+M1848+M1852+M1856+M1860+M1864+M1868+M1872+M1876+M1880+M1884+M1888+M1892+M1896</f>
      </c>
    </row>
    <row r="1816" spans="1:16" ht="38.25">
      <c r="A1816" t="s">
        <v>50</v>
      </c>
      <c s="34" t="s">
        <v>217</v>
      </c>
      <c s="34" t="s">
        <v>3667</v>
      </c>
      <c s="35" t="s">
        <v>5</v>
      </c>
      <c s="6" t="s">
        <v>3668</v>
      </c>
      <c s="36" t="s">
        <v>65</v>
      </c>
      <c s="37">
        <v>1</v>
      </c>
      <c s="36">
        <v>0.01942</v>
      </c>
      <c s="36">
        <f>ROUND(G1816*H1816,6)</f>
      </c>
      <c r="L1816" s="38">
        <v>0</v>
      </c>
      <c s="32">
        <f>ROUND(ROUND(L1816,2)*ROUND(G1816,3),2)</f>
      </c>
      <c s="36" t="s">
        <v>1663</v>
      </c>
      <c>
        <f>(M1816*21)/100</f>
      </c>
      <c t="s">
        <v>28</v>
      </c>
    </row>
    <row r="1817" spans="1:5" ht="38.25">
      <c r="A1817" s="35" t="s">
        <v>56</v>
      </c>
      <c r="E1817" s="39" t="s">
        <v>3668</v>
      </c>
    </row>
    <row r="1818" spans="1:5" ht="12.75">
      <c r="A1818" s="35" t="s">
        <v>57</v>
      </c>
      <c r="E1818" s="40" t="s">
        <v>3669</v>
      </c>
    </row>
    <row r="1819" spans="1:5" ht="12.75">
      <c r="A1819" t="s">
        <v>58</v>
      </c>
      <c r="E1819" s="39" t="s">
        <v>5</v>
      </c>
    </row>
    <row r="1820" spans="1:16" ht="38.25">
      <c r="A1820" t="s">
        <v>50</v>
      </c>
      <c s="34" t="s">
        <v>221</v>
      </c>
      <c s="34" t="s">
        <v>3670</v>
      </c>
      <c s="35" t="s">
        <v>5</v>
      </c>
      <c s="6" t="s">
        <v>3671</v>
      </c>
      <c s="36" t="s">
        <v>65</v>
      </c>
      <c s="37">
        <v>2</v>
      </c>
      <c s="36">
        <v>0.02229</v>
      </c>
      <c s="36">
        <f>ROUND(G1820*H1820,6)</f>
      </c>
      <c r="L1820" s="38">
        <v>0</v>
      </c>
      <c s="32">
        <f>ROUND(ROUND(L1820,2)*ROUND(G1820,3),2)</f>
      </c>
      <c s="36" t="s">
        <v>1663</v>
      </c>
      <c>
        <f>(M1820*21)/100</f>
      </c>
      <c t="s">
        <v>28</v>
      </c>
    </row>
    <row r="1821" spans="1:5" ht="38.25">
      <c r="A1821" s="35" t="s">
        <v>56</v>
      </c>
      <c r="E1821" s="39" t="s">
        <v>3671</v>
      </c>
    </row>
    <row r="1822" spans="1:5" ht="12.75">
      <c r="A1822" s="35" t="s">
        <v>57</v>
      </c>
      <c r="E1822" s="40" t="s">
        <v>3672</v>
      </c>
    </row>
    <row r="1823" spans="1:5" ht="12.75">
      <c r="A1823" t="s">
        <v>58</v>
      </c>
      <c r="E1823" s="39" t="s">
        <v>5</v>
      </c>
    </row>
    <row r="1824" spans="1:16" ht="38.25">
      <c r="A1824" t="s">
        <v>50</v>
      </c>
      <c s="34" t="s">
        <v>225</v>
      </c>
      <c s="34" t="s">
        <v>3673</v>
      </c>
      <c s="35" t="s">
        <v>5</v>
      </c>
      <c s="6" t="s">
        <v>3674</v>
      </c>
      <c s="36" t="s">
        <v>65</v>
      </c>
      <c s="37">
        <v>2</v>
      </c>
      <c s="36">
        <v>0.02803</v>
      </c>
      <c s="36">
        <f>ROUND(G1824*H1824,6)</f>
      </c>
      <c r="L1824" s="38">
        <v>0</v>
      </c>
      <c s="32">
        <f>ROUND(ROUND(L1824,2)*ROUND(G1824,3),2)</f>
      </c>
      <c s="36" t="s">
        <v>1663</v>
      </c>
      <c>
        <f>(M1824*21)/100</f>
      </c>
      <c t="s">
        <v>28</v>
      </c>
    </row>
    <row r="1825" spans="1:5" ht="38.25">
      <c r="A1825" s="35" t="s">
        <v>56</v>
      </c>
      <c r="E1825" s="39" t="s">
        <v>3674</v>
      </c>
    </row>
    <row r="1826" spans="1:5" ht="12.75">
      <c r="A1826" s="35" t="s">
        <v>57</v>
      </c>
      <c r="E1826" s="40" t="s">
        <v>3675</v>
      </c>
    </row>
    <row r="1827" spans="1:5" ht="12.75">
      <c r="A1827" t="s">
        <v>58</v>
      </c>
      <c r="E1827" s="39" t="s">
        <v>5</v>
      </c>
    </row>
    <row r="1828" spans="1:16" ht="38.25">
      <c r="A1828" t="s">
        <v>50</v>
      </c>
      <c s="34" t="s">
        <v>229</v>
      </c>
      <c s="34" t="s">
        <v>3676</v>
      </c>
      <c s="35" t="s">
        <v>5</v>
      </c>
      <c s="6" t="s">
        <v>3677</v>
      </c>
      <c s="36" t="s">
        <v>65</v>
      </c>
      <c s="37">
        <v>2</v>
      </c>
      <c s="36">
        <v>0.0332</v>
      </c>
      <c s="36">
        <f>ROUND(G1828*H1828,6)</f>
      </c>
      <c r="L1828" s="38">
        <v>0</v>
      </c>
      <c s="32">
        <f>ROUND(ROUND(L1828,2)*ROUND(G1828,3),2)</f>
      </c>
      <c s="36" t="s">
        <v>1663</v>
      </c>
      <c>
        <f>(M1828*21)/100</f>
      </c>
      <c t="s">
        <v>28</v>
      </c>
    </row>
    <row r="1829" spans="1:5" ht="38.25">
      <c r="A1829" s="35" t="s">
        <v>56</v>
      </c>
      <c r="E1829" s="39" t="s">
        <v>3677</v>
      </c>
    </row>
    <row r="1830" spans="1:5" ht="12.75">
      <c r="A1830" s="35" t="s">
        <v>57</v>
      </c>
      <c r="E1830" s="40" t="s">
        <v>3678</v>
      </c>
    </row>
    <row r="1831" spans="1:5" ht="12.75">
      <c r="A1831" t="s">
        <v>58</v>
      </c>
      <c r="E1831" s="39" t="s">
        <v>5</v>
      </c>
    </row>
    <row r="1832" spans="1:16" ht="38.25">
      <c r="A1832" t="s">
        <v>50</v>
      </c>
      <c s="34" t="s">
        <v>233</v>
      </c>
      <c s="34" t="s">
        <v>3679</v>
      </c>
      <c s="35" t="s">
        <v>5</v>
      </c>
      <c s="6" t="s">
        <v>3680</v>
      </c>
      <c s="36" t="s">
        <v>65</v>
      </c>
      <c s="37">
        <v>2</v>
      </c>
      <c s="36">
        <v>0.0185</v>
      </c>
      <c s="36">
        <f>ROUND(G1832*H1832,6)</f>
      </c>
      <c r="L1832" s="38">
        <v>0</v>
      </c>
      <c s="32">
        <f>ROUND(ROUND(L1832,2)*ROUND(G1832,3),2)</f>
      </c>
      <c s="36" t="s">
        <v>1663</v>
      </c>
      <c>
        <f>(M1832*21)/100</f>
      </c>
      <c t="s">
        <v>28</v>
      </c>
    </row>
    <row r="1833" spans="1:5" ht="38.25">
      <c r="A1833" s="35" t="s">
        <v>56</v>
      </c>
      <c r="E1833" s="39" t="s">
        <v>3680</v>
      </c>
    </row>
    <row r="1834" spans="1:5" ht="12.75">
      <c r="A1834" s="35" t="s">
        <v>57</v>
      </c>
      <c r="E1834" s="40" t="s">
        <v>3681</v>
      </c>
    </row>
    <row r="1835" spans="1:5" ht="12.75">
      <c r="A1835" t="s">
        <v>58</v>
      </c>
      <c r="E1835" s="39" t="s">
        <v>5</v>
      </c>
    </row>
    <row r="1836" spans="1:16" ht="38.25">
      <c r="A1836" t="s">
        <v>50</v>
      </c>
      <c s="34" t="s">
        <v>237</v>
      </c>
      <c s="34" t="s">
        <v>3682</v>
      </c>
      <c s="35" t="s">
        <v>5</v>
      </c>
      <c s="6" t="s">
        <v>3683</v>
      </c>
      <c s="36" t="s">
        <v>65</v>
      </c>
      <c s="37">
        <v>1</v>
      </c>
      <c s="36">
        <v>0.02176</v>
      </c>
      <c s="36">
        <f>ROUND(G1836*H1836,6)</f>
      </c>
      <c r="L1836" s="38">
        <v>0</v>
      </c>
      <c s="32">
        <f>ROUND(ROUND(L1836,2)*ROUND(G1836,3),2)</f>
      </c>
      <c s="36" t="s">
        <v>1663</v>
      </c>
      <c>
        <f>(M1836*21)/100</f>
      </c>
      <c t="s">
        <v>28</v>
      </c>
    </row>
    <row r="1837" spans="1:5" ht="38.25">
      <c r="A1837" s="35" t="s">
        <v>56</v>
      </c>
      <c r="E1837" s="39" t="s">
        <v>3684</v>
      </c>
    </row>
    <row r="1838" spans="1:5" ht="12.75">
      <c r="A1838" s="35" t="s">
        <v>57</v>
      </c>
      <c r="E1838" s="40" t="s">
        <v>3685</v>
      </c>
    </row>
    <row r="1839" spans="1:5" ht="12.75">
      <c r="A1839" t="s">
        <v>58</v>
      </c>
      <c r="E1839" s="39" t="s">
        <v>5</v>
      </c>
    </row>
    <row r="1840" spans="1:16" ht="38.25">
      <c r="A1840" t="s">
        <v>50</v>
      </c>
      <c s="34" t="s">
        <v>241</v>
      </c>
      <c s="34" t="s">
        <v>3686</v>
      </c>
      <c s="35" t="s">
        <v>5</v>
      </c>
      <c s="6" t="s">
        <v>3687</v>
      </c>
      <c s="36" t="s">
        <v>65</v>
      </c>
      <c s="37">
        <v>3</v>
      </c>
      <c s="36">
        <v>0.04132</v>
      </c>
      <c s="36">
        <f>ROUND(G1840*H1840,6)</f>
      </c>
      <c r="L1840" s="38">
        <v>0</v>
      </c>
      <c s="32">
        <f>ROUND(ROUND(L1840,2)*ROUND(G1840,3),2)</f>
      </c>
      <c s="36" t="s">
        <v>1663</v>
      </c>
      <c>
        <f>(M1840*21)/100</f>
      </c>
      <c t="s">
        <v>28</v>
      </c>
    </row>
    <row r="1841" spans="1:5" ht="38.25">
      <c r="A1841" s="35" t="s">
        <v>56</v>
      </c>
      <c r="E1841" s="39" t="s">
        <v>3688</v>
      </c>
    </row>
    <row r="1842" spans="1:5" ht="12.75">
      <c r="A1842" s="35" t="s">
        <v>57</v>
      </c>
      <c r="E1842" s="40" t="s">
        <v>3689</v>
      </c>
    </row>
    <row r="1843" spans="1:5" ht="12.75">
      <c r="A1843" t="s">
        <v>58</v>
      </c>
      <c r="E1843" s="39" t="s">
        <v>5</v>
      </c>
    </row>
    <row r="1844" spans="1:16" ht="12.75">
      <c r="A1844" t="s">
        <v>50</v>
      </c>
      <c s="34" t="s">
        <v>245</v>
      </c>
      <c s="34" t="s">
        <v>3690</v>
      </c>
      <c s="35" t="s">
        <v>5</v>
      </c>
      <c s="6" t="s">
        <v>3691</v>
      </c>
      <c s="36" t="s">
        <v>65</v>
      </c>
      <c s="37">
        <v>1</v>
      </c>
      <c s="36">
        <v>0</v>
      </c>
      <c s="36">
        <f>ROUND(G1844*H1844,6)</f>
      </c>
      <c r="L1844" s="38">
        <v>0</v>
      </c>
      <c s="32">
        <f>ROUND(ROUND(L1844,2)*ROUND(G1844,3),2)</f>
      </c>
      <c s="36" t="s">
        <v>1663</v>
      </c>
      <c>
        <f>(M1844*21)/100</f>
      </c>
      <c t="s">
        <v>28</v>
      </c>
    </row>
    <row r="1845" spans="1:5" ht="12.75">
      <c r="A1845" s="35" t="s">
        <v>56</v>
      </c>
      <c r="E1845" s="39" t="s">
        <v>3691</v>
      </c>
    </row>
    <row r="1846" spans="1:5" ht="12.75">
      <c r="A1846" s="35" t="s">
        <v>57</v>
      </c>
      <c r="E1846" s="40" t="s">
        <v>3692</v>
      </c>
    </row>
    <row r="1847" spans="1:5" ht="12.75">
      <c r="A1847" t="s">
        <v>58</v>
      </c>
      <c r="E1847" s="39" t="s">
        <v>5</v>
      </c>
    </row>
    <row r="1848" spans="1:16" ht="25.5">
      <c r="A1848" t="s">
        <v>50</v>
      </c>
      <c s="34" t="s">
        <v>249</v>
      </c>
      <c s="34" t="s">
        <v>3693</v>
      </c>
      <c s="35" t="s">
        <v>5</v>
      </c>
      <c s="6" t="s">
        <v>3694</v>
      </c>
      <c s="36" t="s">
        <v>3561</v>
      </c>
      <c s="37">
        <v>3194.76</v>
      </c>
      <c s="36">
        <v>0</v>
      </c>
      <c s="36">
        <f>ROUND(G1848*H1848,6)</f>
      </c>
      <c r="L1848" s="38">
        <v>0</v>
      </c>
      <c s="32">
        <f>ROUND(ROUND(L1848,2)*ROUND(G1848,3),2)</f>
      </c>
      <c s="36" t="s">
        <v>1663</v>
      </c>
      <c>
        <f>(M1848*21)/100</f>
      </c>
      <c t="s">
        <v>28</v>
      </c>
    </row>
    <row r="1849" spans="1:5" ht="25.5">
      <c r="A1849" s="35" t="s">
        <v>56</v>
      </c>
      <c r="E1849" s="39" t="s">
        <v>3694</v>
      </c>
    </row>
    <row r="1850" spans="1:5" ht="12.75">
      <c r="A1850" s="35" t="s">
        <v>57</v>
      </c>
      <c r="E1850" s="40" t="s">
        <v>5</v>
      </c>
    </row>
    <row r="1851" spans="1:5" ht="12.75">
      <c r="A1851" t="s">
        <v>58</v>
      </c>
      <c r="E1851" s="39" t="s">
        <v>5</v>
      </c>
    </row>
    <row r="1852" spans="1:16" ht="25.5">
      <c r="A1852" t="s">
        <v>50</v>
      </c>
      <c s="34" t="s">
        <v>253</v>
      </c>
      <c s="34" t="s">
        <v>3695</v>
      </c>
      <c s="35" t="s">
        <v>5</v>
      </c>
      <c s="6" t="s">
        <v>3696</v>
      </c>
      <c s="36" t="s">
        <v>3561</v>
      </c>
      <c s="37">
        <v>3194.76</v>
      </c>
      <c s="36">
        <v>0</v>
      </c>
      <c s="36">
        <f>ROUND(G1852*H1852,6)</f>
      </c>
      <c r="L1852" s="38">
        <v>0</v>
      </c>
      <c s="32">
        <f>ROUND(ROUND(L1852,2)*ROUND(G1852,3),2)</f>
      </c>
      <c s="36" t="s">
        <v>1663</v>
      </c>
      <c>
        <f>(M1852*21)/100</f>
      </c>
      <c t="s">
        <v>28</v>
      </c>
    </row>
    <row r="1853" spans="1:5" ht="25.5">
      <c r="A1853" s="35" t="s">
        <v>56</v>
      </c>
      <c r="E1853" s="39" t="s">
        <v>3696</v>
      </c>
    </row>
    <row r="1854" spans="1:5" ht="12.75">
      <c r="A1854" s="35" t="s">
        <v>57</v>
      </c>
      <c r="E1854" s="40" t="s">
        <v>5</v>
      </c>
    </row>
    <row r="1855" spans="1:5" ht="12.75">
      <c r="A1855" t="s">
        <v>58</v>
      </c>
      <c r="E1855" s="39" t="s">
        <v>5</v>
      </c>
    </row>
    <row r="1856" spans="1:16" ht="12.75">
      <c r="A1856" t="s">
        <v>50</v>
      </c>
      <c s="34" t="s">
        <v>257</v>
      </c>
      <c s="34" t="s">
        <v>3697</v>
      </c>
      <c s="35" t="s">
        <v>5</v>
      </c>
      <c s="6" t="s">
        <v>3698</v>
      </c>
      <c s="36" t="s">
        <v>65</v>
      </c>
      <c s="37">
        <v>1</v>
      </c>
      <c s="36">
        <v>0.0327</v>
      </c>
      <c s="36">
        <f>ROUND(G1856*H1856,6)</f>
      </c>
      <c r="L1856" s="38">
        <v>0</v>
      </c>
      <c s="32">
        <f>ROUND(ROUND(L1856,2)*ROUND(G1856,3),2)</f>
      </c>
      <c s="36" t="s">
        <v>391</v>
      </c>
      <c>
        <f>(M1856*21)/100</f>
      </c>
      <c t="s">
        <v>28</v>
      </c>
    </row>
    <row r="1857" spans="1:5" ht="12.75">
      <c r="A1857" s="35" t="s">
        <v>56</v>
      </c>
      <c r="E1857" s="39" t="s">
        <v>3698</v>
      </c>
    </row>
    <row r="1858" spans="1:5" ht="12.75">
      <c r="A1858" s="35" t="s">
        <v>57</v>
      </c>
      <c r="E1858" s="40" t="s">
        <v>5</v>
      </c>
    </row>
    <row r="1859" spans="1:5" ht="63.75">
      <c r="A1859" t="s">
        <v>58</v>
      </c>
      <c r="E1859" s="39" t="s">
        <v>3699</v>
      </c>
    </row>
    <row r="1860" spans="1:16" ht="12.75">
      <c r="A1860" t="s">
        <v>50</v>
      </c>
      <c s="34" t="s">
        <v>261</v>
      </c>
      <c s="34" t="s">
        <v>3700</v>
      </c>
      <c s="35" t="s">
        <v>5</v>
      </c>
      <c s="6" t="s">
        <v>3701</v>
      </c>
      <c s="36" t="s">
        <v>65</v>
      </c>
      <c s="37">
        <v>1</v>
      </c>
      <c s="36">
        <v>0.0327</v>
      </c>
      <c s="36">
        <f>ROUND(G1860*H1860,6)</f>
      </c>
      <c r="L1860" s="38">
        <v>0</v>
      </c>
      <c s="32">
        <f>ROUND(ROUND(L1860,2)*ROUND(G1860,3),2)</f>
      </c>
      <c s="36" t="s">
        <v>391</v>
      </c>
      <c>
        <f>(M1860*21)/100</f>
      </c>
      <c t="s">
        <v>28</v>
      </c>
    </row>
    <row r="1861" spans="1:5" ht="12.75">
      <c r="A1861" s="35" t="s">
        <v>56</v>
      </c>
      <c r="E1861" s="39" t="s">
        <v>3701</v>
      </c>
    </row>
    <row r="1862" spans="1:5" ht="12.75">
      <c r="A1862" s="35" t="s">
        <v>57</v>
      </c>
      <c r="E1862" s="40" t="s">
        <v>5</v>
      </c>
    </row>
    <row r="1863" spans="1:5" ht="63.75">
      <c r="A1863" t="s">
        <v>58</v>
      </c>
      <c r="E1863" s="39" t="s">
        <v>3702</v>
      </c>
    </row>
    <row r="1864" spans="1:16" ht="38.25">
      <c r="A1864" t="s">
        <v>50</v>
      </c>
      <c s="34" t="s">
        <v>265</v>
      </c>
      <c s="34" t="s">
        <v>3703</v>
      </c>
      <c s="35" t="s">
        <v>5</v>
      </c>
      <c s="6" t="s">
        <v>3704</v>
      </c>
      <c s="36" t="s">
        <v>65</v>
      </c>
      <c s="37">
        <v>4</v>
      </c>
      <c s="36">
        <v>0</v>
      </c>
      <c s="36">
        <f>ROUND(G1864*H1864,6)</f>
      </c>
      <c r="L1864" s="38">
        <v>0</v>
      </c>
      <c s="32">
        <f>ROUND(ROUND(L1864,2)*ROUND(G1864,3),2)</f>
      </c>
      <c s="36" t="s">
        <v>391</v>
      </c>
      <c>
        <f>(M1864*21)/100</f>
      </c>
      <c t="s">
        <v>28</v>
      </c>
    </row>
    <row r="1865" spans="1:5" ht="38.25">
      <c r="A1865" s="35" t="s">
        <v>56</v>
      </c>
      <c r="E1865" s="39" t="s">
        <v>3705</v>
      </c>
    </row>
    <row r="1866" spans="1:5" ht="12.75">
      <c r="A1866" s="35" t="s">
        <v>57</v>
      </c>
      <c r="E1866" s="40" t="s">
        <v>3706</v>
      </c>
    </row>
    <row r="1867" spans="1:5" ht="89.25">
      <c r="A1867" t="s">
        <v>58</v>
      </c>
      <c r="E1867" s="39" t="s">
        <v>3707</v>
      </c>
    </row>
    <row r="1868" spans="1:16" ht="12.75">
      <c r="A1868" t="s">
        <v>50</v>
      </c>
      <c s="34" t="s">
        <v>269</v>
      </c>
      <c s="34" t="s">
        <v>3708</v>
      </c>
      <c s="35" t="s">
        <v>5</v>
      </c>
      <c s="6" t="s">
        <v>3709</v>
      </c>
      <c s="36" t="s">
        <v>65</v>
      </c>
      <c s="37">
        <v>4</v>
      </c>
      <c s="36">
        <v>0</v>
      </c>
      <c s="36">
        <f>ROUND(G1868*H1868,6)</f>
      </c>
      <c r="L1868" s="38">
        <v>0</v>
      </c>
      <c s="32">
        <f>ROUND(ROUND(L1868,2)*ROUND(G1868,3),2)</f>
      </c>
      <c s="36" t="s">
        <v>391</v>
      </c>
      <c>
        <f>(M1868*21)/100</f>
      </c>
      <c t="s">
        <v>28</v>
      </c>
    </row>
    <row r="1869" spans="1:5" ht="12.75">
      <c r="A1869" s="35" t="s">
        <v>56</v>
      </c>
      <c r="E1869" s="39" t="s">
        <v>3709</v>
      </c>
    </row>
    <row r="1870" spans="1:5" ht="12.75">
      <c r="A1870" s="35" t="s">
        <v>57</v>
      </c>
      <c r="E1870" s="40" t="s">
        <v>3706</v>
      </c>
    </row>
    <row r="1871" spans="1:5" ht="63.75">
      <c r="A1871" t="s">
        <v>58</v>
      </c>
      <c r="E1871" s="39" t="s">
        <v>3710</v>
      </c>
    </row>
    <row r="1872" spans="1:16" ht="12.75">
      <c r="A1872" t="s">
        <v>50</v>
      </c>
      <c s="34" t="s">
        <v>273</v>
      </c>
      <c s="34" t="s">
        <v>3711</v>
      </c>
      <c s="35" t="s">
        <v>5</v>
      </c>
      <c s="6" t="s">
        <v>3712</v>
      </c>
      <c s="36" t="s">
        <v>65</v>
      </c>
      <c s="37">
        <v>4</v>
      </c>
      <c s="36">
        <v>0</v>
      </c>
      <c s="36">
        <f>ROUND(G1872*H1872,6)</f>
      </c>
      <c r="L1872" s="38">
        <v>0</v>
      </c>
      <c s="32">
        <f>ROUND(ROUND(L1872,2)*ROUND(G1872,3),2)</f>
      </c>
      <c s="36" t="s">
        <v>391</v>
      </c>
      <c>
        <f>(M1872*21)/100</f>
      </c>
      <c t="s">
        <v>28</v>
      </c>
    </row>
    <row r="1873" spans="1:5" ht="12.75">
      <c r="A1873" s="35" t="s">
        <v>56</v>
      </c>
      <c r="E1873" s="39" t="s">
        <v>3712</v>
      </c>
    </row>
    <row r="1874" spans="1:5" ht="12.75">
      <c r="A1874" s="35" t="s">
        <v>57</v>
      </c>
      <c r="E1874" s="40" t="s">
        <v>3713</v>
      </c>
    </row>
    <row r="1875" spans="1:5" ht="63.75">
      <c r="A1875" t="s">
        <v>58</v>
      </c>
      <c r="E1875" s="39" t="s">
        <v>3714</v>
      </c>
    </row>
    <row r="1876" spans="1:16" ht="12.75">
      <c r="A1876" t="s">
        <v>50</v>
      </c>
      <c s="34" t="s">
        <v>277</v>
      </c>
      <c s="34" t="s">
        <v>3715</v>
      </c>
      <c s="35" t="s">
        <v>5</v>
      </c>
      <c s="6" t="s">
        <v>3716</v>
      </c>
      <c s="36" t="s">
        <v>65</v>
      </c>
      <c s="37">
        <v>4</v>
      </c>
      <c s="36">
        <v>0</v>
      </c>
      <c s="36">
        <f>ROUND(G1876*H1876,6)</f>
      </c>
      <c r="L1876" s="38">
        <v>0</v>
      </c>
      <c s="32">
        <f>ROUND(ROUND(L1876,2)*ROUND(G1876,3),2)</f>
      </c>
      <c s="36" t="s">
        <v>391</v>
      </c>
      <c>
        <f>(M1876*21)/100</f>
      </c>
      <c t="s">
        <v>28</v>
      </c>
    </row>
    <row r="1877" spans="1:5" ht="12.75">
      <c r="A1877" s="35" t="s">
        <v>56</v>
      </c>
      <c r="E1877" s="39" t="s">
        <v>3716</v>
      </c>
    </row>
    <row r="1878" spans="1:5" ht="12.75">
      <c r="A1878" s="35" t="s">
        <v>57</v>
      </c>
      <c r="E1878" s="40" t="s">
        <v>3706</v>
      </c>
    </row>
    <row r="1879" spans="1:5" ht="63.75">
      <c r="A1879" t="s">
        <v>58</v>
      </c>
      <c r="E1879" s="39" t="s">
        <v>3717</v>
      </c>
    </row>
    <row r="1880" spans="1:16" ht="12.75">
      <c r="A1880" t="s">
        <v>50</v>
      </c>
      <c s="34" t="s">
        <v>281</v>
      </c>
      <c s="34" t="s">
        <v>3718</v>
      </c>
      <c s="35" t="s">
        <v>5</v>
      </c>
      <c s="6" t="s">
        <v>3719</v>
      </c>
      <c s="36" t="s">
        <v>86</v>
      </c>
      <c s="37">
        <v>80</v>
      </c>
      <c s="36">
        <v>0</v>
      </c>
      <c s="36">
        <f>ROUND(G1880*H1880,6)</f>
      </c>
      <c r="L1880" s="38">
        <v>0</v>
      </c>
      <c s="32">
        <f>ROUND(ROUND(L1880,2)*ROUND(G1880,3),2)</f>
      </c>
      <c s="36" t="s">
        <v>391</v>
      </c>
      <c>
        <f>(M1880*21)/100</f>
      </c>
      <c t="s">
        <v>28</v>
      </c>
    </row>
    <row r="1881" spans="1:5" ht="12.75">
      <c r="A1881" s="35" t="s">
        <v>56</v>
      </c>
      <c r="E1881" s="39" t="s">
        <v>3719</v>
      </c>
    </row>
    <row r="1882" spans="1:5" ht="12.75">
      <c r="A1882" s="35" t="s">
        <v>57</v>
      </c>
      <c r="E1882" s="40" t="s">
        <v>3720</v>
      </c>
    </row>
    <row r="1883" spans="1:5" ht="63.75">
      <c r="A1883" t="s">
        <v>58</v>
      </c>
      <c r="E1883" s="39" t="s">
        <v>3721</v>
      </c>
    </row>
    <row r="1884" spans="1:16" ht="12.75">
      <c r="A1884" t="s">
        <v>50</v>
      </c>
      <c s="34" t="s">
        <v>285</v>
      </c>
      <c s="34" t="s">
        <v>3722</v>
      </c>
      <c s="35" t="s">
        <v>5</v>
      </c>
      <c s="6" t="s">
        <v>3723</v>
      </c>
      <c s="36" t="s">
        <v>1393</v>
      </c>
      <c s="37">
        <v>1</v>
      </c>
      <c s="36">
        <v>0</v>
      </c>
      <c s="36">
        <f>ROUND(G1884*H1884,6)</f>
      </c>
      <c r="L1884" s="38">
        <v>0</v>
      </c>
      <c s="32">
        <f>ROUND(ROUND(L1884,2)*ROUND(G1884,3),2)</f>
      </c>
      <c s="36" t="s">
        <v>391</v>
      </c>
      <c>
        <f>(M1884*21)/100</f>
      </c>
      <c t="s">
        <v>28</v>
      </c>
    </row>
    <row r="1885" spans="1:5" ht="12.75">
      <c r="A1885" s="35" t="s">
        <v>56</v>
      </c>
      <c r="E1885" s="39" t="s">
        <v>3723</v>
      </c>
    </row>
    <row r="1886" spans="1:5" ht="12.75">
      <c r="A1886" s="35" t="s">
        <v>57</v>
      </c>
      <c r="E1886" s="40" t="s">
        <v>3724</v>
      </c>
    </row>
    <row r="1887" spans="1:5" ht="63.75">
      <c r="A1887" t="s">
        <v>58</v>
      </c>
      <c r="E1887" s="39" t="s">
        <v>3725</v>
      </c>
    </row>
    <row r="1888" spans="1:16" ht="12.75">
      <c r="A1888" t="s">
        <v>50</v>
      </c>
      <c s="34" t="s">
        <v>289</v>
      </c>
      <c s="34" t="s">
        <v>3726</v>
      </c>
      <c s="35" t="s">
        <v>5</v>
      </c>
      <c s="6" t="s">
        <v>3727</v>
      </c>
      <c s="36" t="s">
        <v>1393</v>
      </c>
      <c s="37">
        <v>1</v>
      </c>
      <c s="36">
        <v>0</v>
      </c>
      <c s="36">
        <f>ROUND(G1888*H1888,6)</f>
      </c>
      <c r="L1888" s="38">
        <v>0</v>
      </c>
      <c s="32">
        <f>ROUND(ROUND(L1888,2)*ROUND(G1888,3),2)</f>
      </c>
      <c s="36" t="s">
        <v>391</v>
      </c>
      <c>
        <f>(M1888*21)/100</f>
      </c>
      <c t="s">
        <v>28</v>
      </c>
    </row>
    <row r="1889" spans="1:5" ht="12.75">
      <c r="A1889" s="35" t="s">
        <v>56</v>
      </c>
      <c r="E1889" s="39" t="s">
        <v>3727</v>
      </c>
    </row>
    <row r="1890" spans="1:5" ht="12.75">
      <c r="A1890" s="35" t="s">
        <v>57</v>
      </c>
      <c r="E1890" s="40" t="s">
        <v>3724</v>
      </c>
    </row>
    <row r="1891" spans="1:5" ht="63.75">
      <c r="A1891" t="s">
        <v>58</v>
      </c>
      <c r="E1891" s="39" t="s">
        <v>3728</v>
      </c>
    </row>
    <row r="1892" spans="1:16" ht="12.75">
      <c r="A1892" t="s">
        <v>50</v>
      </c>
      <c s="34" t="s">
        <v>293</v>
      </c>
      <c s="34" t="s">
        <v>3729</v>
      </c>
      <c s="35" t="s">
        <v>5</v>
      </c>
      <c s="6" t="s">
        <v>3730</v>
      </c>
      <c s="36" t="s">
        <v>1393</v>
      </c>
      <c s="37">
        <v>1</v>
      </c>
      <c s="36">
        <v>0</v>
      </c>
      <c s="36">
        <f>ROUND(G1892*H1892,6)</f>
      </c>
      <c r="L1892" s="38">
        <v>0</v>
      </c>
      <c s="32">
        <f>ROUND(ROUND(L1892,2)*ROUND(G1892,3),2)</f>
      </c>
      <c s="36" t="s">
        <v>391</v>
      </c>
      <c>
        <f>(M1892*21)/100</f>
      </c>
      <c t="s">
        <v>28</v>
      </c>
    </row>
    <row r="1893" spans="1:5" ht="12.75">
      <c r="A1893" s="35" t="s">
        <v>56</v>
      </c>
      <c r="E1893" s="39" t="s">
        <v>3730</v>
      </c>
    </row>
    <row r="1894" spans="1:5" ht="12.75">
      <c r="A1894" s="35" t="s">
        <v>57</v>
      </c>
      <c r="E1894" s="40" t="s">
        <v>3724</v>
      </c>
    </row>
    <row r="1895" spans="1:5" ht="63.75">
      <c r="A1895" t="s">
        <v>58</v>
      </c>
      <c r="E1895" s="39" t="s">
        <v>3731</v>
      </c>
    </row>
    <row r="1896" spans="1:16" ht="12.75">
      <c r="A1896" t="s">
        <v>50</v>
      </c>
      <c s="34" t="s">
        <v>297</v>
      </c>
      <c s="34" t="s">
        <v>3732</v>
      </c>
      <c s="35" t="s">
        <v>5</v>
      </c>
      <c s="6" t="s">
        <v>3733</v>
      </c>
      <c s="36" t="s">
        <v>1393</v>
      </c>
      <c s="37">
        <v>1</v>
      </c>
      <c s="36">
        <v>0</v>
      </c>
      <c s="36">
        <f>ROUND(G1896*H1896,6)</f>
      </c>
      <c r="L1896" s="38">
        <v>0</v>
      </c>
      <c s="32">
        <f>ROUND(ROUND(L1896,2)*ROUND(G1896,3),2)</f>
      </c>
      <c s="36" t="s">
        <v>391</v>
      </c>
      <c>
        <f>(M1896*21)/100</f>
      </c>
      <c t="s">
        <v>28</v>
      </c>
    </row>
    <row r="1897" spans="1:5" ht="12.75">
      <c r="A1897" s="35" t="s">
        <v>56</v>
      </c>
      <c r="E1897" s="39" t="s">
        <v>3733</v>
      </c>
    </row>
    <row r="1898" spans="1:5" ht="12.75">
      <c r="A1898" s="35" t="s">
        <v>57</v>
      </c>
      <c r="E1898" s="40" t="s">
        <v>3724</v>
      </c>
    </row>
    <row r="1899" spans="1:5" ht="63.75">
      <c r="A1899" t="s">
        <v>58</v>
      </c>
      <c r="E1899" s="39" t="s">
        <v>3734</v>
      </c>
    </row>
    <row r="1900" spans="1:13" ht="12.75">
      <c r="A1900" t="s">
        <v>2386</v>
      </c>
      <c r="C1900" s="31" t="s">
        <v>3735</v>
      </c>
      <c r="E1900" s="33" t="s">
        <v>3514</v>
      </c>
      <c r="J1900" s="32">
        <f>0+J1901</f>
      </c>
      <c s="32">
        <f>0+K1901</f>
      </c>
      <c s="32">
        <f>0+L1901</f>
      </c>
      <c s="32">
        <f>0+M1901</f>
      </c>
    </row>
    <row r="1901" spans="1:13" ht="12.75">
      <c r="A1901" t="s">
        <v>47</v>
      </c>
      <c r="C1901" s="31" t="s">
        <v>3513</v>
      </c>
      <c r="E1901" s="33" t="s">
        <v>3514</v>
      </c>
      <c r="J1901" s="32">
        <f>0</f>
      </c>
      <c s="32">
        <f>0</f>
      </c>
      <c s="32">
        <f>0+L1902+L1906+L1910+L1914+L1918+L1922+L1926+L1930+L1934+L1938+L1942+L1946+L1950+L1954+L1958+L1962+L1966+L1970+L1974+L1978+L1982+L1986+L1990+L1994+L1998+L2002+L2006+L2010+L2014+L2018+L2022+L2026+L2030+L2034+L2038+L2042+L2046+L2050+L2054+L2058+L2062+L2066+L2070+L2074+L2078+L2082+L2086+L2090+L2094+L2098+L2102+L2106</f>
      </c>
      <c s="32">
        <f>0+M1902+M1906+M1910+M1914+M1918+M1922+M1926+M1930+M1934+M1938+M1942+M1946+M1950+M1954+M1958+M1962+M1966+M1970+M1974+M1978+M1982+M1986+M1990+M1994+M1998+M2002+M2006+M2010+M2014+M2018+M2022+M2026+M2030+M2034+M2038+M2042+M2046+M2050+M2054+M2058+M2062+M2066+M2070+M2074+M2078+M2082+M2086+M2090+M2094+M2098+M2102+M2106</f>
      </c>
    </row>
    <row r="1902" spans="1:16" ht="25.5">
      <c r="A1902" t="s">
        <v>50</v>
      </c>
      <c s="34" t="s">
        <v>51</v>
      </c>
      <c s="34" t="s">
        <v>3736</v>
      </c>
      <c s="35" t="s">
        <v>5</v>
      </c>
      <c s="6" t="s">
        <v>3737</v>
      </c>
      <c s="36" t="s">
        <v>65</v>
      </c>
      <c s="37">
        <v>1</v>
      </c>
      <c s="36">
        <v>0</v>
      </c>
      <c s="36">
        <f>ROUND(G1902*H1902,6)</f>
      </c>
      <c r="L1902" s="38">
        <v>0</v>
      </c>
      <c s="32">
        <f>ROUND(ROUND(L1902,2)*ROUND(G1902,3),2)</f>
      </c>
      <c s="36" t="s">
        <v>55</v>
      </c>
      <c>
        <f>(M1902*21)/100</f>
      </c>
      <c t="s">
        <v>28</v>
      </c>
    </row>
    <row r="1903" spans="1:5" ht="38.25">
      <c r="A1903" s="35" t="s">
        <v>56</v>
      </c>
      <c r="E1903" s="39" t="s">
        <v>3738</v>
      </c>
    </row>
    <row r="1904" spans="1:5" ht="12.75">
      <c r="A1904" s="35" t="s">
        <v>57</v>
      </c>
      <c r="E1904" s="40" t="s">
        <v>5</v>
      </c>
    </row>
    <row r="1905" spans="1:5" ht="51">
      <c r="A1905" t="s">
        <v>58</v>
      </c>
      <c r="E1905" s="39" t="s">
        <v>492</v>
      </c>
    </row>
    <row r="1906" spans="1:16" ht="25.5">
      <c r="A1906" t="s">
        <v>50</v>
      </c>
      <c s="34" t="s">
        <v>28</v>
      </c>
      <c s="34" t="s">
        <v>3739</v>
      </c>
      <c s="35" t="s">
        <v>5</v>
      </c>
      <c s="6" t="s">
        <v>3737</v>
      </c>
      <c s="36" t="s">
        <v>65</v>
      </c>
      <c s="37">
        <v>1</v>
      </c>
      <c s="36">
        <v>0</v>
      </c>
      <c s="36">
        <f>ROUND(G1906*H1906,6)</f>
      </c>
      <c r="L1906" s="38">
        <v>0</v>
      </c>
      <c s="32">
        <f>ROUND(ROUND(L1906,2)*ROUND(G1906,3),2)</f>
      </c>
      <c s="36" t="s">
        <v>55</v>
      </c>
      <c>
        <f>(M1906*21)/100</f>
      </c>
      <c t="s">
        <v>28</v>
      </c>
    </row>
    <row r="1907" spans="1:5" ht="38.25">
      <c r="A1907" s="35" t="s">
        <v>56</v>
      </c>
      <c r="E1907" s="39" t="s">
        <v>3738</v>
      </c>
    </row>
    <row r="1908" spans="1:5" ht="12.75">
      <c r="A1908" s="35" t="s">
        <v>57</v>
      </c>
      <c r="E1908" s="40" t="s">
        <v>5</v>
      </c>
    </row>
    <row r="1909" spans="1:5" ht="51">
      <c r="A1909" t="s">
        <v>58</v>
      </c>
      <c r="E1909" s="39" t="s">
        <v>492</v>
      </c>
    </row>
    <row r="1910" spans="1:16" ht="25.5">
      <c r="A1910" t="s">
        <v>50</v>
      </c>
      <c s="34" t="s">
        <v>26</v>
      </c>
      <c s="34" t="s">
        <v>3740</v>
      </c>
      <c s="35" t="s">
        <v>5</v>
      </c>
      <c s="6" t="s">
        <v>3741</v>
      </c>
      <c s="36" t="s">
        <v>65</v>
      </c>
      <c s="37">
        <v>1</v>
      </c>
      <c s="36">
        <v>0</v>
      </c>
      <c s="36">
        <f>ROUND(G1910*H1910,6)</f>
      </c>
      <c r="L1910" s="38">
        <v>0</v>
      </c>
      <c s="32">
        <f>ROUND(ROUND(L1910,2)*ROUND(G1910,3),2)</f>
      </c>
      <c s="36" t="s">
        <v>55</v>
      </c>
      <c>
        <f>(M1910*21)/100</f>
      </c>
      <c t="s">
        <v>28</v>
      </c>
    </row>
    <row r="1911" spans="1:5" ht="38.25">
      <c r="A1911" s="35" t="s">
        <v>56</v>
      </c>
      <c r="E1911" s="39" t="s">
        <v>3742</v>
      </c>
    </row>
    <row r="1912" spans="1:5" ht="12.75">
      <c r="A1912" s="35" t="s">
        <v>57</v>
      </c>
      <c r="E1912" s="40" t="s">
        <v>5</v>
      </c>
    </row>
    <row r="1913" spans="1:5" ht="51">
      <c r="A1913" t="s">
        <v>58</v>
      </c>
      <c r="E1913" s="39" t="s">
        <v>492</v>
      </c>
    </row>
    <row r="1914" spans="1:16" ht="25.5">
      <c r="A1914" t="s">
        <v>50</v>
      </c>
      <c s="34" t="s">
        <v>67</v>
      </c>
      <c s="34" t="s">
        <v>3743</v>
      </c>
      <c s="35" t="s">
        <v>5</v>
      </c>
      <c s="6" t="s">
        <v>3741</v>
      </c>
      <c s="36" t="s">
        <v>65</v>
      </c>
      <c s="37">
        <v>1</v>
      </c>
      <c s="36">
        <v>0</v>
      </c>
      <c s="36">
        <f>ROUND(G1914*H1914,6)</f>
      </c>
      <c r="L1914" s="38">
        <v>0</v>
      </c>
      <c s="32">
        <f>ROUND(ROUND(L1914,2)*ROUND(G1914,3),2)</f>
      </c>
      <c s="36" t="s">
        <v>55</v>
      </c>
      <c>
        <f>(M1914*21)/100</f>
      </c>
      <c t="s">
        <v>28</v>
      </c>
    </row>
    <row r="1915" spans="1:5" ht="38.25">
      <c r="A1915" s="35" t="s">
        <v>56</v>
      </c>
      <c r="E1915" s="39" t="s">
        <v>3742</v>
      </c>
    </row>
    <row r="1916" spans="1:5" ht="12.75">
      <c r="A1916" s="35" t="s">
        <v>57</v>
      </c>
      <c r="E1916" s="40" t="s">
        <v>5</v>
      </c>
    </row>
    <row r="1917" spans="1:5" ht="51">
      <c r="A1917" t="s">
        <v>58</v>
      </c>
      <c r="E1917" s="39" t="s">
        <v>492</v>
      </c>
    </row>
    <row r="1918" spans="1:16" ht="12.75">
      <c r="A1918" t="s">
        <v>50</v>
      </c>
      <c s="34" t="s">
        <v>72</v>
      </c>
      <c s="34" t="s">
        <v>3744</v>
      </c>
      <c s="35" t="s">
        <v>5</v>
      </c>
      <c s="6" t="s">
        <v>3745</v>
      </c>
      <c s="36" t="s">
        <v>65</v>
      </c>
      <c s="37">
        <v>34</v>
      </c>
      <c s="36">
        <v>0</v>
      </c>
      <c s="36">
        <f>ROUND(G1918*H1918,6)</f>
      </c>
      <c r="L1918" s="38">
        <v>0</v>
      </c>
      <c s="32">
        <f>ROUND(ROUND(L1918,2)*ROUND(G1918,3),2)</f>
      </c>
      <c s="36" t="s">
        <v>55</v>
      </c>
      <c>
        <f>(M1918*21)/100</f>
      </c>
      <c t="s">
        <v>28</v>
      </c>
    </row>
    <row r="1919" spans="1:5" ht="12.75">
      <c r="A1919" s="35" t="s">
        <v>56</v>
      </c>
      <c r="E1919" s="39" t="s">
        <v>3745</v>
      </c>
    </row>
    <row r="1920" spans="1:5" ht="12.75">
      <c r="A1920" s="35" t="s">
        <v>57</v>
      </c>
      <c r="E1920" s="40" t="s">
        <v>5</v>
      </c>
    </row>
    <row r="1921" spans="1:5" ht="51">
      <c r="A1921" t="s">
        <v>58</v>
      </c>
      <c r="E1921" s="39" t="s">
        <v>492</v>
      </c>
    </row>
    <row r="1922" spans="1:16" ht="12.75">
      <c r="A1922" t="s">
        <v>50</v>
      </c>
      <c s="34" t="s">
        <v>27</v>
      </c>
      <c s="34" t="s">
        <v>3746</v>
      </c>
      <c s="35" t="s">
        <v>5</v>
      </c>
      <c s="6" t="s">
        <v>3747</v>
      </c>
      <c s="36" t="s">
        <v>65</v>
      </c>
      <c s="37">
        <v>42</v>
      </c>
      <c s="36">
        <v>0</v>
      </c>
      <c s="36">
        <f>ROUND(G1922*H1922,6)</f>
      </c>
      <c r="L1922" s="38">
        <v>0</v>
      </c>
      <c s="32">
        <f>ROUND(ROUND(L1922,2)*ROUND(G1922,3),2)</f>
      </c>
      <c s="36" t="s">
        <v>55</v>
      </c>
      <c>
        <f>(M1922*21)/100</f>
      </c>
      <c t="s">
        <v>28</v>
      </c>
    </row>
    <row r="1923" spans="1:5" ht="12.75">
      <c r="A1923" s="35" t="s">
        <v>56</v>
      </c>
      <c r="E1923" s="39" t="s">
        <v>3747</v>
      </c>
    </row>
    <row r="1924" spans="1:5" ht="12.75">
      <c r="A1924" s="35" t="s">
        <v>57</v>
      </c>
      <c r="E1924" s="40" t="s">
        <v>5</v>
      </c>
    </row>
    <row r="1925" spans="1:5" ht="51">
      <c r="A1925" t="s">
        <v>58</v>
      </c>
      <c r="E1925" s="39" t="s">
        <v>492</v>
      </c>
    </row>
    <row r="1926" spans="1:16" ht="12.75">
      <c r="A1926" t="s">
        <v>50</v>
      </c>
      <c s="34" t="s">
        <v>79</v>
      </c>
      <c s="34" t="s">
        <v>3748</v>
      </c>
      <c s="35" t="s">
        <v>5</v>
      </c>
      <c s="6" t="s">
        <v>3749</v>
      </c>
      <c s="36" t="s">
        <v>65</v>
      </c>
      <c s="37">
        <v>30</v>
      </c>
      <c s="36">
        <v>0</v>
      </c>
      <c s="36">
        <f>ROUND(G1926*H1926,6)</f>
      </c>
      <c r="L1926" s="38">
        <v>0</v>
      </c>
      <c s="32">
        <f>ROUND(ROUND(L1926,2)*ROUND(G1926,3),2)</f>
      </c>
      <c s="36" t="s">
        <v>55</v>
      </c>
      <c>
        <f>(M1926*21)/100</f>
      </c>
      <c t="s">
        <v>28</v>
      </c>
    </row>
    <row r="1927" spans="1:5" ht="12.75">
      <c r="A1927" s="35" t="s">
        <v>56</v>
      </c>
      <c r="E1927" s="39" t="s">
        <v>3749</v>
      </c>
    </row>
    <row r="1928" spans="1:5" ht="12.75">
      <c r="A1928" s="35" t="s">
        <v>57</v>
      </c>
      <c r="E1928" s="40" t="s">
        <v>5</v>
      </c>
    </row>
    <row r="1929" spans="1:5" ht="51">
      <c r="A1929" t="s">
        <v>58</v>
      </c>
      <c r="E1929" s="39" t="s">
        <v>492</v>
      </c>
    </row>
    <row r="1930" spans="1:16" ht="12.75">
      <c r="A1930" t="s">
        <v>50</v>
      </c>
      <c s="34" t="s">
        <v>83</v>
      </c>
      <c s="34" t="s">
        <v>3750</v>
      </c>
      <c s="35" t="s">
        <v>5</v>
      </c>
      <c s="6" t="s">
        <v>3751</v>
      </c>
      <c s="36" t="s">
        <v>65</v>
      </c>
      <c s="37">
        <v>2</v>
      </c>
      <c s="36">
        <v>0</v>
      </c>
      <c s="36">
        <f>ROUND(G1930*H1930,6)</f>
      </c>
      <c r="L1930" s="38">
        <v>0</v>
      </c>
      <c s="32">
        <f>ROUND(ROUND(L1930,2)*ROUND(G1930,3),2)</f>
      </c>
      <c s="36" t="s">
        <v>55</v>
      </c>
      <c>
        <f>(M1930*21)/100</f>
      </c>
      <c t="s">
        <v>28</v>
      </c>
    </row>
    <row r="1931" spans="1:5" ht="12.75">
      <c r="A1931" s="35" t="s">
        <v>56</v>
      </c>
      <c r="E1931" s="39" t="s">
        <v>3751</v>
      </c>
    </row>
    <row r="1932" spans="1:5" ht="12.75">
      <c r="A1932" s="35" t="s">
        <v>57</v>
      </c>
      <c r="E1932" s="40" t="s">
        <v>5</v>
      </c>
    </row>
    <row r="1933" spans="1:5" ht="51">
      <c r="A1933" t="s">
        <v>58</v>
      </c>
      <c r="E1933" s="39" t="s">
        <v>492</v>
      </c>
    </row>
    <row r="1934" spans="1:16" ht="12.75">
      <c r="A1934" t="s">
        <v>50</v>
      </c>
      <c s="34" t="s">
        <v>88</v>
      </c>
      <c s="34" t="s">
        <v>3752</v>
      </c>
      <c s="35" t="s">
        <v>5</v>
      </c>
      <c s="6" t="s">
        <v>3753</v>
      </c>
      <c s="36" t="s">
        <v>65</v>
      </c>
      <c s="37">
        <v>2</v>
      </c>
      <c s="36">
        <v>0</v>
      </c>
      <c s="36">
        <f>ROUND(G1934*H1934,6)</f>
      </c>
      <c r="L1934" s="38">
        <v>0</v>
      </c>
      <c s="32">
        <f>ROUND(ROUND(L1934,2)*ROUND(G1934,3),2)</f>
      </c>
      <c s="36" t="s">
        <v>55</v>
      </c>
      <c>
        <f>(M1934*21)/100</f>
      </c>
      <c t="s">
        <v>28</v>
      </c>
    </row>
    <row r="1935" spans="1:5" ht="12.75">
      <c r="A1935" s="35" t="s">
        <v>56</v>
      </c>
      <c r="E1935" s="39" t="s">
        <v>3753</v>
      </c>
    </row>
    <row r="1936" spans="1:5" ht="12.75">
      <c r="A1936" s="35" t="s">
        <v>57</v>
      </c>
      <c r="E1936" s="40" t="s">
        <v>5</v>
      </c>
    </row>
    <row r="1937" spans="1:5" ht="51">
      <c r="A1937" t="s">
        <v>58</v>
      </c>
      <c r="E1937" s="39" t="s">
        <v>492</v>
      </c>
    </row>
    <row r="1938" spans="1:16" ht="12.75">
      <c r="A1938" t="s">
        <v>50</v>
      </c>
      <c s="34" t="s">
        <v>92</v>
      </c>
      <c s="34" t="s">
        <v>3754</v>
      </c>
      <c s="35" t="s">
        <v>5</v>
      </c>
      <c s="6" t="s">
        <v>3755</v>
      </c>
      <c s="36" t="s">
        <v>65</v>
      </c>
      <c s="37">
        <v>4</v>
      </c>
      <c s="36">
        <v>0</v>
      </c>
      <c s="36">
        <f>ROUND(G1938*H1938,6)</f>
      </c>
      <c r="L1938" s="38">
        <v>0</v>
      </c>
      <c s="32">
        <f>ROUND(ROUND(L1938,2)*ROUND(G1938,3),2)</f>
      </c>
      <c s="36" t="s">
        <v>55</v>
      </c>
      <c>
        <f>(M1938*21)/100</f>
      </c>
      <c t="s">
        <v>28</v>
      </c>
    </row>
    <row r="1939" spans="1:5" ht="12.75">
      <c r="A1939" s="35" t="s">
        <v>56</v>
      </c>
      <c r="E1939" s="39" t="s">
        <v>3755</v>
      </c>
    </row>
    <row r="1940" spans="1:5" ht="12.75">
      <c r="A1940" s="35" t="s">
        <v>57</v>
      </c>
      <c r="E1940" s="40" t="s">
        <v>5</v>
      </c>
    </row>
    <row r="1941" spans="1:5" ht="51">
      <c r="A1941" t="s">
        <v>58</v>
      </c>
      <c r="E1941" s="39" t="s">
        <v>492</v>
      </c>
    </row>
    <row r="1942" spans="1:16" ht="12.75">
      <c r="A1942" t="s">
        <v>50</v>
      </c>
      <c s="34" t="s">
        <v>96</v>
      </c>
      <c s="34" t="s">
        <v>3756</v>
      </c>
      <c s="35" t="s">
        <v>5</v>
      </c>
      <c s="6" t="s">
        <v>3757</v>
      </c>
      <c s="36" t="s">
        <v>65</v>
      </c>
      <c s="37">
        <v>4</v>
      </c>
      <c s="36">
        <v>0</v>
      </c>
      <c s="36">
        <f>ROUND(G1942*H1942,6)</f>
      </c>
      <c r="L1942" s="38">
        <v>0</v>
      </c>
      <c s="32">
        <f>ROUND(ROUND(L1942,2)*ROUND(G1942,3),2)</f>
      </c>
      <c s="36" t="s">
        <v>55</v>
      </c>
      <c>
        <f>(M1942*21)/100</f>
      </c>
      <c t="s">
        <v>28</v>
      </c>
    </row>
    <row r="1943" spans="1:5" ht="12.75">
      <c r="A1943" s="35" t="s">
        <v>56</v>
      </c>
      <c r="E1943" s="39" t="s">
        <v>3757</v>
      </c>
    </row>
    <row r="1944" spans="1:5" ht="12.75">
      <c r="A1944" s="35" t="s">
        <v>57</v>
      </c>
      <c r="E1944" s="40" t="s">
        <v>5</v>
      </c>
    </row>
    <row r="1945" spans="1:5" ht="51">
      <c r="A1945" t="s">
        <v>58</v>
      </c>
      <c r="E1945" s="39" t="s">
        <v>492</v>
      </c>
    </row>
    <row r="1946" spans="1:16" ht="25.5">
      <c r="A1946" t="s">
        <v>50</v>
      </c>
      <c s="34" t="s">
        <v>100</v>
      </c>
      <c s="34" t="s">
        <v>3758</v>
      </c>
      <c s="35" t="s">
        <v>5</v>
      </c>
      <c s="6" t="s">
        <v>3759</v>
      </c>
      <c s="36" t="s">
        <v>86</v>
      </c>
      <c s="37">
        <v>170</v>
      </c>
      <c s="36">
        <v>0</v>
      </c>
      <c s="36">
        <f>ROUND(G1946*H1946,6)</f>
      </c>
      <c r="L1946" s="38">
        <v>0</v>
      </c>
      <c s="32">
        <f>ROUND(ROUND(L1946,2)*ROUND(G1946,3),2)</f>
      </c>
      <c s="36" t="s">
        <v>55</v>
      </c>
      <c>
        <f>(M1946*21)/100</f>
      </c>
      <c t="s">
        <v>28</v>
      </c>
    </row>
    <row r="1947" spans="1:5" ht="25.5">
      <c r="A1947" s="35" t="s">
        <v>56</v>
      </c>
      <c r="E1947" s="39" t="s">
        <v>3759</v>
      </c>
    </row>
    <row r="1948" spans="1:5" ht="12.75">
      <c r="A1948" s="35" t="s">
        <v>57</v>
      </c>
      <c r="E1948" s="40" t="s">
        <v>5</v>
      </c>
    </row>
    <row r="1949" spans="1:5" ht="51">
      <c r="A1949" t="s">
        <v>58</v>
      </c>
      <c r="E1949" s="39" t="s">
        <v>492</v>
      </c>
    </row>
    <row r="1950" spans="1:16" ht="25.5">
      <c r="A1950" t="s">
        <v>50</v>
      </c>
      <c s="34" t="s">
        <v>104</v>
      </c>
      <c s="34" t="s">
        <v>3760</v>
      </c>
      <c s="35" t="s">
        <v>5</v>
      </c>
      <c s="6" t="s">
        <v>3761</v>
      </c>
      <c s="36" t="s">
        <v>86</v>
      </c>
      <c s="37">
        <v>40</v>
      </c>
      <c s="36">
        <v>0</v>
      </c>
      <c s="36">
        <f>ROUND(G1950*H1950,6)</f>
      </c>
      <c r="L1950" s="38">
        <v>0</v>
      </c>
      <c s="32">
        <f>ROUND(ROUND(L1950,2)*ROUND(G1950,3),2)</f>
      </c>
      <c s="36" t="s">
        <v>55</v>
      </c>
      <c>
        <f>(M1950*21)/100</f>
      </c>
      <c t="s">
        <v>28</v>
      </c>
    </row>
    <row r="1951" spans="1:5" ht="25.5">
      <c r="A1951" s="35" t="s">
        <v>56</v>
      </c>
      <c r="E1951" s="39" t="s">
        <v>3761</v>
      </c>
    </row>
    <row r="1952" spans="1:5" ht="12.75">
      <c r="A1952" s="35" t="s">
        <v>57</v>
      </c>
      <c r="E1952" s="40" t="s">
        <v>5</v>
      </c>
    </row>
    <row r="1953" spans="1:5" ht="51">
      <c r="A1953" t="s">
        <v>58</v>
      </c>
      <c r="E1953" s="39" t="s">
        <v>492</v>
      </c>
    </row>
    <row r="1954" spans="1:16" ht="25.5">
      <c r="A1954" t="s">
        <v>50</v>
      </c>
      <c s="34" t="s">
        <v>110</v>
      </c>
      <c s="34" t="s">
        <v>3762</v>
      </c>
      <c s="35" t="s">
        <v>5</v>
      </c>
      <c s="6" t="s">
        <v>3763</v>
      </c>
      <c s="36" t="s">
        <v>86</v>
      </c>
      <c s="37">
        <v>40</v>
      </c>
      <c s="36">
        <v>0</v>
      </c>
      <c s="36">
        <f>ROUND(G1954*H1954,6)</f>
      </c>
      <c r="L1954" s="38">
        <v>0</v>
      </c>
      <c s="32">
        <f>ROUND(ROUND(L1954,2)*ROUND(G1954,3),2)</f>
      </c>
      <c s="36" t="s">
        <v>55</v>
      </c>
      <c>
        <f>(M1954*21)/100</f>
      </c>
      <c t="s">
        <v>28</v>
      </c>
    </row>
    <row r="1955" spans="1:5" ht="25.5">
      <c r="A1955" s="35" t="s">
        <v>56</v>
      </c>
      <c r="E1955" s="39" t="s">
        <v>3764</v>
      </c>
    </row>
    <row r="1956" spans="1:5" ht="12.75">
      <c r="A1956" s="35" t="s">
        <v>57</v>
      </c>
      <c r="E1956" s="40" t="s">
        <v>5</v>
      </c>
    </row>
    <row r="1957" spans="1:5" ht="51">
      <c r="A1957" t="s">
        <v>58</v>
      </c>
      <c r="E1957" s="39" t="s">
        <v>492</v>
      </c>
    </row>
    <row r="1958" spans="1:16" ht="25.5">
      <c r="A1958" t="s">
        <v>50</v>
      </c>
      <c s="34" t="s">
        <v>114</v>
      </c>
      <c s="34" t="s">
        <v>3765</v>
      </c>
      <c s="35" t="s">
        <v>5</v>
      </c>
      <c s="6" t="s">
        <v>3766</v>
      </c>
      <c s="36" t="s">
        <v>86</v>
      </c>
      <c s="37">
        <v>20</v>
      </c>
      <c s="36">
        <v>0</v>
      </c>
      <c s="36">
        <f>ROUND(G1958*H1958,6)</f>
      </c>
      <c r="L1958" s="38">
        <v>0</v>
      </c>
      <c s="32">
        <f>ROUND(ROUND(L1958,2)*ROUND(G1958,3),2)</f>
      </c>
      <c s="36" t="s">
        <v>55</v>
      </c>
      <c>
        <f>(M1958*21)/100</f>
      </c>
      <c t="s">
        <v>28</v>
      </c>
    </row>
    <row r="1959" spans="1:5" ht="25.5">
      <c r="A1959" s="35" t="s">
        <v>56</v>
      </c>
      <c r="E1959" s="39" t="s">
        <v>3766</v>
      </c>
    </row>
    <row r="1960" spans="1:5" ht="12.75">
      <c r="A1960" s="35" t="s">
        <v>57</v>
      </c>
      <c r="E1960" s="40" t="s">
        <v>5</v>
      </c>
    </row>
    <row r="1961" spans="1:5" ht="51">
      <c r="A1961" t="s">
        <v>58</v>
      </c>
      <c r="E1961" s="39" t="s">
        <v>492</v>
      </c>
    </row>
    <row r="1962" spans="1:16" ht="25.5">
      <c r="A1962" t="s">
        <v>50</v>
      </c>
      <c s="34" t="s">
        <v>119</v>
      </c>
      <c s="34" t="s">
        <v>3767</v>
      </c>
      <c s="35" t="s">
        <v>5</v>
      </c>
      <c s="6" t="s">
        <v>3768</v>
      </c>
      <c s="36" t="s">
        <v>86</v>
      </c>
      <c s="37">
        <v>210</v>
      </c>
      <c s="36">
        <v>0</v>
      </c>
      <c s="36">
        <f>ROUND(G1962*H1962,6)</f>
      </c>
      <c r="L1962" s="38">
        <v>0</v>
      </c>
      <c s="32">
        <f>ROUND(ROUND(L1962,2)*ROUND(G1962,3),2)</f>
      </c>
      <c s="36" t="s">
        <v>55</v>
      </c>
      <c>
        <f>(M1962*21)/100</f>
      </c>
      <c t="s">
        <v>28</v>
      </c>
    </row>
    <row r="1963" spans="1:5" ht="25.5">
      <c r="A1963" s="35" t="s">
        <v>56</v>
      </c>
      <c r="E1963" s="39" t="s">
        <v>3769</v>
      </c>
    </row>
    <row r="1964" spans="1:5" ht="12.75">
      <c r="A1964" s="35" t="s">
        <v>57</v>
      </c>
      <c r="E1964" s="40" t="s">
        <v>5</v>
      </c>
    </row>
    <row r="1965" spans="1:5" ht="51">
      <c r="A1965" t="s">
        <v>58</v>
      </c>
      <c r="E1965" s="39" t="s">
        <v>492</v>
      </c>
    </row>
    <row r="1966" spans="1:16" ht="25.5">
      <c r="A1966" t="s">
        <v>50</v>
      </c>
      <c s="34" t="s">
        <v>123</v>
      </c>
      <c s="34" t="s">
        <v>3770</v>
      </c>
      <c s="35" t="s">
        <v>5</v>
      </c>
      <c s="6" t="s">
        <v>3771</v>
      </c>
      <c s="36" t="s">
        <v>86</v>
      </c>
      <c s="37">
        <v>40</v>
      </c>
      <c s="36">
        <v>0</v>
      </c>
      <c s="36">
        <f>ROUND(G1966*H1966,6)</f>
      </c>
      <c r="L1966" s="38">
        <v>0</v>
      </c>
      <c s="32">
        <f>ROUND(ROUND(L1966,2)*ROUND(G1966,3),2)</f>
      </c>
      <c s="36" t="s">
        <v>55</v>
      </c>
      <c>
        <f>(M1966*21)/100</f>
      </c>
      <c t="s">
        <v>28</v>
      </c>
    </row>
    <row r="1967" spans="1:5" ht="25.5">
      <c r="A1967" s="35" t="s">
        <v>56</v>
      </c>
      <c r="E1967" s="39" t="s">
        <v>3771</v>
      </c>
    </row>
    <row r="1968" spans="1:5" ht="12.75">
      <c r="A1968" s="35" t="s">
        <v>57</v>
      </c>
      <c r="E1968" s="40" t="s">
        <v>5</v>
      </c>
    </row>
    <row r="1969" spans="1:5" ht="51">
      <c r="A1969" t="s">
        <v>58</v>
      </c>
      <c r="E1969" s="39" t="s">
        <v>492</v>
      </c>
    </row>
    <row r="1970" spans="1:16" ht="25.5">
      <c r="A1970" t="s">
        <v>50</v>
      </c>
      <c s="34" t="s">
        <v>128</v>
      </c>
      <c s="34" t="s">
        <v>3772</v>
      </c>
      <c s="35" t="s">
        <v>5</v>
      </c>
      <c s="6" t="s">
        <v>3773</v>
      </c>
      <c s="36" t="s">
        <v>1472</v>
      </c>
      <c s="37">
        <v>30</v>
      </c>
      <c s="36">
        <v>0</v>
      </c>
      <c s="36">
        <f>ROUND(G1970*H1970,6)</f>
      </c>
      <c r="L1970" s="38">
        <v>0</v>
      </c>
      <c s="32">
        <f>ROUND(ROUND(L1970,2)*ROUND(G1970,3),2)</f>
      </c>
      <c s="36" t="s">
        <v>55</v>
      </c>
      <c>
        <f>(M1970*21)/100</f>
      </c>
      <c t="s">
        <v>28</v>
      </c>
    </row>
    <row r="1971" spans="1:5" ht="38.25">
      <c r="A1971" s="35" t="s">
        <v>56</v>
      </c>
      <c r="E1971" s="39" t="s">
        <v>3774</v>
      </c>
    </row>
    <row r="1972" spans="1:5" ht="12.75">
      <c r="A1972" s="35" t="s">
        <v>57</v>
      </c>
      <c r="E1972" s="40" t="s">
        <v>5</v>
      </c>
    </row>
    <row r="1973" spans="1:5" ht="51">
      <c r="A1973" t="s">
        <v>58</v>
      </c>
      <c r="E1973" s="39" t="s">
        <v>492</v>
      </c>
    </row>
    <row r="1974" spans="1:16" ht="38.25">
      <c r="A1974" t="s">
        <v>50</v>
      </c>
      <c s="34" t="s">
        <v>132</v>
      </c>
      <c s="34" t="s">
        <v>3775</v>
      </c>
      <c s="35" t="s">
        <v>5</v>
      </c>
      <c s="6" t="s">
        <v>3776</v>
      </c>
      <c s="36" t="s">
        <v>1472</v>
      </c>
      <c s="37">
        <v>35</v>
      </c>
      <c s="36">
        <v>0</v>
      </c>
      <c s="36">
        <f>ROUND(G1974*H1974,6)</f>
      </c>
      <c r="L1974" s="38">
        <v>0</v>
      </c>
      <c s="32">
        <f>ROUND(ROUND(L1974,2)*ROUND(G1974,3),2)</f>
      </c>
      <c s="36" t="s">
        <v>55</v>
      </c>
      <c>
        <f>(M1974*21)/100</f>
      </c>
      <c t="s">
        <v>28</v>
      </c>
    </row>
    <row r="1975" spans="1:5" ht="38.25">
      <c r="A1975" s="35" t="s">
        <v>56</v>
      </c>
      <c r="E1975" s="39" t="s">
        <v>3776</v>
      </c>
    </row>
    <row r="1976" spans="1:5" ht="12.75">
      <c r="A1976" s="35" t="s">
        <v>57</v>
      </c>
      <c r="E1976" s="40" t="s">
        <v>5</v>
      </c>
    </row>
    <row r="1977" spans="1:5" ht="51">
      <c r="A1977" t="s">
        <v>58</v>
      </c>
      <c r="E1977" s="39" t="s">
        <v>492</v>
      </c>
    </row>
    <row r="1978" spans="1:16" ht="25.5">
      <c r="A1978" t="s">
        <v>50</v>
      </c>
      <c s="34" t="s">
        <v>136</v>
      </c>
      <c s="34" t="s">
        <v>3777</v>
      </c>
      <c s="35" t="s">
        <v>5</v>
      </c>
      <c s="6" t="s">
        <v>3778</v>
      </c>
      <c s="36" t="s">
        <v>1472</v>
      </c>
      <c s="37">
        <v>50</v>
      </c>
      <c s="36">
        <v>0</v>
      </c>
      <c s="36">
        <f>ROUND(G1978*H1978,6)</f>
      </c>
      <c r="L1978" s="38">
        <v>0</v>
      </c>
      <c s="32">
        <f>ROUND(ROUND(L1978,2)*ROUND(G1978,3),2)</f>
      </c>
      <c s="36" t="s">
        <v>55</v>
      </c>
      <c>
        <f>(M1978*21)/100</f>
      </c>
      <c t="s">
        <v>28</v>
      </c>
    </row>
    <row r="1979" spans="1:5" ht="25.5">
      <c r="A1979" s="35" t="s">
        <v>56</v>
      </c>
      <c r="E1979" s="39" t="s">
        <v>3778</v>
      </c>
    </row>
    <row r="1980" spans="1:5" ht="12.75">
      <c r="A1980" s="35" t="s">
        <v>57</v>
      </c>
      <c r="E1980" s="40" t="s">
        <v>5</v>
      </c>
    </row>
    <row r="1981" spans="1:5" ht="51">
      <c r="A1981" t="s">
        <v>58</v>
      </c>
      <c r="E1981" s="39" t="s">
        <v>492</v>
      </c>
    </row>
    <row r="1982" spans="1:16" ht="25.5">
      <c r="A1982" t="s">
        <v>50</v>
      </c>
      <c s="34" t="s">
        <v>140</v>
      </c>
      <c s="34" t="s">
        <v>3779</v>
      </c>
      <c s="35" t="s">
        <v>5</v>
      </c>
      <c s="6" t="s">
        <v>3780</v>
      </c>
      <c s="36" t="s">
        <v>1472</v>
      </c>
      <c s="37">
        <v>90</v>
      </c>
      <c s="36">
        <v>0</v>
      </c>
      <c s="36">
        <f>ROUND(G1982*H1982,6)</f>
      </c>
      <c r="L1982" s="38">
        <v>0</v>
      </c>
      <c s="32">
        <f>ROUND(ROUND(L1982,2)*ROUND(G1982,3),2)</f>
      </c>
      <c s="36" t="s">
        <v>55</v>
      </c>
      <c>
        <f>(M1982*21)/100</f>
      </c>
      <c t="s">
        <v>28</v>
      </c>
    </row>
    <row r="1983" spans="1:5" ht="25.5">
      <c r="A1983" s="35" t="s">
        <v>56</v>
      </c>
      <c r="E1983" s="39" t="s">
        <v>3780</v>
      </c>
    </row>
    <row r="1984" spans="1:5" ht="12.75">
      <c r="A1984" s="35" t="s">
        <v>57</v>
      </c>
      <c r="E1984" s="40" t="s">
        <v>5</v>
      </c>
    </row>
    <row r="1985" spans="1:5" ht="51">
      <c r="A1985" t="s">
        <v>58</v>
      </c>
      <c r="E1985" s="39" t="s">
        <v>492</v>
      </c>
    </row>
    <row r="1986" spans="1:16" ht="25.5">
      <c r="A1986" t="s">
        <v>50</v>
      </c>
      <c s="34" t="s">
        <v>144</v>
      </c>
      <c s="34" t="s">
        <v>3781</v>
      </c>
      <c s="35" t="s">
        <v>5</v>
      </c>
      <c s="6" t="s">
        <v>3737</v>
      </c>
      <c s="36" t="s">
        <v>65</v>
      </c>
      <c s="37">
        <v>1</v>
      </c>
      <c s="36">
        <v>0</v>
      </c>
      <c s="36">
        <f>ROUND(G1986*H1986,6)</f>
      </c>
      <c r="L1986" s="38">
        <v>0</v>
      </c>
      <c s="32">
        <f>ROUND(ROUND(L1986,2)*ROUND(G1986,3),2)</f>
      </c>
      <c s="36" t="s">
        <v>55</v>
      </c>
      <c>
        <f>(M1986*21)/100</f>
      </c>
      <c t="s">
        <v>28</v>
      </c>
    </row>
    <row r="1987" spans="1:5" ht="38.25">
      <c r="A1987" s="35" t="s">
        <v>56</v>
      </c>
      <c r="E1987" s="39" t="s">
        <v>3738</v>
      </c>
    </row>
    <row r="1988" spans="1:5" ht="12.75">
      <c r="A1988" s="35" t="s">
        <v>57</v>
      </c>
      <c r="E1988" s="40" t="s">
        <v>5</v>
      </c>
    </row>
    <row r="1989" spans="1:5" ht="51">
      <c r="A1989" t="s">
        <v>58</v>
      </c>
      <c r="E1989" s="39" t="s">
        <v>492</v>
      </c>
    </row>
    <row r="1990" spans="1:16" ht="25.5">
      <c r="A1990" t="s">
        <v>50</v>
      </c>
      <c s="34" t="s">
        <v>148</v>
      </c>
      <c s="34" t="s">
        <v>3782</v>
      </c>
      <c s="35" t="s">
        <v>5</v>
      </c>
      <c s="6" t="s">
        <v>3783</v>
      </c>
      <c s="36" t="s">
        <v>65</v>
      </c>
      <c s="37">
        <v>1</v>
      </c>
      <c s="36">
        <v>0</v>
      </c>
      <c s="36">
        <f>ROUND(G1990*H1990,6)</f>
      </c>
      <c r="L1990" s="38">
        <v>0</v>
      </c>
      <c s="32">
        <f>ROUND(ROUND(L1990,2)*ROUND(G1990,3),2)</f>
      </c>
      <c s="36" t="s">
        <v>55</v>
      </c>
      <c>
        <f>(M1990*21)/100</f>
      </c>
      <c t="s">
        <v>28</v>
      </c>
    </row>
    <row r="1991" spans="1:5" ht="38.25">
      <c r="A1991" s="35" t="s">
        <v>56</v>
      </c>
      <c r="E1991" s="39" t="s">
        <v>3784</v>
      </c>
    </row>
    <row r="1992" spans="1:5" ht="12.75">
      <c r="A1992" s="35" t="s">
        <v>57</v>
      </c>
      <c r="E1992" s="40" t="s">
        <v>5</v>
      </c>
    </row>
    <row r="1993" spans="1:5" ht="51">
      <c r="A1993" t="s">
        <v>58</v>
      </c>
      <c r="E1993" s="39" t="s">
        <v>492</v>
      </c>
    </row>
    <row r="1994" spans="1:16" ht="25.5">
      <c r="A1994" t="s">
        <v>50</v>
      </c>
      <c s="34" t="s">
        <v>152</v>
      </c>
      <c s="34" t="s">
        <v>3785</v>
      </c>
      <c s="35" t="s">
        <v>5</v>
      </c>
      <c s="6" t="s">
        <v>3786</v>
      </c>
      <c s="36" t="s">
        <v>65</v>
      </c>
      <c s="37">
        <v>2</v>
      </c>
      <c s="36">
        <v>0</v>
      </c>
      <c s="36">
        <f>ROUND(G1994*H1994,6)</f>
      </c>
      <c r="L1994" s="38">
        <v>0</v>
      </c>
      <c s="32">
        <f>ROUND(ROUND(L1994,2)*ROUND(G1994,3),2)</f>
      </c>
      <c s="36" t="s">
        <v>55</v>
      </c>
      <c>
        <f>(M1994*21)/100</f>
      </c>
      <c t="s">
        <v>28</v>
      </c>
    </row>
    <row r="1995" spans="1:5" ht="25.5">
      <c r="A1995" s="35" t="s">
        <v>56</v>
      </c>
      <c r="E1995" s="39" t="s">
        <v>3786</v>
      </c>
    </row>
    <row r="1996" spans="1:5" ht="12.75">
      <c r="A1996" s="35" t="s">
        <v>57</v>
      </c>
      <c r="E1996" s="40" t="s">
        <v>5</v>
      </c>
    </row>
    <row r="1997" spans="1:5" ht="51">
      <c r="A1997" t="s">
        <v>58</v>
      </c>
      <c r="E1997" s="39" t="s">
        <v>492</v>
      </c>
    </row>
    <row r="1998" spans="1:16" ht="12.75">
      <c r="A1998" t="s">
        <v>50</v>
      </c>
      <c s="34" t="s">
        <v>156</v>
      </c>
      <c s="34" t="s">
        <v>3787</v>
      </c>
      <c s="35" t="s">
        <v>5</v>
      </c>
      <c s="6" t="s">
        <v>3788</v>
      </c>
      <c s="36" t="s">
        <v>65</v>
      </c>
      <c s="37">
        <v>2</v>
      </c>
      <c s="36">
        <v>0</v>
      </c>
      <c s="36">
        <f>ROUND(G1998*H1998,6)</f>
      </c>
      <c r="L1998" s="38">
        <v>0</v>
      </c>
      <c s="32">
        <f>ROUND(ROUND(L1998,2)*ROUND(G1998,3),2)</f>
      </c>
      <c s="36" t="s">
        <v>55</v>
      </c>
      <c>
        <f>(M1998*21)/100</f>
      </c>
      <c t="s">
        <v>28</v>
      </c>
    </row>
    <row r="1999" spans="1:5" ht="12.75">
      <c r="A1999" s="35" t="s">
        <v>56</v>
      </c>
      <c r="E1999" s="39" t="s">
        <v>3788</v>
      </c>
    </row>
    <row r="2000" spans="1:5" ht="12.75">
      <c r="A2000" s="35" t="s">
        <v>57</v>
      </c>
      <c r="E2000" s="40" t="s">
        <v>5</v>
      </c>
    </row>
    <row r="2001" spans="1:5" ht="51">
      <c r="A2001" t="s">
        <v>58</v>
      </c>
      <c r="E2001" s="39" t="s">
        <v>492</v>
      </c>
    </row>
    <row r="2002" spans="1:16" ht="12.75">
      <c r="A2002" t="s">
        <v>50</v>
      </c>
      <c s="34" t="s">
        <v>161</v>
      </c>
      <c s="34" t="s">
        <v>3789</v>
      </c>
      <c s="35" t="s">
        <v>5</v>
      </c>
      <c s="6" t="s">
        <v>3790</v>
      </c>
      <c s="36" t="s">
        <v>65</v>
      </c>
      <c s="37">
        <v>3</v>
      </c>
      <c s="36">
        <v>0</v>
      </c>
      <c s="36">
        <f>ROUND(G2002*H2002,6)</f>
      </c>
      <c r="L2002" s="38">
        <v>0</v>
      </c>
      <c s="32">
        <f>ROUND(ROUND(L2002,2)*ROUND(G2002,3),2)</f>
      </c>
      <c s="36" t="s">
        <v>55</v>
      </c>
      <c>
        <f>(M2002*21)/100</f>
      </c>
      <c t="s">
        <v>28</v>
      </c>
    </row>
    <row r="2003" spans="1:5" ht="12.75">
      <c r="A2003" s="35" t="s">
        <v>56</v>
      </c>
      <c r="E2003" s="39" t="s">
        <v>3790</v>
      </c>
    </row>
    <row r="2004" spans="1:5" ht="12.75">
      <c r="A2004" s="35" t="s">
        <v>57</v>
      </c>
      <c r="E2004" s="40" t="s">
        <v>5</v>
      </c>
    </row>
    <row r="2005" spans="1:5" ht="51">
      <c r="A2005" t="s">
        <v>58</v>
      </c>
      <c r="E2005" s="39" t="s">
        <v>492</v>
      </c>
    </row>
    <row r="2006" spans="1:16" ht="12.75">
      <c r="A2006" t="s">
        <v>50</v>
      </c>
      <c s="34" t="s">
        <v>165</v>
      </c>
      <c s="34" t="s">
        <v>3791</v>
      </c>
      <c s="35" t="s">
        <v>5</v>
      </c>
      <c s="6" t="s">
        <v>3790</v>
      </c>
      <c s="36" t="s">
        <v>65</v>
      </c>
      <c s="37">
        <v>2</v>
      </c>
      <c s="36">
        <v>0</v>
      </c>
      <c s="36">
        <f>ROUND(G2006*H2006,6)</f>
      </c>
      <c r="L2006" s="38">
        <v>0</v>
      </c>
      <c s="32">
        <f>ROUND(ROUND(L2006,2)*ROUND(G2006,3),2)</f>
      </c>
      <c s="36" t="s">
        <v>55</v>
      </c>
      <c>
        <f>(M2006*21)/100</f>
      </c>
      <c t="s">
        <v>28</v>
      </c>
    </row>
    <row r="2007" spans="1:5" ht="12.75">
      <c r="A2007" s="35" t="s">
        <v>56</v>
      </c>
      <c r="E2007" s="39" t="s">
        <v>3790</v>
      </c>
    </row>
    <row r="2008" spans="1:5" ht="12.75">
      <c r="A2008" s="35" t="s">
        <v>57</v>
      </c>
      <c r="E2008" s="40" t="s">
        <v>5</v>
      </c>
    </row>
    <row r="2009" spans="1:5" ht="51">
      <c r="A2009" t="s">
        <v>58</v>
      </c>
      <c r="E2009" s="39" t="s">
        <v>492</v>
      </c>
    </row>
    <row r="2010" spans="1:16" ht="12.75">
      <c r="A2010" t="s">
        <v>50</v>
      </c>
      <c s="34" t="s">
        <v>169</v>
      </c>
      <c s="34" t="s">
        <v>3792</v>
      </c>
      <c s="35" t="s">
        <v>5</v>
      </c>
      <c s="6" t="s">
        <v>3793</v>
      </c>
      <c s="36" t="s">
        <v>65</v>
      </c>
      <c s="37">
        <v>2</v>
      </c>
      <c s="36">
        <v>0</v>
      </c>
      <c s="36">
        <f>ROUND(G2010*H2010,6)</f>
      </c>
      <c r="L2010" s="38">
        <v>0</v>
      </c>
      <c s="32">
        <f>ROUND(ROUND(L2010,2)*ROUND(G2010,3),2)</f>
      </c>
      <c s="36" t="s">
        <v>55</v>
      </c>
      <c>
        <f>(M2010*21)/100</f>
      </c>
      <c t="s">
        <v>28</v>
      </c>
    </row>
    <row r="2011" spans="1:5" ht="12.75">
      <c r="A2011" s="35" t="s">
        <v>56</v>
      </c>
      <c r="E2011" s="39" t="s">
        <v>3793</v>
      </c>
    </row>
    <row r="2012" spans="1:5" ht="12.75">
      <c r="A2012" s="35" t="s">
        <v>57</v>
      </c>
      <c r="E2012" s="40" t="s">
        <v>5</v>
      </c>
    </row>
    <row r="2013" spans="1:5" ht="51">
      <c r="A2013" t="s">
        <v>58</v>
      </c>
      <c r="E2013" s="39" t="s">
        <v>492</v>
      </c>
    </row>
    <row r="2014" spans="1:16" ht="12.75">
      <c r="A2014" t="s">
        <v>50</v>
      </c>
      <c s="34" t="s">
        <v>173</v>
      </c>
      <c s="34" t="s">
        <v>3794</v>
      </c>
      <c s="35" t="s">
        <v>5</v>
      </c>
      <c s="6" t="s">
        <v>3793</v>
      </c>
      <c s="36" t="s">
        <v>65</v>
      </c>
      <c s="37">
        <v>2</v>
      </c>
      <c s="36">
        <v>0</v>
      </c>
      <c s="36">
        <f>ROUND(G2014*H2014,6)</f>
      </c>
      <c r="L2014" s="38">
        <v>0</v>
      </c>
      <c s="32">
        <f>ROUND(ROUND(L2014,2)*ROUND(G2014,3),2)</f>
      </c>
      <c s="36" t="s">
        <v>55</v>
      </c>
      <c>
        <f>(M2014*21)/100</f>
      </c>
      <c t="s">
        <v>28</v>
      </c>
    </row>
    <row r="2015" spans="1:5" ht="12.75">
      <c r="A2015" s="35" t="s">
        <v>56</v>
      </c>
      <c r="E2015" s="39" t="s">
        <v>3793</v>
      </c>
    </row>
    <row r="2016" spans="1:5" ht="12.75">
      <c r="A2016" s="35" t="s">
        <v>57</v>
      </c>
      <c r="E2016" s="40" t="s">
        <v>5</v>
      </c>
    </row>
    <row r="2017" spans="1:5" ht="51">
      <c r="A2017" t="s">
        <v>58</v>
      </c>
      <c r="E2017" s="39" t="s">
        <v>492</v>
      </c>
    </row>
    <row r="2018" spans="1:16" ht="12.75">
      <c r="A2018" t="s">
        <v>50</v>
      </c>
      <c s="34" t="s">
        <v>177</v>
      </c>
      <c s="34" t="s">
        <v>3795</v>
      </c>
      <c s="35" t="s">
        <v>5</v>
      </c>
      <c s="6" t="s">
        <v>3749</v>
      </c>
      <c s="36" t="s">
        <v>65</v>
      </c>
      <c s="37">
        <v>7</v>
      </c>
      <c s="36">
        <v>0</v>
      </c>
      <c s="36">
        <f>ROUND(G2018*H2018,6)</f>
      </c>
      <c r="L2018" s="38">
        <v>0</v>
      </c>
      <c s="32">
        <f>ROUND(ROUND(L2018,2)*ROUND(G2018,3),2)</f>
      </c>
      <c s="36" t="s">
        <v>55</v>
      </c>
      <c>
        <f>(M2018*21)/100</f>
      </c>
      <c t="s">
        <v>28</v>
      </c>
    </row>
    <row r="2019" spans="1:5" ht="12.75">
      <c r="A2019" s="35" t="s">
        <v>56</v>
      </c>
      <c r="E2019" s="39" t="s">
        <v>3749</v>
      </c>
    </row>
    <row r="2020" spans="1:5" ht="12.75">
      <c r="A2020" s="35" t="s">
        <v>57</v>
      </c>
      <c r="E2020" s="40" t="s">
        <v>5</v>
      </c>
    </row>
    <row r="2021" spans="1:5" ht="51">
      <c r="A2021" t="s">
        <v>58</v>
      </c>
      <c r="E2021" s="39" t="s">
        <v>492</v>
      </c>
    </row>
    <row r="2022" spans="1:16" ht="12.75">
      <c r="A2022" t="s">
        <v>50</v>
      </c>
      <c s="34" t="s">
        <v>181</v>
      </c>
      <c s="34" t="s">
        <v>3796</v>
      </c>
      <c s="35" t="s">
        <v>5</v>
      </c>
      <c s="6" t="s">
        <v>3749</v>
      </c>
      <c s="36" t="s">
        <v>65</v>
      </c>
      <c s="37">
        <v>8</v>
      </c>
      <c s="36">
        <v>0</v>
      </c>
      <c s="36">
        <f>ROUND(G2022*H2022,6)</f>
      </c>
      <c r="L2022" s="38">
        <v>0</v>
      </c>
      <c s="32">
        <f>ROUND(ROUND(L2022,2)*ROUND(G2022,3),2)</f>
      </c>
      <c s="36" t="s">
        <v>55</v>
      </c>
      <c>
        <f>(M2022*21)/100</f>
      </c>
      <c t="s">
        <v>28</v>
      </c>
    </row>
    <row r="2023" spans="1:5" ht="12.75">
      <c r="A2023" s="35" t="s">
        <v>56</v>
      </c>
      <c r="E2023" s="39" t="s">
        <v>3749</v>
      </c>
    </row>
    <row r="2024" spans="1:5" ht="12.75">
      <c r="A2024" s="35" t="s">
        <v>57</v>
      </c>
      <c r="E2024" s="40" t="s">
        <v>5</v>
      </c>
    </row>
    <row r="2025" spans="1:5" ht="51">
      <c r="A2025" t="s">
        <v>58</v>
      </c>
      <c r="E2025" s="39" t="s">
        <v>492</v>
      </c>
    </row>
    <row r="2026" spans="1:16" ht="12.75">
      <c r="A2026" t="s">
        <v>50</v>
      </c>
      <c s="34" t="s">
        <v>185</v>
      </c>
      <c s="34" t="s">
        <v>3797</v>
      </c>
      <c s="35" t="s">
        <v>5</v>
      </c>
      <c s="6" t="s">
        <v>3798</v>
      </c>
      <c s="36" t="s">
        <v>65</v>
      </c>
      <c s="37">
        <v>1</v>
      </c>
      <c s="36">
        <v>0</v>
      </c>
      <c s="36">
        <f>ROUND(G2026*H2026,6)</f>
      </c>
      <c r="L2026" s="38">
        <v>0</v>
      </c>
      <c s="32">
        <f>ROUND(ROUND(L2026,2)*ROUND(G2026,3),2)</f>
      </c>
      <c s="36" t="s">
        <v>55</v>
      </c>
      <c>
        <f>(M2026*21)/100</f>
      </c>
      <c t="s">
        <v>28</v>
      </c>
    </row>
    <row r="2027" spans="1:5" ht="12.75">
      <c r="A2027" s="35" t="s">
        <v>56</v>
      </c>
      <c r="E2027" s="39" t="s">
        <v>3798</v>
      </c>
    </row>
    <row r="2028" spans="1:5" ht="12.75">
      <c r="A2028" s="35" t="s">
        <v>57</v>
      </c>
      <c r="E2028" s="40" t="s">
        <v>5</v>
      </c>
    </row>
    <row r="2029" spans="1:5" ht="51">
      <c r="A2029" t="s">
        <v>58</v>
      </c>
      <c r="E2029" s="39" t="s">
        <v>492</v>
      </c>
    </row>
    <row r="2030" spans="1:16" ht="12.75">
      <c r="A2030" t="s">
        <v>50</v>
      </c>
      <c s="34" t="s">
        <v>189</v>
      </c>
      <c s="34" t="s">
        <v>3799</v>
      </c>
      <c s="35" t="s">
        <v>5</v>
      </c>
      <c s="6" t="s">
        <v>3800</v>
      </c>
      <c s="36" t="s">
        <v>65</v>
      </c>
      <c s="37">
        <v>2</v>
      </c>
      <c s="36">
        <v>0</v>
      </c>
      <c s="36">
        <f>ROUND(G2030*H2030,6)</f>
      </c>
      <c r="L2030" s="38">
        <v>0</v>
      </c>
      <c s="32">
        <f>ROUND(ROUND(L2030,2)*ROUND(G2030,3),2)</f>
      </c>
      <c s="36" t="s">
        <v>55</v>
      </c>
      <c>
        <f>(M2030*21)/100</f>
      </c>
      <c t="s">
        <v>28</v>
      </c>
    </row>
    <row r="2031" spans="1:5" ht="12.75">
      <c r="A2031" s="35" t="s">
        <v>56</v>
      </c>
      <c r="E2031" s="39" t="s">
        <v>3800</v>
      </c>
    </row>
    <row r="2032" spans="1:5" ht="12.75">
      <c r="A2032" s="35" t="s">
        <v>57</v>
      </c>
      <c r="E2032" s="40" t="s">
        <v>5</v>
      </c>
    </row>
    <row r="2033" spans="1:5" ht="51">
      <c r="A2033" t="s">
        <v>58</v>
      </c>
      <c r="E2033" s="39" t="s">
        <v>492</v>
      </c>
    </row>
    <row r="2034" spans="1:16" ht="12.75">
      <c r="A2034" t="s">
        <v>50</v>
      </c>
      <c s="34" t="s">
        <v>193</v>
      </c>
      <c s="34" t="s">
        <v>3801</v>
      </c>
      <c s="35" t="s">
        <v>5</v>
      </c>
      <c s="6" t="s">
        <v>3802</v>
      </c>
      <c s="36" t="s">
        <v>65</v>
      </c>
      <c s="37">
        <v>2</v>
      </c>
      <c s="36">
        <v>0</v>
      </c>
      <c s="36">
        <f>ROUND(G2034*H2034,6)</f>
      </c>
      <c r="L2034" s="38">
        <v>0</v>
      </c>
      <c s="32">
        <f>ROUND(ROUND(L2034,2)*ROUND(G2034,3),2)</f>
      </c>
      <c s="36" t="s">
        <v>55</v>
      </c>
      <c>
        <f>(M2034*21)/100</f>
      </c>
      <c t="s">
        <v>28</v>
      </c>
    </row>
    <row r="2035" spans="1:5" ht="12.75">
      <c r="A2035" s="35" t="s">
        <v>56</v>
      </c>
      <c r="E2035" s="39" t="s">
        <v>3802</v>
      </c>
    </row>
    <row r="2036" spans="1:5" ht="12.75">
      <c r="A2036" s="35" t="s">
        <v>57</v>
      </c>
      <c r="E2036" s="40" t="s">
        <v>5</v>
      </c>
    </row>
    <row r="2037" spans="1:5" ht="51">
      <c r="A2037" t="s">
        <v>58</v>
      </c>
      <c r="E2037" s="39" t="s">
        <v>492</v>
      </c>
    </row>
    <row r="2038" spans="1:16" ht="12.75">
      <c r="A2038" t="s">
        <v>50</v>
      </c>
      <c s="34" t="s">
        <v>197</v>
      </c>
      <c s="34" t="s">
        <v>3803</v>
      </c>
      <c s="35" t="s">
        <v>5</v>
      </c>
      <c s="6" t="s">
        <v>3804</v>
      </c>
      <c s="36" t="s">
        <v>65</v>
      </c>
      <c s="37">
        <v>3</v>
      </c>
      <c s="36">
        <v>0</v>
      </c>
      <c s="36">
        <f>ROUND(G2038*H2038,6)</f>
      </c>
      <c r="L2038" s="38">
        <v>0</v>
      </c>
      <c s="32">
        <f>ROUND(ROUND(L2038,2)*ROUND(G2038,3),2)</f>
      </c>
      <c s="36" t="s">
        <v>55</v>
      </c>
      <c>
        <f>(M2038*21)/100</f>
      </c>
      <c t="s">
        <v>28</v>
      </c>
    </row>
    <row r="2039" spans="1:5" ht="12.75">
      <c r="A2039" s="35" t="s">
        <v>56</v>
      </c>
      <c r="E2039" s="39" t="s">
        <v>3804</v>
      </c>
    </row>
    <row r="2040" spans="1:5" ht="12.75">
      <c r="A2040" s="35" t="s">
        <v>57</v>
      </c>
      <c r="E2040" s="40" t="s">
        <v>5</v>
      </c>
    </row>
    <row r="2041" spans="1:5" ht="51">
      <c r="A2041" t="s">
        <v>58</v>
      </c>
      <c r="E2041" s="39" t="s">
        <v>492</v>
      </c>
    </row>
    <row r="2042" spans="1:16" ht="12.75">
      <c r="A2042" t="s">
        <v>50</v>
      </c>
      <c s="34" t="s">
        <v>201</v>
      </c>
      <c s="34" t="s">
        <v>3805</v>
      </c>
      <c s="35" t="s">
        <v>5</v>
      </c>
      <c s="6" t="s">
        <v>3806</v>
      </c>
      <c s="36" t="s">
        <v>86</v>
      </c>
      <c s="37">
        <v>3</v>
      </c>
      <c s="36">
        <v>0</v>
      </c>
      <c s="36">
        <f>ROUND(G2042*H2042,6)</f>
      </c>
      <c r="L2042" s="38">
        <v>0</v>
      </c>
      <c s="32">
        <f>ROUND(ROUND(L2042,2)*ROUND(G2042,3),2)</f>
      </c>
      <c s="36" t="s">
        <v>55</v>
      </c>
      <c>
        <f>(M2042*21)/100</f>
      </c>
      <c t="s">
        <v>28</v>
      </c>
    </row>
    <row r="2043" spans="1:5" ht="12.75">
      <c r="A2043" s="35" t="s">
        <v>56</v>
      </c>
      <c r="E2043" s="39" t="s">
        <v>3806</v>
      </c>
    </row>
    <row r="2044" spans="1:5" ht="12.75">
      <c r="A2044" s="35" t="s">
        <v>57</v>
      </c>
      <c r="E2044" s="40" t="s">
        <v>5</v>
      </c>
    </row>
    <row r="2045" spans="1:5" ht="51">
      <c r="A2045" t="s">
        <v>58</v>
      </c>
      <c r="E2045" s="39" t="s">
        <v>492</v>
      </c>
    </row>
    <row r="2046" spans="1:16" ht="12.75">
      <c r="A2046" t="s">
        <v>50</v>
      </c>
      <c s="34" t="s">
        <v>205</v>
      </c>
      <c s="34" t="s">
        <v>3807</v>
      </c>
      <c s="35" t="s">
        <v>5</v>
      </c>
      <c s="6" t="s">
        <v>3808</v>
      </c>
      <c s="36" t="s">
        <v>86</v>
      </c>
      <c s="37">
        <v>4</v>
      </c>
      <c s="36">
        <v>0</v>
      </c>
      <c s="36">
        <f>ROUND(G2046*H2046,6)</f>
      </c>
      <c r="L2046" s="38">
        <v>0</v>
      </c>
      <c s="32">
        <f>ROUND(ROUND(L2046,2)*ROUND(G2046,3),2)</f>
      </c>
      <c s="36" t="s">
        <v>55</v>
      </c>
      <c>
        <f>(M2046*21)/100</f>
      </c>
      <c t="s">
        <v>28</v>
      </c>
    </row>
    <row r="2047" spans="1:5" ht="12.75">
      <c r="A2047" s="35" t="s">
        <v>56</v>
      </c>
      <c r="E2047" s="39" t="s">
        <v>3808</v>
      </c>
    </row>
    <row r="2048" spans="1:5" ht="12.75">
      <c r="A2048" s="35" t="s">
        <v>57</v>
      </c>
      <c r="E2048" s="40" t="s">
        <v>5</v>
      </c>
    </row>
    <row r="2049" spans="1:5" ht="51">
      <c r="A2049" t="s">
        <v>58</v>
      </c>
      <c r="E2049" s="39" t="s">
        <v>492</v>
      </c>
    </row>
    <row r="2050" spans="1:16" ht="12.75">
      <c r="A2050" t="s">
        <v>50</v>
      </c>
      <c s="34" t="s">
        <v>209</v>
      </c>
      <c s="34" t="s">
        <v>3809</v>
      </c>
      <c s="35" t="s">
        <v>5</v>
      </c>
      <c s="6" t="s">
        <v>3810</v>
      </c>
      <c s="36" t="s">
        <v>86</v>
      </c>
      <c s="37">
        <v>15</v>
      </c>
      <c s="36">
        <v>0</v>
      </c>
      <c s="36">
        <f>ROUND(G2050*H2050,6)</f>
      </c>
      <c r="L2050" s="38">
        <v>0</v>
      </c>
      <c s="32">
        <f>ROUND(ROUND(L2050,2)*ROUND(G2050,3),2)</f>
      </c>
      <c s="36" t="s">
        <v>55</v>
      </c>
      <c>
        <f>(M2050*21)/100</f>
      </c>
      <c t="s">
        <v>28</v>
      </c>
    </row>
    <row r="2051" spans="1:5" ht="12.75">
      <c r="A2051" s="35" t="s">
        <v>56</v>
      </c>
      <c r="E2051" s="39" t="s">
        <v>3810</v>
      </c>
    </row>
    <row r="2052" spans="1:5" ht="12.75">
      <c r="A2052" s="35" t="s">
        <v>57</v>
      </c>
      <c r="E2052" s="40" t="s">
        <v>5</v>
      </c>
    </row>
    <row r="2053" spans="1:5" ht="51">
      <c r="A2053" t="s">
        <v>58</v>
      </c>
      <c r="E2053" s="39" t="s">
        <v>492</v>
      </c>
    </row>
    <row r="2054" spans="1:16" ht="25.5">
      <c r="A2054" t="s">
        <v>50</v>
      </c>
      <c s="34" t="s">
        <v>213</v>
      </c>
      <c s="34" t="s">
        <v>3811</v>
      </c>
      <c s="35" t="s">
        <v>5</v>
      </c>
      <c s="6" t="s">
        <v>3812</v>
      </c>
      <c s="36" t="s">
        <v>86</v>
      </c>
      <c s="37">
        <v>10</v>
      </c>
      <c s="36">
        <v>0</v>
      </c>
      <c s="36">
        <f>ROUND(G2054*H2054,6)</f>
      </c>
      <c r="L2054" s="38">
        <v>0</v>
      </c>
      <c s="32">
        <f>ROUND(ROUND(L2054,2)*ROUND(G2054,3),2)</f>
      </c>
      <c s="36" t="s">
        <v>55</v>
      </c>
      <c>
        <f>(M2054*21)/100</f>
      </c>
      <c t="s">
        <v>28</v>
      </c>
    </row>
    <row r="2055" spans="1:5" ht="25.5">
      <c r="A2055" s="35" t="s">
        <v>56</v>
      </c>
      <c r="E2055" s="39" t="s">
        <v>3812</v>
      </c>
    </row>
    <row r="2056" spans="1:5" ht="12.75">
      <c r="A2056" s="35" t="s">
        <v>57</v>
      </c>
      <c r="E2056" s="40" t="s">
        <v>5</v>
      </c>
    </row>
    <row r="2057" spans="1:5" ht="51">
      <c r="A2057" t="s">
        <v>58</v>
      </c>
      <c r="E2057" s="39" t="s">
        <v>492</v>
      </c>
    </row>
    <row r="2058" spans="1:16" ht="25.5">
      <c r="A2058" t="s">
        <v>50</v>
      </c>
      <c s="34" t="s">
        <v>217</v>
      </c>
      <c s="34" t="s">
        <v>3813</v>
      </c>
      <c s="35" t="s">
        <v>5</v>
      </c>
      <c s="6" t="s">
        <v>3814</v>
      </c>
      <c s="36" t="s">
        <v>86</v>
      </c>
      <c s="37">
        <v>15</v>
      </c>
      <c s="36">
        <v>0</v>
      </c>
      <c s="36">
        <f>ROUND(G2058*H2058,6)</f>
      </c>
      <c r="L2058" s="38">
        <v>0</v>
      </c>
      <c s="32">
        <f>ROUND(ROUND(L2058,2)*ROUND(G2058,3),2)</f>
      </c>
      <c s="36" t="s">
        <v>55</v>
      </c>
      <c>
        <f>(M2058*21)/100</f>
      </c>
      <c t="s">
        <v>28</v>
      </c>
    </row>
    <row r="2059" spans="1:5" ht="25.5">
      <c r="A2059" s="35" t="s">
        <v>56</v>
      </c>
      <c r="E2059" s="39" t="s">
        <v>3814</v>
      </c>
    </row>
    <row r="2060" spans="1:5" ht="12.75">
      <c r="A2060" s="35" t="s">
        <v>57</v>
      </c>
      <c r="E2060" s="40" t="s">
        <v>5</v>
      </c>
    </row>
    <row r="2061" spans="1:5" ht="51">
      <c r="A2061" t="s">
        <v>58</v>
      </c>
      <c r="E2061" s="39" t="s">
        <v>492</v>
      </c>
    </row>
    <row r="2062" spans="1:16" ht="25.5">
      <c r="A2062" t="s">
        <v>50</v>
      </c>
      <c s="34" t="s">
        <v>221</v>
      </c>
      <c s="34" t="s">
        <v>3815</v>
      </c>
      <c s="35" t="s">
        <v>5</v>
      </c>
      <c s="6" t="s">
        <v>3816</v>
      </c>
      <c s="36" t="s">
        <v>86</v>
      </c>
      <c s="37">
        <v>5</v>
      </c>
      <c s="36">
        <v>0</v>
      </c>
      <c s="36">
        <f>ROUND(G2062*H2062,6)</f>
      </c>
      <c r="L2062" s="38">
        <v>0</v>
      </c>
      <c s="32">
        <f>ROUND(ROUND(L2062,2)*ROUND(G2062,3),2)</f>
      </c>
      <c s="36" t="s">
        <v>55</v>
      </c>
      <c>
        <f>(M2062*21)/100</f>
      </c>
      <c t="s">
        <v>28</v>
      </c>
    </row>
    <row r="2063" spans="1:5" ht="25.5">
      <c r="A2063" s="35" t="s">
        <v>56</v>
      </c>
      <c r="E2063" s="39" t="s">
        <v>3816</v>
      </c>
    </row>
    <row r="2064" spans="1:5" ht="12.75">
      <c r="A2064" s="35" t="s">
        <v>57</v>
      </c>
      <c r="E2064" s="40" t="s">
        <v>5</v>
      </c>
    </row>
    <row r="2065" spans="1:5" ht="51">
      <c r="A2065" t="s">
        <v>58</v>
      </c>
      <c r="E2065" s="39" t="s">
        <v>492</v>
      </c>
    </row>
    <row r="2066" spans="1:16" ht="25.5">
      <c r="A2066" t="s">
        <v>50</v>
      </c>
      <c s="34" t="s">
        <v>225</v>
      </c>
      <c s="34" t="s">
        <v>3817</v>
      </c>
      <c s="35" t="s">
        <v>5</v>
      </c>
      <c s="6" t="s">
        <v>3818</v>
      </c>
      <c s="36" t="s">
        <v>86</v>
      </c>
      <c s="37">
        <v>30</v>
      </c>
      <c s="36">
        <v>0</v>
      </c>
      <c s="36">
        <f>ROUND(G2066*H2066,6)</f>
      </c>
      <c r="L2066" s="38">
        <v>0</v>
      </c>
      <c s="32">
        <f>ROUND(ROUND(L2066,2)*ROUND(G2066,3),2)</f>
      </c>
      <c s="36" t="s">
        <v>55</v>
      </c>
      <c>
        <f>(M2066*21)/100</f>
      </c>
      <c t="s">
        <v>28</v>
      </c>
    </row>
    <row r="2067" spans="1:5" ht="25.5">
      <c r="A2067" s="35" t="s">
        <v>56</v>
      </c>
      <c r="E2067" s="39" t="s">
        <v>3818</v>
      </c>
    </row>
    <row r="2068" spans="1:5" ht="12.75">
      <c r="A2068" s="35" t="s">
        <v>57</v>
      </c>
      <c r="E2068" s="40" t="s">
        <v>5</v>
      </c>
    </row>
    <row r="2069" spans="1:5" ht="51">
      <c r="A2069" t="s">
        <v>58</v>
      </c>
      <c r="E2069" s="39" t="s">
        <v>492</v>
      </c>
    </row>
    <row r="2070" spans="1:16" ht="25.5">
      <c r="A2070" t="s">
        <v>50</v>
      </c>
      <c s="34" t="s">
        <v>229</v>
      </c>
      <c s="34" t="s">
        <v>3819</v>
      </c>
      <c s="35" t="s">
        <v>5</v>
      </c>
      <c s="6" t="s">
        <v>3820</v>
      </c>
      <c s="36" t="s">
        <v>1472</v>
      </c>
      <c s="37">
        <v>130</v>
      </c>
      <c s="36">
        <v>0</v>
      </c>
      <c s="36">
        <f>ROUND(G2070*H2070,6)</f>
      </c>
      <c r="L2070" s="38">
        <v>0</v>
      </c>
      <c s="32">
        <f>ROUND(ROUND(L2070,2)*ROUND(G2070,3),2)</f>
      </c>
      <c s="36" t="s">
        <v>55</v>
      </c>
      <c>
        <f>(M2070*21)/100</f>
      </c>
      <c t="s">
        <v>28</v>
      </c>
    </row>
    <row r="2071" spans="1:5" ht="38.25">
      <c r="A2071" s="35" t="s">
        <v>56</v>
      </c>
      <c r="E2071" s="39" t="s">
        <v>3821</v>
      </c>
    </row>
    <row r="2072" spans="1:5" ht="12.75">
      <c r="A2072" s="35" t="s">
        <v>57</v>
      </c>
      <c r="E2072" s="40" t="s">
        <v>5</v>
      </c>
    </row>
    <row r="2073" spans="1:5" ht="51">
      <c r="A2073" t="s">
        <v>58</v>
      </c>
      <c r="E2073" s="39" t="s">
        <v>492</v>
      </c>
    </row>
    <row r="2074" spans="1:16" ht="38.25">
      <c r="A2074" t="s">
        <v>50</v>
      </c>
      <c s="34" t="s">
        <v>233</v>
      </c>
      <c s="34" t="s">
        <v>3822</v>
      </c>
      <c s="35" t="s">
        <v>5</v>
      </c>
      <c s="6" t="s">
        <v>3823</v>
      </c>
      <c s="36" t="s">
        <v>1472</v>
      </c>
      <c s="37">
        <v>15</v>
      </c>
      <c s="36">
        <v>0</v>
      </c>
      <c s="36">
        <f>ROUND(G2074*H2074,6)</f>
      </c>
      <c r="L2074" s="38">
        <v>0</v>
      </c>
      <c s="32">
        <f>ROUND(ROUND(L2074,2)*ROUND(G2074,3),2)</f>
      </c>
      <c s="36" t="s">
        <v>55</v>
      </c>
      <c>
        <f>(M2074*21)/100</f>
      </c>
      <c t="s">
        <v>28</v>
      </c>
    </row>
    <row r="2075" spans="1:5" ht="38.25">
      <c r="A2075" s="35" t="s">
        <v>56</v>
      </c>
      <c r="E2075" s="39" t="s">
        <v>3823</v>
      </c>
    </row>
    <row r="2076" spans="1:5" ht="12.75">
      <c r="A2076" s="35" t="s">
        <v>57</v>
      </c>
      <c r="E2076" s="40" t="s">
        <v>5</v>
      </c>
    </row>
    <row r="2077" spans="1:5" ht="51">
      <c r="A2077" t="s">
        <v>58</v>
      </c>
      <c r="E2077" s="39" t="s">
        <v>492</v>
      </c>
    </row>
    <row r="2078" spans="1:16" ht="25.5">
      <c r="A2078" t="s">
        <v>50</v>
      </c>
      <c s="34" t="s">
        <v>237</v>
      </c>
      <c s="34" t="s">
        <v>3824</v>
      </c>
      <c s="35" t="s">
        <v>5</v>
      </c>
      <c s="6" t="s">
        <v>3825</v>
      </c>
      <c s="36" t="s">
        <v>1472</v>
      </c>
      <c s="37">
        <v>150</v>
      </c>
      <c s="36">
        <v>0</v>
      </c>
      <c s="36">
        <f>ROUND(G2078*H2078,6)</f>
      </c>
      <c r="L2078" s="38">
        <v>0</v>
      </c>
      <c s="32">
        <f>ROUND(ROUND(L2078,2)*ROUND(G2078,3),2)</f>
      </c>
      <c s="36" t="s">
        <v>55</v>
      </c>
      <c>
        <f>(M2078*21)/100</f>
      </c>
      <c t="s">
        <v>28</v>
      </c>
    </row>
    <row r="2079" spans="1:5" ht="25.5">
      <c r="A2079" s="35" t="s">
        <v>56</v>
      </c>
      <c r="E2079" s="39" t="s">
        <v>3825</v>
      </c>
    </row>
    <row r="2080" spans="1:5" ht="12.75">
      <c r="A2080" s="35" t="s">
        <v>57</v>
      </c>
      <c r="E2080" s="40" t="s">
        <v>5</v>
      </c>
    </row>
    <row r="2081" spans="1:5" ht="51">
      <c r="A2081" t="s">
        <v>58</v>
      </c>
      <c r="E2081" s="39" t="s">
        <v>492</v>
      </c>
    </row>
    <row r="2082" spans="1:16" ht="25.5">
      <c r="A2082" t="s">
        <v>50</v>
      </c>
      <c s="34" t="s">
        <v>241</v>
      </c>
      <c s="34" t="s">
        <v>3826</v>
      </c>
      <c s="35" t="s">
        <v>5</v>
      </c>
      <c s="6" t="s">
        <v>3827</v>
      </c>
      <c s="36" t="s">
        <v>1472</v>
      </c>
      <c s="37">
        <v>4</v>
      </c>
      <c s="36">
        <v>0</v>
      </c>
      <c s="36">
        <f>ROUND(G2082*H2082,6)</f>
      </c>
      <c r="L2082" s="38">
        <v>0</v>
      </c>
      <c s="32">
        <f>ROUND(ROUND(L2082,2)*ROUND(G2082,3),2)</f>
      </c>
      <c s="36" t="s">
        <v>55</v>
      </c>
      <c>
        <f>(M2082*21)/100</f>
      </c>
      <c t="s">
        <v>28</v>
      </c>
    </row>
    <row r="2083" spans="1:5" ht="25.5">
      <c r="A2083" s="35" t="s">
        <v>56</v>
      </c>
      <c r="E2083" s="39" t="s">
        <v>3827</v>
      </c>
    </row>
    <row r="2084" spans="1:5" ht="12.75">
      <c r="A2084" s="35" t="s">
        <v>57</v>
      </c>
      <c r="E2084" s="40" t="s">
        <v>5</v>
      </c>
    </row>
    <row r="2085" spans="1:5" ht="51">
      <c r="A2085" t="s">
        <v>58</v>
      </c>
      <c r="E2085" s="39" t="s">
        <v>492</v>
      </c>
    </row>
    <row r="2086" spans="1:16" ht="25.5">
      <c r="A2086" t="s">
        <v>50</v>
      </c>
      <c s="34" t="s">
        <v>245</v>
      </c>
      <c s="34" t="s">
        <v>3828</v>
      </c>
      <c s="35" t="s">
        <v>5</v>
      </c>
      <c s="6" t="s">
        <v>3829</v>
      </c>
      <c s="36" t="s">
        <v>1472</v>
      </c>
      <c s="37">
        <v>25</v>
      </c>
      <c s="36">
        <v>0</v>
      </c>
      <c s="36">
        <f>ROUND(G2086*H2086,6)</f>
      </c>
      <c r="L2086" s="38">
        <v>0</v>
      </c>
      <c s="32">
        <f>ROUND(ROUND(L2086,2)*ROUND(G2086,3),2)</f>
      </c>
      <c s="36" t="s">
        <v>55</v>
      </c>
      <c>
        <f>(M2086*21)/100</f>
      </c>
      <c t="s">
        <v>28</v>
      </c>
    </row>
    <row r="2087" spans="1:5" ht="25.5">
      <c r="A2087" s="35" t="s">
        <v>56</v>
      </c>
      <c r="E2087" s="39" t="s">
        <v>3829</v>
      </c>
    </row>
    <row r="2088" spans="1:5" ht="12.75">
      <c r="A2088" s="35" t="s">
        <v>57</v>
      </c>
      <c r="E2088" s="40" t="s">
        <v>5</v>
      </c>
    </row>
    <row r="2089" spans="1:5" ht="51">
      <c r="A2089" t="s">
        <v>58</v>
      </c>
      <c r="E2089" s="39" t="s">
        <v>492</v>
      </c>
    </row>
    <row r="2090" spans="1:16" ht="12.75">
      <c r="A2090" t="s">
        <v>50</v>
      </c>
      <c s="34" t="s">
        <v>249</v>
      </c>
      <c s="34" t="s">
        <v>3830</v>
      </c>
      <c s="35" t="s">
        <v>5</v>
      </c>
      <c s="6" t="s">
        <v>3831</v>
      </c>
      <c s="36" t="s">
        <v>1393</v>
      </c>
      <c s="37">
        <v>1</v>
      </c>
      <c s="36">
        <v>0</v>
      </c>
      <c s="36">
        <f>ROUND(G2090*H2090,6)</f>
      </c>
      <c r="L2090" s="38">
        <v>0</v>
      </c>
      <c s="32">
        <f>ROUND(ROUND(L2090,2)*ROUND(G2090,3),2)</f>
      </c>
      <c s="36" t="s">
        <v>55</v>
      </c>
      <c>
        <f>(M2090*21)/100</f>
      </c>
      <c t="s">
        <v>28</v>
      </c>
    </row>
    <row r="2091" spans="1:5" ht="12.75">
      <c r="A2091" s="35" t="s">
        <v>56</v>
      </c>
      <c r="E2091" s="39" t="s">
        <v>3831</v>
      </c>
    </row>
    <row r="2092" spans="1:5" ht="12.75">
      <c r="A2092" s="35" t="s">
        <v>57</v>
      </c>
      <c r="E2092" s="40" t="s">
        <v>5</v>
      </c>
    </row>
    <row r="2093" spans="1:5" ht="51">
      <c r="A2093" t="s">
        <v>58</v>
      </c>
      <c r="E2093" s="39" t="s">
        <v>492</v>
      </c>
    </row>
    <row r="2094" spans="1:16" ht="12.75">
      <c r="A2094" t="s">
        <v>50</v>
      </c>
      <c s="34" t="s">
        <v>253</v>
      </c>
      <c s="34" t="s">
        <v>3832</v>
      </c>
      <c s="35" t="s">
        <v>5</v>
      </c>
      <c s="6" t="s">
        <v>3833</v>
      </c>
      <c s="36" t="s">
        <v>1393</v>
      </c>
      <c s="37">
        <v>1</v>
      </c>
      <c s="36">
        <v>0</v>
      </c>
      <c s="36">
        <f>ROUND(G2094*H2094,6)</f>
      </c>
      <c r="L2094" s="38">
        <v>0</v>
      </c>
      <c s="32">
        <f>ROUND(ROUND(L2094,2)*ROUND(G2094,3),2)</f>
      </c>
      <c s="36" t="s">
        <v>55</v>
      </c>
      <c>
        <f>(M2094*21)/100</f>
      </c>
      <c t="s">
        <v>28</v>
      </c>
    </row>
    <row r="2095" spans="1:5" ht="12.75">
      <c r="A2095" s="35" t="s">
        <v>56</v>
      </c>
      <c r="E2095" s="39" t="s">
        <v>3833</v>
      </c>
    </row>
    <row r="2096" spans="1:5" ht="12.75">
      <c r="A2096" s="35" t="s">
        <v>57</v>
      </c>
      <c r="E2096" s="40" t="s">
        <v>5</v>
      </c>
    </row>
    <row r="2097" spans="1:5" ht="51">
      <c r="A2097" t="s">
        <v>58</v>
      </c>
      <c r="E2097" s="39" t="s">
        <v>492</v>
      </c>
    </row>
    <row r="2098" spans="1:16" ht="12.75">
      <c r="A2098" t="s">
        <v>50</v>
      </c>
      <c s="34" t="s">
        <v>257</v>
      </c>
      <c s="34" t="s">
        <v>3834</v>
      </c>
      <c s="35" t="s">
        <v>5</v>
      </c>
      <c s="6" t="s">
        <v>3835</v>
      </c>
      <c s="36" t="s">
        <v>1393</v>
      </c>
      <c s="37">
        <v>1</v>
      </c>
      <c s="36">
        <v>0</v>
      </c>
      <c s="36">
        <f>ROUND(G2098*H2098,6)</f>
      </c>
      <c r="L2098" s="38">
        <v>0</v>
      </c>
      <c s="32">
        <f>ROUND(ROUND(L2098,2)*ROUND(G2098,3),2)</f>
      </c>
      <c s="36" t="s">
        <v>55</v>
      </c>
      <c>
        <f>(M2098*21)/100</f>
      </c>
      <c t="s">
        <v>28</v>
      </c>
    </row>
    <row r="2099" spans="1:5" ht="12.75">
      <c r="A2099" s="35" t="s">
        <v>56</v>
      </c>
      <c r="E2099" s="39" t="s">
        <v>3835</v>
      </c>
    </row>
    <row r="2100" spans="1:5" ht="12.75">
      <c r="A2100" s="35" t="s">
        <v>57</v>
      </c>
      <c r="E2100" s="40" t="s">
        <v>5</v>
      </c>
    </row>
    <row r="2101" spans="1:5" ht="51">
      <c r="A2101" t="s">
        <v>58</v>
      </c>
      <c r="E2101" s="39" t="s">
        <v>492</v>
      </c>
    </row>
    <row r="2102" spans="1:16" ht="12.75">
      <c r="A2102" t="s">
        <v>50</v>
      </c>
      <c s="34" t="s">
        <v>261</v>
      </c>
      <c s="34" t="s">
        <v>3836</v>
      </c>
      <c s="35" t="s">
        <v>5</v>
      </c>
      <c s="6" t="s">
        <v>3837</v>
      </c>
      <c s="36" t="s">
        <v>1393</v>
      </c>
      <c s="37">
        <v>1</v>
      </c>
      <c s="36">
        <v>0</v>
      </c>
      <c s="36">
        <f>ROUND(G2102*H2102,6)</f>
      </c>
      <c r="L2102" s="38">
        <v>0</v>
      </c>
      <c s="32">
        <f>ROUND(ROUND(L2102,2)*ROUND(G2102,3),2)</f>
      </c>
      <c s="36" t="s">
        <v>55</v>
      </c>
      <c>
        <f>(M2102*21)/100</f>
      </c>
      <c t="s">
        <v>28</v>
      </c>
    </row>
    <row r="2103" spans="1:5" ht="12.75">
      <c r="A2103" s="35" t="s">
        <v>56</v>
      </c>
      <c r="E2103" s="39" t="s">
        <v>3837</v>
      </c>
    </row>
    <row r="2104" spans="1:5" ht="12.75">
      <c r="A2104" s="35" t="s">
        <v>57</v>
      </c>
      <c r="E2104" s="40" t="s">
        <v>5</v>
      </c>
    </row>
    <row r="2105" spans="1:5" ht="51">
      <c r="A2105" t="s">
        <v>58</v>
      </c>
      <c r="E2105" s="39" t="s">
        <v>492</v>
      </c>
    </row>
    <row r="2106" spans="1:16" ht="12.75">
      <c r="A2106" t="s">
        <v>50</v>
      </c>
      <c s="34" t="s">
        <v>265</v>
      </c>
      <c s="34" t="s">
        <v>3838</v>
      </c>
      <c s="35" t="s">
        <v>5</v>
      </c>
      <c s="6" t="s">
        <v>3839</v>
      </c>
      <c s="36" t="s">
        <v>1393</v>
      </c>
      <c s="37">
        <v>1</v>
      </c>
      <c s="36">
        <v>0</v>
      </c>
      <c s="36">
        <f>ROUND(G2106*H2106,6)</f>
      </c>
      <c r="L2106" s="38">
        <v>0</v>
      </c>
      <c s="32">
        <f>ROUND(ROUND(L2106,2)*ROUND(G2106,3),2)</f>
      </c>
      <c s="36" t="s">
        <v>55</v>
      </c>
      <c>
        <f>(M2106*21)/100</f>
      </c>
      <c t="s">
        <v>28</v>
      </c>
    </row>
    <row r="2107" spans="1:5" ht="12.75">
      <c r="A2107" s="35" t="s">
        <v>56</v>
      </c>
      <c r="E2107" s="39" t="s">
        <v>3839</v>
      </c>
    </row>
    <row r="2108" spans="1:5" ht="12.75">
      <c r="A2108" s="35" t="s">
        <v>57</v>
      </c>
      <c r="E2108" s="40" t="s">
        <v>5</v>
      </c>
    </row>
    <row r="2109" spans="1:5" ht="51">
      <c r="A2109" t="s">
        <v>58</v>
      </c>
      <c r="E2109" s="39" t="s">
        <v>492</v>
      </c>
    </row>
    <row r="2110" spans="1:13" ht="12.75">
      <c r="A2110" t="s">
        <v>2386</v>
      </c>
      <c r="C2110" s="31" t="s">
        <v>3840</v>
      </c>
      <c r="E2110" s="33" t="s">
        <v>3841</v>
      </c>
      <c r="J2110" s="32">
        <f>0+J2111+J2136+J2161+J2182</f>
      </c>
      <c s="32">
        <f>0+K2111+K2136+K2161+K2182</f>
      </c>
      <c s="32">
        <f>0+L2111+L2136+L2161+L2182</f>
      </c>
      <c s="32">
        <f>0+M2111+M2136+M2161+M2182</f>
      </c>
    </row>
    <row r="2111" spans="1:13" ht="12.75">
      <c r="A2111" t="s">
        <v>47</v>
      </c>
      <c r="C2111" s="31" t="s">
        <v>48</v>
      </c>
      <c r="E2111" s="33" t="s">
        <v>3842</v>
      </c>
      <c r="J2111" s="32">
        <f>0</f>
      </c>
      <c s="32">
        <f>0</f>
      </c>
      <c s="32">
        <f>0+L2112+L2116+L2120+L2124+L2128+L2132</f>
      </c>
      <c s="32">
        <f>0+M2112+M2116+M2120+M2124+M2128+M2132</f>
      </c>
    </row>
    <row r="2112" spans="1:16" ht="25.5">
      <c r="A2112" t="s">
        <v>50</v>
      </c>
      <c s="34" t="s">
        <v>51</v>
      </c>
      <c s="34" t="s">
        <v>3843</v>
      </c>
      <c s="35" t="s">
        <v>5</v>
      </c>
      <c s="6" t="s">
        <v>3844</v>
      </c>
      <c s="36" t="s">
        <v>65</v>
      </c>
      <c s="37">
        <v>1</v>
      </c>
      <c s="36">
        <v>0</v>
      </c>
      <c s="36">
        <f>ROUND(G2112*H2112,6)</f>
      </c>
      <c r="L2112" s="38">
        <v>0</v>
      </c>
      <c s="32">
        <f>ROUND(ROUND(L2112,2)*ROUND(G2112,3),2)</f>
      </c>
      <c s="36" t="s">
        <v>55</v>
      </c>
      <c>
        <f>(M2112*21)/100</f>
      </c>
      <c t="s">
        <v>28</v>
      </c>
    </row>
    <row r="2113" spans="1:5" ht="38.25">
      <c r="A2113" s="35" t="s">
        <v>56</v>
      </c>
      <c r="E2113" s="39" t="s">
        <v>3845</v>
      </c>
    </row>
    <row r="2114" spans="1:5" ht="12.75">
      <c r="A2114" s="35" t="s">
        <v>57</v>
      </c>
      <c r="E2114" s="40" t="s">
        <v>5</v>
      </c>
    </row>
    <row r="2115" spans="1:5" ht="51">
      <c r="A2115" t="s">
        <v>58</v>
      </c>
      <c r="E2115" s="39" t="s">
        <v>492</v>
      </c>
    </row>
    <row r="2116" spans="1:16" ht="25.5">
      <c r="A2116" t="s">
        <v>50</v>
      </c>
      <c s="34" t="s">
        <v>28</v>
      </c>
      <c s="34" t="s">
        <v>3846</v>
      </c>
      <c s="35" t="s">
        <v>5</v>
      </c>
      <c s="6" t="s">
        <v>3847</v>
      </c>
      <c s="36" t="s">
        <v>65</v>
      </c>
      <c s="37">
        <v>1</v>
      </c>
      <c s="36">
        <v>0</v>
      </c>
      <c s="36">
        <f>ROUND(G2116*H2116,6)</f>
      </c>
      <c r="L2116" s="38">
        <v>0</v>
      </c>
      <c s="32">
        <f>ROUND(ROUND(L2116,2)*ROUND(G2116,3),2)</f>
      </c>
      <c s="36" t="s">
        <v>55</v>
      </c>
      <c>
        <f>(M2116*21)/100</f>
      </c>
      <c t="s">
        <v>28</v>
      </c>
    </row>
    <row r="2117" spans="1:5" ht="38.25">
      <c r="A2117" s="35" t="s">
        <v>56</v>
      </c>
      <c r="E2117" s="39" t="s">
        <v>3848</v>
      </c>
    </row>
    <row r="2118" spans="1:5" ht="12.75">
      <c r="A2118" s="35" t="s">
        <v>57</v>
      </c>
      <c r="E2118" s="40" t="s">
        <v>5</v>
      </c>
    </row>
    <row r="2119" spans="1:5" ht="51">
      <c r="A2119" t="s">
        <v>58</v>
      </c>
      <c r="E2119" s="39" t="s">
        <v>492</v>
      </c>
    </row>
    <row r="2120" spans="1:16" ht="12.75">
      <c r="A2120" t="s">
        <v>50</v>
      </c>
      <c s="34" t="s">
        <v>26</v>
      </c>
      <c s="34" t="s">
        <v>3849</v>
      </c>
      <c s="35" t="s">
        <v>5</v>
      </c>
      <c s="6" t="s">
        <v>3850</v>
      </c>
      <c s="36" t="s">
        <v>65</v>
      </c>
      <c s="37">
        <v>1</v>
      </c>
      <c s="36">
        <v>0</v>
      </c>
      <c s="36">
        <f>ROUND(G2120*H2120,6)</f>
      </c>
      <c r="L2120" s="38">
        <v>0</v>
      </c>
      <c s="32">
        <f>ROUND(ROUND(L2120,2)*ROUND(G2120,3),2)</f>
      </c>
      <c s="36" t="s">
        <v>55</v>
      </c>
      <c>
        <f>(M2120*21)/100</f>
      </c>
      <c t="s">
        <v>28</v>
      </c>
    </row>
    <row r="2121" spans="1:5" ht="12.75">
      <c r="A2121" s="35" t="s">
        <v>56</v>
      </c>
      <c r="E2121" s="39" t="s">
        <v>3850</v>
      </c>
    </row>
    <row r="2122" spans="1:5" ht="12.75">
      <c r="A2122" s="35" t="s">
        <v>57</v>
      </c>
      <c r="E2122" s="40" t="s">
        <v>5</v>
      </c>
    </row>
    <row r="2123" spans="1:5" ht="51">
      <c r="A2123" t="s">
        <v>58</v>
      </c>
      <c r="E2123" s="39" t="s">
        <v>492</v>
      </c>
    </row>
    <row r="2124" spans="1:16" ht="12.75">
      <c r="A2124" t="s">
        <v>50</v>
      </c>
      <c s="34" t="s">
        <v>67</v>
      </c>
      <c s="34" t="s">
        <v>3851</v>
      </c>
      <c s="35" t="s">
        <v>5</v>
      </c>
      <c s="6" t="s">
        <v>3852</v>
      </c>
      <c s="36" t="s">
        <v>86</v>
      </c>
      <c s="37">
        <v>25</v>
      </c>
      <c s="36">
        <v>0</v>
      </c>
      <c s="36">
        <f>ROUND(G2124*H2124,6)</f>
      </c>
      <c r="L2124" s="38">
        <v>0</v>
      </c>
      <c s="32">
        <f>ROUND(ROUND(L2124,2)*ROUND(G2124,3),2)</f>
      </c>
      <c s="36" t="s">
        <v>55</v>
      </c>
      <c>
        <f>(M2124*21)/100</f>
      </c>
      <c t="s">
        <v>28</v>
      </c>
    </row>
    <row r="2125" spans="1:5" ht="12.75">
      <c r="A2125" s="35" t="s">
        <v>56</v>
      </c>
      <c r="E2125" s="39" t="s">
        <v>3852</v>
      </c>
    </row>
    <row r="2126" spans="1:5" ht="12.75">
      <c r="A2126" s="35" t="s">
        <v>57</v>
      </c>
      <c r="E2126" s="40" t="s">
        <v>5</v>
      </c>
    </row>
    <row r="2127" spans="1:5" ht="51">
      <c r="A2127" t="s">
        <v>58</v>
      </c>
      <c r="E2127" s="39" t="s">
        <v>492</v>
      </c>
    </row>
    <row r="2128" spans="1:16" ht="12.75">
      <c r="A2128" t="s">
        <v>50</v>
      </c>
      <c s="34" t="s">
        <v>72</v>
      </c>
      <c s="34" t="s">
        <v>3853</v>
      </c>
      <c s="35" t="s">
        <v>5</v>
      </c>
      <c s="6" t="s">
        <v>3854</v>
      </c>
      <c s="36" t="s">
        <v>86</v>
      </c>
      <c s="37">
        <v>25</v>
      </c>
      <c s="36">
        <v>0</v>
      </c>
      <c s="36">
        <f>ROUND(G2128*H2128,6)</f>
      </c>
      <c r="L2128" s="38">
        <v>0</v>
      </c>
      <c s="32">
        <f>ROUND(ROUND(L2128,2)*ROUND(G2128,3),2)</f>
      </c>
      <c s="36" t="s">
        <v>55</v>
      </c>
      <c>
        <f>(M2128*21)/100</f>
      </c>
      <c t="s">
        <v>28</v>
      </c>
    </row>
    <row r="2129" spans="1:5" ht="12.75">
      <c r="A2129" s="35" t="s">
        <v>56</v>
      </c>
      <c r="E2129" s="39" t="s">
        <v>3854</v>
      </c>
    </row>
    <row r="2130" spans="1:5" ht="12.75">
      <c r="A2130" s="35" t="s">
        <v>57</v>
      </c>
      <c r="E2130" s="40" t="s">
        <v>5</v>
      </c>
    </row>
    <row r="2131" spans="1:5" ht="51">
      <c r="A2131" t="s">
        <v>58</v>
      </c>
      <c r="E2131" s="39" t="s">
        <v>492</v>
      </c>
    </row>
    <row r="2132" spans="1:16" ht="12.75">
      <c r="A2132" t="s">
        <v>50</v>
      </c>
      <c s="34" t="s">
        <v>27</v>
      </c>
      <c s="34" t="s">
        <v>3855</v>
      </c>
      <c s="35" t="s">
        <v>5</v>
      </c>
      <c s="6" t="s">
        <v>3856</v>
      </c>
      <c s="36" t="s">
        <v>86</v>
      </c>
      <c s="37">
        <v>26</v>
      </c>
      <c s="36">
        <v>0</v>
      </c>
      <c s="36">
        <f>ROUND(G2132*H2132,6)</f>
      </c>
      <c r="L2132" s="38">
        <v>0</v>
      </c>
      <c s="32">
        <f>ROUND(ROUND(L2132,2)*ROUND(G2132,3),2)</f>
      </c>
      <c s="36" t="s">
        <v>55</v>
      </c>
      <c>
        <f>(M2132*21)/100</f>
      </c>
      <c t="s">
        <v>28</v>
      </c>
    </row>
    <row r="2133" spans="1:5" ht="12.75">
      <c r="A2133" s="35" t="s">
        <v>56</v>
      </c>
      <c r="E2133" s="39" t="s">
        <v>3856</v>
      </c>
    </row>
    <row r="2134" spans="1:5" ht="12.75">
      <c r="A2134" s="35" t="s">
        <v>57</v>
      </c>
      <c r="E2134" s="40" t="s">
        <v>5</v>
      </c>
    </row>
    <row r="2135" spans="1:5" ht="51">
      <c r="A2135" t="s">
        <v>58</v>
      </c>
      <c r="E2135" s="39" t="s">
        <v>492</v>
      </c>
    </row>
    <row r="2136" spans="1:13" ht="12.75">
      <c r="A2136" t="s">
        <v>47</v>
      </c>
      <c r="C2136" s="31" t="s">
        <v>108</v>
      </c>
      <c r="E2136" s="33" t="s">
        <v>3857</v>
      </c>
      <c r="J2136" s="32">
        <f>0</f>
      </c>
      <c s="32">
        <f>0</f>
      </c>
      <c s="32">
        <f>0+L2137+L2141+L2145+L2149+L2153+L2157</f>
      </c>
      <c s="32">
        <f>0+M2137+M2141+M2145+M2149+M2153+M2157</f>
      </c>
    </row>
    <row r="2137" spans="1:16" ht="25.5">
      <c r="A2137" t="s">
        <v>50</v>
      </c>
      <c s="34" t="s">
        <v>79</v>
      </c>
      <c s="34" t="s">
        <v>3858</v>
      </c>
      <c s="35" t="s">
        <v>5</v>
      </c>
      <c s="6" t="s">
        <v>3844</v>
      </c>
      <c s="36" t="s">
        <v>65</v>
      </c>
      <c s="37">
        <v>1</v>
      </c>
      <c s="36">
        <v>0</v>
      </c>
      <c s="36">
        <f>ROUND(G2137*H2137,6)</f>
      </c>
      <c r="L2137" s="38">
        <v>0</v>
      </c>
      <c s="32">
        <f>ROUND(ROUND(L2137,2)*ROUND(G2137,3),2)</f>
      </c>
      <c s="36" t="s">
        <v>55</v>
      </c>
      <c>
        <f>(M2137*21)/100</f>
      </c>
      <c t="s">
        <v>28</v>
      </c>
    </row>
    <row r="2138" spans="1:5" ht="38.25">
      <c r="A2138" s="35" t="s">
        <v>56</v>
      </c>
      <c r="E2138" s="39" t="s">
        <v>3845</v>
      </c>
    </row>
    <row r="2139" spans="1:5" ht="12.75">
      <c r="A2139" s="35" t="s">
        <v>57</v>
      </c>
      <c r="E2139" s="40" t="s">
        <v>5</v>
      </c>
    </row>
    <row r="2140" spans="1:5" ht="51">
      <c r="A2140" t="s">
        <v>58</v>
      </c>
      <c r="E2140" s="39" t="s">
        <v>492</v>
      </c>
    </row>
    <row r="2141" spans="1:16" ht="25.5">
      <c r="A2141" t="s">
        <v>50</v>
      </c>
      <c s="34" t="s">
        <v>83</v>
      </c>
      <c s="34" t="s">
        <v>3859</v>
      </c>
      <c s="35" t="s">
        <v>5</v>
      </c>
      <c s="6" t="s">
        <v>3847</v>
      </c>
      <c s="36" t="s">
        <v>65</v>
      </c>
      <c s="37">
        <v>1</v>
      </c>
      <c s="36">
        <v>0</v>
      </c>
      <c s="36">
        <f>ROUND(G2141*H2141,6)</f>
      </c>
      <c r="L2141" s="38">
        <v>0</v>
      </c>
      <c s="32">
        <f>ROUND(ROUND(L2141,2)*ROUND(G2141,3),2)</f>
      </c>
      <c s="36" t="s">
        <v>55</v>
      </c>
      <c>
        <f>(M2141*21)/100</f>
      </c>
      <c t="s">
        <v>28</v>
      </c>
    </row>
    <row r="2142" spans="1:5" ht="38.25">
      <c r="A2142" s="35" t="s">
        <v>56</v>
      </c>
      <c r="E2142" s="39" t="s">
        <v>3848</v>
      </c>
    </row>
    <row r="2143" spans="1:5" ht="12.75">
      <c r="A2143" s="35" t="s">
        <v>57</v>
      </c>
      <c r="E2143" s="40" t="s">
        <v>5</v>
      </c>
    </row>
    <row r="2144" spans="1:5" ht="51">
      <c r="A2144" t="s">
        <v>58</v>
      </c>
      <c r="E2144" s="39" t="s">
        <v>492</v>
      </c>
    </row>
    <row r="2145" spans="1:16" ht="12.75">
      <c r="A2145" t="s">
        <v>50</v>
      </c>
      <c s="34" t="s">
        <v>88</v>
      </c>
      <c s="34" t="s">
        <v>3860</v>
      </c>
      <c s="35" t="s">
        <v>5</v>
      </c>
      <c s="6" t="s">
        <v>3850</v>
      </c>
      <c s="36" t="s">
        <v>65</v>
      </c>
      <c s="37">
        <v>1</v>
      </c>
      <c s="36">
        <v>0</v>
      </c>
      <c s="36">
        <f>ROUND(G2145*H2145,6)</f>
      </c>
      <c r="L2145" s="38">
        <v>0</v>
      </c>
      <c s="32">
        <f>ROUND(ROUND(L2145,2)*ROUND(G2145,3),2)</f>
      </c>
      <c s="36" t="s">
        <v>55</v>
      </c>
      <c>
        <f>(M2145*21)/100</f>
      </c>
      <c t="s">
        <v>28</v>
      </c>
    </row>
    <row r="2146" spans="1:5" ht="12.75">
      <c r="A2146" s="35" t="s">
        <v>56</v>
      </c>
      <c r="E2146" s="39" t="s">
        <v>3850</v>
      </c>
    </row>
    <row r="2147" spans="1:5" ht="12.75">
      <c r="A2147" s="35" t="s">
        <v>57</v>
      </c>
      <c r="E2147" s="40" t="s">
        <v>5</v>
      </c>
    </row>
    <row r="2148" spans="1:5" ht="51">
      <c r="A2148" t="s">
        <v>58</v>
      </c>
      <c r="E2148" s="39" t="s">
        <v>492</v>
      </c>
    </row>
    <row r="2149" spans="1:16" ht="12.75">
      <c r="A2149" t="s">
        <v>50</v>
      </c>
      <c s="34" t="s">
        <v>92</v>
      </c>
      <c s="34" t="s">
        <v>3861</v>
      </c>
      <c s="35" t="s">
        <v>5</v>
      </c>
      <c s="6" t="s">
        <v>3852</v>
      </c>
      <c s="36" t="s">
        <v>86</v>
      </c>
      <c s="37">
        <v>25</v>
      </c>
      <c s="36">
        <v>0</v>
      </c>
      <c s="36">
        <f>ROUND(G2149*H2149,6)</f>
      </c>
      <c r="L2149" s="38">
        <v>0</v>
      </c>
      <c s="32">
        <f>ROUND(ROUND(L2149,2)*ROUND(G2149,3),2)</f>
      </c>
      <c s="36" t="s">
        <v>55</v>
      </c>
      <c>
        <f>(M2149*21)/100</f>
      </c>
      <c t="s">
        <v>28</v>
      </c>
    </row>
    <row r="2150" spans="1:5" ht="12.75">
      <c r="A2150" s="35" t="s">
        <v>56</v>
      </c>
      <c r="E2150" s="39" t="s">
        <v>3852</v>
      </c>
    </row>
    <row r="2151" spans="1:5" ht="12.75">
      <c r="A2151" s="35" t="s">
        <v>57</v>
      </c>
      <c r="E2151" s="40" t="s">
        <v>5</v>
      </c>
    </row>
    <row r="2152" spans="1:5" ht="51">
      <c r="A2152" t="s">
        <v>58</v>
      </c>
      <c r="E2152" s="39" t="s">
        <v>492</v>
      </c>
    </row>
    <row r="2153" spans="1:16" ht="12.75">
      <c r="A2153" t="s">
        <v>50</v>
      </c>
      <c s="34" t="s">
        <v>96</v>
      </c>
      <c s="34" t="s">
        <v>3862</v>
      </c>
      <c s="35" t="s">
        <v>5</v>
      </c>
      <c s="6" t="s">
        <v>3854</v>
      </c>
      <c s="36" t="s">
        <v>86</v>
      </c>
      <c s="37">
        <v>25</v>
      </c>
      <c s="36">
        <v>0</v>
      </c>
      <c s="36">
        <f>ROUND(G2153*H2153,6)</f>
      </c>
      <c r="L2153" s="38">
        <v>0</v>
      </c>
      <c s="32">
        <f>ROUND(ROUND(L2153,2)*ROUND(G2153,3),2)</f>
      </c>
      <c s="36" t="s">
        <v>55</v>
      </c>
      <c>
        <f>(M2153*21)/100</f>
      </c>
      <c t="s">
        <v>28</v>
      </c>
    </row>
    <row r="2154" spans="1:5" ht="12.75">
      <c r="A2154" s="35" t="s">
        <v>56</v>
      </c>
      <c r="E2154" s="39" t="s">
        <v>3854</v>
      </c>
    </row>
    <row r="2155" spans="1:5" ht="12.75">
      <c r="A2155" s="35" t="s">
        <v>57</v>
      </c>
      <c r="E2155" s="40" t="s">
        <v>5</v>
      </c>
    </row>
    <row r="2156" spans="1:5" ht="51">
      <c r="A2156" t="s">
        <v>58</v>
      </c>
      <c r="E2156" s="39" t="s">
        <v>492</v>
      </c>
    </row>
    <row r="2157" spans="1:16" ht="12.75">
      <c r="A2157" t="s">
        <v>50</v>
      </c>
      <c s="34" t="s">
        <v>100</v>
      </c>
      <c s="34" t="s">
        <v>3863</v>
      </c>
      <c s="35" t="s">
        <v>5</v>
      </c>
      <c s="6" t="s">
        <v>3856</v>
      </c>
      <c s="36" t="s">
        <v>86</v>
      </c>
      <c s="37">
        <v>26</v>
      </c>
      <c s="36">
        <v>0</v>
      </c>
      <c s="36">
        <f>ROUND(G2157*H2157,6)</f>
      </c>
      <c r="L2157" s="38">
        <v>0</v>
      </c>
      <c s="32">
        <f>ROUND(ROUND(L2157,2)*ROUND(G2157,3),2)</f>
      </c>
      <c s="36" t="s">
        <v>55</v>
      </c>
      <c>
        <f>(M2157*21)/100</f>
      </c>
      <c t="s">
        <v>28</v>
      </c>
    </row>
    <row r="2158" spans="1:5" ht="12.75">
      <c r="A2158" s="35" t="s">
        <v>56</v>
      </c>
      <c r="E2158" s="39" t="s">
        <v>3856</v>
      </c>
    </row>
    <row r="2159" spans="1:5" ht="12.75">
      <c r="A2159" s="35" t="s">
        <v>57</v>
      </c>
      <c r="E2159" s="40" t="s">
        <v>5</v>
      </c>
    </row>
    <row r="2160" spans="1:5" ht="51">
      <c r="A2160" t="s">
        <v>58</v>
      </c>
      <c r="E2160" s="39" t="s">
        <v>492</v>
      </c>
    </row>
    <row r="2161" spans="1:13" ht="12.75">
      <c r="A2161" t="s">
        <v>47</v>
      </c>
      <c r="C2161" s="31" t="s">
        <v>870</v>
      </c>
      <c r="E2161" s="33" t="s">
        <v>3864</v>
      </c>
      <c r="J2161" s="32">
        <f>0</f>
      </c>
      <c s="32">
        <f>0</f>
      </c>
      <c s="32">
        <f>0+L2162+L2166+L2170+L2174+L2178</f>
      </c>
      <c s="32">
        <f>0+M2162+M2166+M2170+M2174+M2178</f>
      </c>
    </row>
    <row r="2162" spans="1:16" ht="25.5">
      <c r="A2162" t="s">
        <v>50</v>
      </c>
      <c s="34" t="s">
        <v>104</v>
      </c>
      <c s="34" t="s">
        <v>3865</v>
      </c>
      <c s="35" t="s">
        <v>5</v>
      </c>
      <c s="6" t="s">
        <v>3866</v>
      </c>
      <c s="36" t="s">
        <v>65</v>
      </c>
      <c s="37">
        <v>1</v>
      </c>
      <c s="36">
        <v>0</v>
      </c>
      <c s="36">
        <f>ROUND(G2162*H2162,6)</f>
      </c>
      <c r="L2162" s="38">
        <v>0</v>
      </c>
      <c s="32">
        <f>ROUND(ROUND(L2162,2)*ROUND(G2162,3),2)</f>
      </c>
      <c s="36" t="s">
        <v>55</v>
      </c>
      <c>
        <f>(M2162*21)/100</f>
      </c>
      <c t="s">
        <v>28</v>
      </c>
    </row>
    <row r="2163" spans="1:5" ht="38.25">
      <c r="A2163" s="35" t="s">
        <v>56</v>
      </c>
      <c r="E2163" s="39" t="s">
        <v>3867</v>
      </c>
    </row>
    <row r="2164" spans="1:5" ht="12.75">
      <c r="A2164" s="35" t="s">
        <v>57</v>
      </c>
      <c r="E2164" s="40" t="s">
        <v>5</v>
      </c>
    </row>
    <row r="2165" spans="1:5" ht="51">
      <c r="A2165" t="s">
        <v>58</v>
      </c>
      <c r="E2165" s="39" t="s">
        <v>492</v>
      </c>
    </row>
    <row r="2166" spans="1:16" ht="25.5">
      <c r="A2166" t="s">
        <v>50</v>
      </c>
      <c s="34" t="s">
        <v>110</v>
      </c>
      <c s="34" t="s">
        <v>3868</v>
      </c>
      <c s="35" t="s">
        <v>5</v>
      </c>
      <c s="6" t="s">
        <v>3869</v>
      </c>
      <c s="36" t="s">
        <v>65</v>
      </c>
      <c s="37">
        <v>3</v>
      </c>
      <c s="36">
        <v>0</v>
      </c>
      <c s="36">
        <f>ROUND(G2166*H2166,6)</f>
      </c>
      <c r="L2166" s="38">
        <v>0</v>
      </c>
      <c s="32">
        <f>ROUND(ROUND(L2166,2)*ROUND(G2166,3),2)</f>
      </c>
      <c s="36" t="s">
        <v>55</v>
      </c>
      <c>
        <f>(M2166*21)/100</f>
      </c>
      <c t="s">
        <v>28</v>
      </c>
    </row>
    <row r="2167" spans="1:5" ht="38.25">
      <c r="A2167" s="35" t="s">
        <v>56</v>
      </c>
      <c r="E2167" s="39" t="s">
        <v>3870</v>
      </c>
    </row>
    <row r="2168" spans="1:5" ht="12.75">
      <c r="A2168" s="35" t="s">
        <v>57</v>
      </c>
      <c r="E2168" s="40" t="s">
        <v>5</v>
      </c>
    </row>
    <row r="2169" spans="1:5" ht="51">
      <c r="A2169" t="s">
        <v>58</v>
      </c>
      <c r="E2169" s="39" t="s">
        <v>492</v>
      </c>
    </row>
    <row r="2170" spans="1:16" ht="12.75">
      <c r="A2170" t="s">
        <v>50</v>
      </c>
      <c s="34" t="s">
        <v>114</v>
      </c>
      <c s="34" t="s">
        <v>3871</v>
      </c>
      <c s="35" t="s">
        <v>5</v>
      </c>
      <c s="6" t="s">
        <v>3852</v>
      </c>
      <c s="36" t="s">
        <v>86</v>
      </c>
      <c s="37">
        <v>45</v>
      </c>
      <c s="36">
        <v>0</v>
      </c>
      <c s="36">
        <f>ROUND(G2170*H2170,6)</f>
      </c>
      <c r="L2170" s="38">
        <v>0</v>
      </c>
      <c s="32">
        <f>ROUND(ROUND(L2170,2)*ROUND(G2170,3),2)</f>
      </c>
      <c s="36" t="s">
        <v>55</v>
      </c>
      <c>
        <f>(M2170*21)/100</f>
      </c>
      <c t="s">
        <v>28</v>
      </c>
    </row>
    <row r="2171" spans="1:5" ht="12.75">
      <c r="A2171" s="35" t="s">
        <v>56</v>
      </c>
      <c r="E2171" s="39" t="s">
        <v>3852</v>
      </c>
    </row>
    <row r="2172" spans="1:5" ht="12.75">
      <c r="A2172" s="35" t="s">
        <v>57</v>
      </c>
      <c r="E2172" s="40" t="s">
        <v>5</v>
      </c>
    </row>
    <row r="2173" spans="1:5" ht="51">
      <c r="A2173" t="s">
        <v>58</v>
      </c>
      <c r="E2173" s="39" t="s">
        <v>492</v>
      </c>
    </row>
    <row r="2174" spans="1:16" ht="12.75">
      <c r="A2174" t="s">
        <v>50</v>
      </c>
      <c s="34" t="s">
        <v>119</v>
      </c>
      <c s="34" t="s">
        <v>3872</v>
      </c>
      <c s="35" t="s">
        <v>5</v>
      </c>
      <c s="6" t="s">
        <v>3873</v>
      </c>
      <c s="36" t="s">
        <v>86</v>
      </c>
      <c s="37">
        <v>45</v>
      </c>
      <c s="36">
        <v>0</v>
      </c>
      <c s="36">
        <f>ROUND(G2174*H2174,6)</f>
      </c>
      <c r="L2174" s="38">
        <v>0</v>
      </c>
      <c s="32">
        <f>ROUND(ROUND(L2174,2)*ROUND(G2174,3),2)</f>
      </c>
      <c s="36" t="s">
        <v>55</v>
      </c>
      <c>
        <f>(M2174*21)/100</f>
      </c>
      <c t="s">
        <v>28</v>
      </c>
    </row>
    <row r="2175" spans="1:5" ht="12.75">
      <c r="A2175" s="35" t="s">
        <v>56</v>
      </c>
      <c r="E2175" s="39" t="s">
        <v>3873</v>
      </c>
    </row>
    <row r="2176" spans="1:5" ht="12.75">
      <c r="A2176" s="35" t="s">
        <v>57</v>
      </c>
      <c r="E2176" s="40" t="s">
        <v>5</v>
      </c>
    </row>
    <row r="2177" spans="1:5" ht="51">
      <c r="A2177" t="s">
        <v>58</v>
      </c>
      <c r="E2177" s="39" t="s">
        <v>492</v>
      </c>
    </row>
    <row r="2178" spans="1:16" ht="12.75">
      <c r="A2178" t="s">
        <v>50</v>
      </c>
      <c s="34" t="s">
        <v>123</v>
      </c>
      <c s="34" t="s">
        <v>3874</v>
      </c>
      <c s="35" t="s">
        <v>5</v>
      </c>
      <c s="6" t="s">
        <v>3856</v>
      </c>
      <c s="36" t="s">
        <v>86</v>
      </c>
      <c s="37">
        <v>48</v>
      </c>
      <c s="36">
        <v>0</v>
      </c>
      <c s="36">
        <f>ROUND(G2178*H2178,6)</f>
      </c>
      <c r="L2178" s="38">
        <v>0</v>
      </c>
      <c s="32">
        <f>ROUND(ROUND(L2178,2)*ROUND(G2178,3),2)</f>
      </c>
      <c s="36" t="s">
        <v>55</v>
      </c>
      <c>
        <f>(M2178*21)/100</f>
      </c>
      <c t="s">
        <v>28</v>
      </c>
    </row>
    <row r="2179" spans="1:5" ht="12.75">
      <c r="A2179" s="35" t="s">
        <v>56</v>
      </c>
      <c r="E2179" s="39" t="s">
        <v>3856</v>
      </c>
    </row>
    <row r="2180" spans="1:5" ht="12.75">
      <c r="A2180" s="35" t="s">
        <v>57</v>
      </c>
      <c r="E2180" s="40" t="s">
        <v>5</v>
      </c>
    </row>
    <row r="2181" spans="1:5" ht="51">
      <c r="A2181" t="s">
        <v>58</v>
      </c>
      <c r="E2181" s="39" t="s">
        <v>492</v>
      </c>
    </row>
    <row r="2182" spans="1:13" ht="12.75">
      <c r="A2182" t="s">
        <v>47</v>
      </c>
      <c r="C2182" s="31" t="s">
        <v>3875</v>
      </c>
      <c r="E2182" s="33" t="s">
        <v>3876</v>
      </c>
      <c r="J2182" s="32">
        <f>0</f>
      </c>
      <c s="32">
        <f>0</f>
      </c>
      <c s="32">
        <f>0+L2183+L2187+L2191+L2195+L2199</f>
      </c>
      <c s="32">
        <f>0+M2183+M2187+M2191+M2195+M2199</f>
      </c>
    </row>
    <row r="2183" spans="1:16" ht="12.75">
      <c r="A2183" t="s">
        <v>50</v>
      </c>
      <c s="34" t="s">
        <v>128</v>
      </c>
      <c s="34" t="s">
        <v>3877</v>
      </c>
      <c s="35" t="s">
        <v>5</v>
      </c>
      <c s="6" t="s">
        <v>3878</v>
      </c>
      <c s="36" t="s">
        <v>1393</v>
      </c>
      <c s="37">
        <v>1</v>
      </c>
      <c s="36">
        <v>0</v>
      </c>
      <c s="36">
        <f>ROUND(G2183*H2183,6)</f>
      </c>
      <c r="L2183" s="38">
        <v>0</v>
      </c>
      <c s="32">
        <f>ROUND(ROUND(L2183,2)*ROUND(G2183,3),2)</f>
      </c>
      <c s="36" t="s">
        <v>55</v>
      </c>
      <c>
        <f>(M2183*21)/100</f>
      </c>
      <c t="s">
        <v>28</v>
      </c>
    </row>
    <row r="2184" spans="1:5" ht="12.75">
      <c r="A2184" s="35" t="s">
        <v>56</v>
      </c>
      <c r="E2184" s="39" t="s">
        <v>3878</v>
      </c>
    </row>
    <row r="2185" spans="1:5" ht="12.75">
      <c r="A2185" s="35" t="s">
        <v>57</v>
      </c>
      <c r="E2185" s="40" t="s">
        <v>5</v>
      </c>
    </row>
    <row r="2186" spans="1:5" ht="51">
      <c r="A2186" t="s">
        <v>58</v>
      </c>
      <c r="E2186" s="39" t="s">
        <v>492</v>
      </c>
    </row>
    <row r="2187" spans="1:16" ht="12.75">
      <c r="A2187" t="s">
        <v>50</v>
      </c>
      <c s="34" t="s">
        <v>132</v>
      </c>
      <c s="34" t="s">
        <v>3879</v>
      </c>
      <c s="35" t="s">
        <v>5</v>
      </c>
      <c s="6" t="s">
        <v>3880</v>
      </c>
      <c s="36" t="s">
        <v>1393</v>
      </c>
      <c s="37">
        <v>1</v>
      </c>
      <c s="36">
        <v>0</v>
      </c>
      <c s="36">
        <f>ROUND(G2187*H2187,6)</f>
      </c>
      <c r="L2187" s="38">
        <v>0</v>
      </c>
      <c s="32">
        <f>ROUND(ROUND(L2187,2)*ROUND(G2187,3),2)</f>
      </c>
      <c s="36" t="s">
        <v>55</v>
      </c>
      <c>
        <f>(M2187*21)/100</f>
      </c>
      <c t="s">
        <v>28</v>
      </c>
    </row>
    <row r="2188" spans="1:5" ht="12.75">
      <c r="A2188" s="35" t="s">
        <v>56</v>
      </c>
      <c r="E2188" s="39" t="s">
        <v>3880</v>
      </c>
    </row>
    <row r="2189" spans="1:5" ht="12.75">
      <c r="A2189" s="35" t="s">
        <v>57</v>
      </c>
      <c r="E2189" s="40" t="s">
        <v>5</v>
      </c>
    </row>
    <row r="2190" spans="1:5" ht="51">
      <c r="A2190" t="s">
        <v>58</v>
      </c>
      <c r="E2190" s="39" t="s">
        <v>492</v>
      </c>
    </row>
    <row r="2191" spans="1:16" ht="12.75">
      <c r="A2191" t="s">
        <v>50</v>
      </c>
      <c s="34" t="s">
        <v>136</v>
      </c>
      <c s="34" t="s">
        <v>3881</v>
      </c>
      <c s="35" t="s">
        <v>5</v>
      </c>
      <c s="6" t="s">
        <v>3882</v>
      </c>
      <c s="36" t="s">
        <v>1393</v>
      </c>
      <c s="37">
        <v>1</v>
      </c>
      <c s="36">
        <v>0</v>
      </c>
      <c s="36">
        <f>ROUND(G2191*H2191,6)</f>
      </c>
      <c r="L2191" s="38">
        <v>0</v>
      </c>
      <c s="32">
        <f>ROUND(ROUND(L2191,2)*ROUND(G2191,3),2)</f>
      </c>
      <c s="36" t="s">
        <v>55</v>
      </c>
      <c>
        <f>(M2191*21)/100</f>
      </c>
      <c t="s">
        <v>28</v>
      </c>
    </row>
    <row r="2192" spans="1:5" ht="12.75">
      <c r="A2192" s="35" t="s">
        <v>56</v>
      </c>
      <c r="E2192" s="39" t="s">
        <v>3882</v>
      </c>
    </row>
    <row r="2193" spans="1:5" ht="12.75">
      <c r="A2193" s="35" t="s">
        <v>57</v>
      </c>
      <c r="E2193" s="40" t="s">
        <v>5</v>
      </c>
    </row>
    <row r="2194" spans="1:5" ht="51">
      <c r="A2194" t="s">
        <v>58</v>
      </c>
      <c r="E2194" s="39" t="s">
        <v>492</v>
      </c>
    </row>
    <row r="2195" spans="1:16" ht="12.75">
      <c r="A2195" t="s">
        <v>50</v>
      </c>
      <c s="34" t="s">
        <v>140</v>
      </c>
      <c s="34" t="s">
        <v>3883</v>
      </c>
      <c s="35" t="s">
        <v>5</v>
      </c>
      <c s="6" t="s">
        <v>3884</v>
      </c>
      <c s="36" t="s">
        <v>1393</v>
      </c>
      <c s="37">
        <v>1</v>
      </c>
      <c s="36">
        <v>0</v>
      </c>
      <c s="36">
        <f>ROUND(G2195*H2195,6)</f>
      </c>
      <c r="L2195" s="38">
        <v>0</v>
      </c>
      <c s="32">
        <f>ROUND(ROUND(L2195,2)*ROUND(G2195,3),2)</f>
      </c>
      <c s="36" t="s">
        <v>55</v>
      </c>
      <c>
        <f>(M2195*21)/100</f>
      </c>
      <c t="s">
        <v>28</v>
      </c>
    </row>
    <row r="2196" spans="1:5" ht="12.75">
      <c r="A2196" s="35" t="s">
        <v>56</v>
      </c>
      <c r="E2196" s="39" t="s">
        <v>3884</v>
      </c>
    </row>
    <row r="2197" spans="1:5" ht="12.75">
      <c r="A2197" s="35" t="s">
        <v>57</v>
      </c>
      <c r="E2197" s="40" t="s">
        <v>5</v>
      </c>
    </row>
    <row r="2198" spans="1:5" ht="51">
      <c r="A2198" t="s">
        <v>58</v>
      </c>
      <c r="E2198" s="39" t="s">
        <v>492</v>
      </c>
    </row>
    <row r="2199" spans="1:16" ht="12.75">
      <c r="A2199" t="s">
        <v>50</v>
      </c>
      <c s="34" t="s">
        <v>144</v>
      </c>
      <c s="34" t="s">
        <v>3885</v>
      </c>
      <c s="35" t="s">
        <v>5</v>
      </c>
      <c s="6" t="s">
        <v>3886</v>
      </c>
      <c s="36" t="s">
        <v>1393</v>
      </c>
      <c s="37">
        <v>1</v>
      </c>
      <c s="36">
        <v>0</v>
      </c>
      <c s="36">
        <f>ROUND(G2199*H2199,6)</f>
      </c>
      <c r="L2199" s="38">
        <v>0</v>
      </c>
      <c s="32">
        <f>ROUND(ROUND(L2199,2)*ROUND(G2199,3),2)</f>
      </c>
      <c s="36" t="s">
        <v>55</v>
      </c>
      <c>
        <f>(M2199*21)/100</f>
      </c>
      <c t="s">
        <v>28</v>
      </c>
    </row>
    <row r="2200" spans="1:5" ht="12.75">
      <c r="A2200" s="35" t="s">
        <v>56</v>
      </c>
      <c r="E2200" s="39" t="s">
        <v>3886</v>
      </c>
    </row>
    <row r="2201" spans="1:5" ht="12.75">
      <c r="A2201" s="35" t="s">
        <v>57</v>
      </c>
      <c r="E2201" s="40" t="s">
        <v>5</v>
      </c>
    </row>
    <row r="2202" spans="1:5" ht="51">
      <c r="A2202" t="s">
        <v>58</v>
      </c>
      <c r="E2202" s="39" t="s">
        <v>492</v>
      </c>
    </row>
    <row r="2203" spans="1:13" ht="12.75">
      <c r="A2203" t="s">
        <v>2386</v>
      </c>
      <c r="C2203" s="31" t="s">
        <v>3887</v>
      </c>
      <c r="E2203" s="33" t="s">
        <v>1181</v>
      </c>
      <c r="J2203" s="32">
        <f>0+J2204+J2225+J2290+J2483</f>
      </c>
      <c s="32">
        <f>0+K2204+K2225+K2290+K2483</f>
      </c>
      <c s="32">
        <f>0+L2204+L2225+L2290+L2483</f>
      </c>
      <c s="32">
        <f>0+M2204+M2225+M2290+M2483</f>
      </c>
    </row>
    <row r="2204" spans="1:13" ht="12.75">
      <c r="A2204" t="s">
        <v>47</v>
      </c>
      <c r="C2204" s="31" t="s">
        <v>2431</v>
      </c>
      <c r="E2204" s="33" t="s">
        <v>2432</v>
      </c>
      <c r="J2204" s="32">
        <f>0</f>
      </c>
      <c s="32">
        <f>0</f>
      </c>
      <c s="32">
        <f>0+L2205+L2209+L2213+L2217+L2221</f>
      </c>
      <c s="32">
        <f>0+M2205+M2209+M2213+M2217+M2221</f>
      </c>
    </row>
    <row r="2205" spans="1:16" ht="12.75">
      <c r="A2205" t="s">
        <v>50</v>
      </c>
      <c s="34" t="s">
        <v>51</v>
      </c>
      <c s="34" t="s">
        <v>3888</v>
      </c>
      <c s="35" t="s">
        <v>5</v>
      </c>
      <c s="6" t="s">
        <v>3889</v>
      </c>
      <c s="36" t="s">
        <v>86</v>
      </c>
      <c s="37">
        <v>100</v>
      </c>
      <c s="36">
        <v>0</v>
      </c>
      <c s="36">
        <f>ROUND(G2205*H2205,6)</f>
      </c>
      <c r="L2205" s="38">
        <v>0</v>
      </c>
      <c s="32">
        <f>ROUND(ROUND(L2205,2)*ROUND(G2205,3),2)</f>
      </c>
      <c s="36" t="s">
        <v>55</v>
      </c>
      <c>
        <f>(M2205*21)/100</f>
      </c>
      <c t="s">
        <v>28</v>
      </c>
    </row>
    <row r="2206" spans="1:5" ht="12.75">
      <c r="A2206" s="35" t="s">
        <v>56</v>
      </c>
      <c r="E2206" s="39" t="s">
        <v>3889</v>
      </c>
    </row>
    <row r="2207" spans="1:5" ht="12.75">
      <c r="A2207" s="35" t="s">
        <v>57</v>
      </c>
      <c r="E2207" s="40" t="s">
        <v>5</v>
      </c>
    </row>
    <row r="2208" spans="1:5" ht="51">
      <c r="A2208" t="s">
        <v>58</v>
      </c>
      <c r="E2208" s="39" t="s">
        <v>492</v>
      </c>
    </row>
    <row r="2209" spans="1:16" ht="12.75">
      <c r="A2209" t="s">
        <v>50</v>
      </c>
      <c s="34" t="s">
        <v>28</v>
      </c>
      <c s="34" t="s">
        <v>3890</v>
      </c>
      <c s="35" t="s">
        <v>5</v>
      </c>
      <c s="6" t="s">
        <v>3891</v>
      </c>
      <c s="36" t="s">
        <v>86</v>
      </c>
      <c s="37">
        <v>100</v>
      </c>
      <c s="36">
        <v>0</v>
      </c>
      <c s="36">
        <f>ROUND(G2209*H2209,6)</f>
      </c>
      <c r="L2209" s="38">
        <v>0</v>
      </c>
      <c s="32">
        <f>ROUND(ROUND(L2209,2)*ROUND(G2209,3),2)</f>
      </c>
      <c s="36" t="s">
        <v>55</v>
      </c>
      <c>
        <f>(M2209*21)/100</f>
      </c>
      <c t="s">
        <v>28</v>
      </c>
    </row>
    <row r="2210" spans="1:5" ht="12.75">
      <c r="A2210" s="35" t="s">
        <v>56</v>
      </c>
      <c r="E2210" s="39" t="s">
        <v>3891</v>
      </c>
    </row>
    <row r="2211" spans="1:5" ht="12.75">
      <c r="A2211" s="35" t="s">
        <v>57</v>
      </c>
      <c r="E2211" s="40" t="s">
        <v>5</v>
      </c>
    </row>
    <row r="2212" spans="1:5" ht="51">
      <c r="A2212" t="s">
        <v>58</v>
      </c>
      <c r="E2212" s="39" t="s">
        <v>492</v>
      </c>
    </row>
    <row r="2213" spans="1:16" ht="12.75">
      <c r="A2213" t="s">
        <v>50</v>
      </c>
      <c s="34" t="s">
        <v>26</v>
      </c>
      <c s="34" t="s">
        <v>3892</v>
      </c>
      <c s="35" t="s">
        <v>5</v>
      </c>
      <c s="6" t="s">
        <v>3893</v>
      </c>
      <c s="36" t="s">
        <v>86</v>
      </c>
      <c s="37">
        <v>200</v>
      </c>
      <c s="36">
        <v>0</v>
      </c>
      <c s="36">
        <f>ROUND(G2213*H2213,6)</f>
      </c>
      <c r="L2213" s="38">
        <v>0</v>
      </c>
      <c s="32">
        <f>ROUND(ROUND(L2213,2)*ROUND(G2213,3),2)</f>
      </c>
      <c s="36" t="s">
        <v>55</v>
      </c>
      <c>
        <f>(M2213*21)/100</f>
      </c>
      <c t="s">
        <v>28</v>
      </c>
    </row>
    <row r="2214" spans="1:5" ht="12.75">
      <c r="A2214" s="35" t="s">
        <v>56</v>
      </c>
      <c r="E2214" s="39" t="s">
        <v>3893</v>
      </c>
    </row>
    <row r="2215" spans="1:5" ht="12.75">
      <c r="A2215" s="35" t="s">
        <v>57</v>
      </c>
      <c r="E2215" s="40" t="s">
        <v>5</v>
      </c>
    </row>
    <row r="2216" spans="1:5" ht="51">
      <c r="A2216" t="s">
        <v>58</v>
      </c>
      <c r="E2216" s="39" t="s">
        <v>492</v>
      </c>
    </row>
    <row r="2217" spans="1:16" ht="12.75">
      <c r="A2217" t="s">
        <v>50</v>
      </c>
      <c s="34" t="s">
        <v>67</v>
      </c>
      <c s="34" t="s">
        <v>3894</v>
      </c>
      <c s="35" t="s">
        <v>5</v>
      </c>
      <c s="6" t="s">
        <v>3895</v>
      </c>
      <c s="36" t="s">
        <v>86</v>
      </c>
      <c s="37">
        <v>200</v>
      </c>
      <c s="36">
        <v>0</v>
      </c>
      <c s="36">
        <f>ROUND(G2217*H2217,6)</f>
      </c>
      <c r="L2217" s="38">
        <v>0</v>
      </c>
      <c s="32">
        <f>ROUND(ROUND(L2217,2)*ROUND(G2217,3),2)</f>
      </c>
      <c s="36" t="s">
        <v>55</v>
      </c>
      <c>
        <f>(M2217*21)/100</f>
      </c>
      <c t="s">
        <v>28</v>
      </c>
    </row>
    <row r="2218" spans="1:5" ht="12.75">
      <c r="A2218" s="35" t="s">
        <v>56</v>
      </c>
      <c r="E2218" s="39" t="s">
        <v>3895</v>
      </c>
    </row>
    <row r="2219" spans="1:5" ht="12.75">
      <c r="A2219" s="35" t="s">
        <v>57</v>
      </c>
      <c r="E2219" s="40" t="s">
        <v>5</v>
      </c>
    </row>
    <row r="2220" spans="1:5" ht="51">
      <c r="A2220" t="s">
        <v>58</v>
      </c>
      <c r="E2220" s="39" t="s">
        <v>492</v>
      </c>
    </row>
    <row r="2221" spans="1:16" ht="12.75">
      <c r="A2221" t="s">
        <v>50</v>
      </c>
      <c s="34" t="s">
        <v>72</v>
      </c>
      <c s="34" t="s">
        <v>3896</v>
      </c>
      <c s="35" t="s">
        <v>5</v>
      </c>
      <c s="6" t="s">
        <v>3897</v>
      </c>
      <c s="36" t="s">
        <v>86</v>
      </c>
      <c s="37">
        <v>200</v>
      </c>
      <c s="36">
        <v>0</v>
      </c>
      <c s="36">
        <f>ROUND(G2221*H2221,6)</f>
      </c>
      <c r="L2221" s="38">
        <v>0</v>
      </c>
      <c s="32">
        <f>ROUND(ROUND(L2221,2)*ROUND(G2221,3),2)</f>
      </c>
      <c s="36" t="s">
        <v>55</v>
      </c>
      <c>
        <f>(M2221*21)/100</f>
      </c>
      <c t="s">
        <v>28</v>
      </c>
    </row>
    <row r="2222" spans="1:5" ht="12.75">
      <c r="A2222" s="35" t="s">
        <v>56</v>
      </c>
      <c r="E2222" s="39" t="s">
        <v>3897</v>
      </c>
    </row>
    <row r="2223" spans="1:5" ht="12.75">
      <c r="A2223" s="35" t="s">
        <v>57</v>
      </c>
      <c r="E2223" s="40" t="s">
        <v>5</v>
      </c>
    </row>
    <row r="2224" spans="1:5" ht="51">
      <c r="A2224" t="s">
        <v>58</v>
      </c>
      <c r="E2224" s="39" t="s">
        <v>492</v>
      </c>
    </row>
    <row r="2225" spans="1:13" ht="12.75">
      <c r="A2225" t="s">
        <v>47</v>
      </c>
      <c r="C2225" s="31" t="s">
        <v>108</v>
      </c>
      <c r="E2225" s="33" t="s">
        <v>3898</v>
      </c>
      <c r="J2225" s="32">
        <f>0</f>
      </c>
      <c s="32">
        <f>0</f>
      </c>
      <c s="32">
        <f>0+L2226+L2230+L2234+L2238+L2242+L2246+L2250+L2254+L2258+L2262+L2266+L2270+L2274+L2278+L2282+L2286</f>
      </c>
      <c s="32">
        <f>0+M2226+M2230+M2234+M2238+M2242+M2246+M2250+M2254+M2258+M2262+M2266+M2270+M2274+M2278+M2282+M2286</f>
      </c>
    </row>
    <row r="2226" spans="1:16" ht="12.75">
      <c r="A2226" t="s">
        <v>50</v>
      </c>
      <c s="34" t="s">
        <v>27</v>
      </c>
      <c s="34" t="s">
        <v>3899</v>
      </c>
      <c s="35" t="s">
        <v>5</v>
      </c>
      <c s="6" t="s">
        <v>3900</v>
      </c>
      <c s="36" t="s">
        <v>86</v>
      </c>
      <c s="37">
        <v>445</v>
      </c>
      <c s="36">
        <v>0</v>
      </c>
      <c s="36">
        <f>ROUND(G2226*H2226,6)</f>
      </c>
      <c r="L2226" s="38">
        <v>0</v>
      </c>
      <c s="32">
        <f>ROUND(ROUND(L2226,2)*ROUND(G2226,3),2)</f>
      </c>
      <c s="36" t="s">
        <v>55</v>
      </c>
      <c>
        <f>(M2226*21)/100</f>
      </c>
      <c t="s">
        <v>28</v>
      </c>
    </row>
    <row r="2227" spans="1:5" ht="12.75">
      <c r="A2227" s="35" t="s">
        <v>56</v>
      </c>
      <c r="E2227" s="39" t="s">
        <v>3900</v>
      </c>
    </row>
    <row r="2228" spans="1:5" ht="12.75">
      <c r="A2228" s="35" t="s">
        <v>57</v>
      </c>
      <c r="E2228" s="40" t="s">
        <v>5</v>
      </c>
    </row>
    <row r="2229" spans="1:5" ht="51">
      <c r="A2229" t="s">
        <v>58</v>
      </c>
      <c r="E2229" s="39" t="s">
        <v>492</v>
      </c>
    </row>
    <row r="2230" spans="1:16" ht="12.75">
      <c r="A2230" t="s">
        <v>50</v>
      </c>
      <c s="34" t="s">
        <v>79</v>
      </c>
      <c s="34" t="s">
        <v>3901</v>
      </c>
      <c s="35" t="s">
        <v>5</v>
      </c>
      <c s="6" t="s">
        <v>3902</v>
      </c>
      <c s="36" t="s">
        <v>86</v>
      </c>
      <c s="37">
        <v>50</v>
      </c>
      <c s="36">
        <v>0</v>
      </c>
      <c s="36">
        <f>ROUND(G2230*H2230,6)</f>
      </c>
      <c r="L2230" s="38">
        <v>0</v>
      </c>
      <c s="32">
        <f>ROUND(ROUND(L2230,2)*ROUND(G2230,3),2)</f>
      </c>
      <c s="36" t="s">
        <v>55</v>
      </c>
      <c>
        <f>(M2230*21)/100</f>
      </c>
      <c t="s">
        <v>28</v>
      </c>
    </row>
    <row r="2231" spans="1:5" ht="12.75">
      <c r="A2231" s="35" t="s">
        <v>56</v>
      </c>
      <c r="E2231" s="39" t="s">
        <v>3902</v>
      </c>
    </row>
    <row r="2232" spans="1:5" ht="12.75">
      <c r="A2232" s="35" t="s">
        <v>57</v>
      </c>
      <c r="E2232" s="40" t="s">
        <v>5</v>
      </c>
    </row>
    <row r="2233" spans="1:5" ht="51">
      <c r="A2233" t="s">
        <v>58</v>
      </c>
      <c r="E2233" s="39" t="s">
        <v>492</v>
      </c>
    </row>
    <row r="2234" spans="1:16" ht="12.75">
      <c r="A2234" t="s">
        <v>50</v>
      </c>
      <c s="34" t="s">
        <v>83</v>
      </c>
      <c s="34" t="s">
        <v>3903</v>
      </c>
      <c s="35" t="s">
        <v>5</v>
      </c>
      <c s="6" t="s">
        <v>3904</v>
      </c>
      <c s="36" t="s">
        <v>86</v>
      </c>
      <c s="37">
        <v>890</v>
      </c>
      <c s="36">
        <v>0</v>
      </c>
      <c s="36">
        <f>ROUND(G2234*H2234,6)</f>
      </c>
      <c r="L2234" s="38">
        <v>0</v>
      </c>
      <c s="32">
        <f>ROUND(ROUND(L2234,2)*ROUND(G2234,3),2)</f>
      </c>
      <c s="36" t="s">
        <v>55</v>
      </c>
      <c>
        <f>(M2234*21)/100</f>
      </c>
      <c t="s">
        <v>28</v>
      </c>
    </row>
    <row r="2235" spans="1:5" ht="12.75">
      <c r="A2235" s="35" t="s">
        <v>56</v>
      </c>
      <c r="E2235" s="39" t="s">
        <v>3904</v>
      </c>
    </row>
    <row r="2236" spans="1:5" ht="12.75">
      <c r="A2236" s="35" t="s">
        <v>57</v>
      </c>
      <c r="E2236" s="40" t="s">
        <v>5</v>
      </c>
    </row>
    <row r="2237" spans="1:5" ht="51">
      <c r="A2237" t="s">
        <v>58</v>
      </c>
      <c r="E2237" s="39" t="s">
        <v>492</v>
      </c>
    </row>
    <row r="2238" spans="1:16" ht="12.75">
      <c r="A2238" t="s">
        <v>50</v>
      </c>
      <c s="34" t="s">
        <v>88</v>
      </c>
      <c s="34" t="s">
        <v>3905</v>
      </c>
      <c s="35" t="s">
        <v>5</v>
      </c>
      <c s="6" t="s">
        <v>3906</v>
      </c>
      <c s="36" t="s">
        <v>86</v>
      </c>
      <c s="37">
        <v>850</v>
      </c>
      <c s="36">
        <v>0</v>
      </c>
      <c s="36">
        <f>ROUND(G2238*H2238,6)</f>
      </c>
      <c r="L2238" s="38">
        <v>0</v>
      </c>
      <c s="32">
        <f>ROUND(ROUND(L2238,2)*ROUND(G2238,3),2)</f>
      </c>
      <c s="36" t="s">
        <v>55</v>
      </c>
      <c>
        <f>(M2238*21)/100</f>
      </c>
      <c t="s">
        <v>28</v>
      </c>
    </row>
    <row r="2239" spans="1:5" ht="12.75">
      <c r="A2239" s="35" t="s">
        <v>56</v>
      </c>
      <c r="E2239" s="39" t="s">
        <v>3906</v>
      </c>
    </row>
    <row r="2240" spans="1:5" ht="12.75">
      <c r="A2240" s="35" t="s">
        <v>57</v>
      </c>
      <c r="E2240" s="40" t="s">
        <v>5</v>
      </c>
    </row>
    <row r="2241" spans="1:5" ht="51">
      <c r="A2241" t="s">
        <v>58</v>
      </c>
      <c r="E2241" s="39" t="s">
        <v>492</v>
      </c>
    </row>
    <row r="2242" spans="1:16" ht="12.75">
      <c r="A2242" t="s">
        <v>50</v>
      </c>
      <c s="34" t="s">
        <v>92</v>
      </c>
      <c s="34" t="s">
        <v>3907</v>
      </c>
      <c s="35" t="s">
        <v>5</v>
      </c>
      <c s="6" t="s">
        <v>3908</v>
      </c>
      <c s="36" t="s">
        <v>86</v>
      </c>
      <c s="37">
        <v>85</v>
      </c>
      <c s="36">
        <v>0</v>
      </c>
      <c s="36">
        <f>ROUND(G2242*H2242,6)</f>
      </c>
      <c r="L2242" s="38">
        <v>0</v>
      </c>
      <c s="32">
        <f>ROUND(ROUND(L2242,2)*ROUND(G2242,3),2)</f>
      </c>
      <c s="36" t="s">
        <v>55</v>
      </c>
      <c>
        <f>(M2242*21)/100</f>
      </c>
      <c t="s">
        <v>28</v>
      </c>
    </row>
    <row r="2243" spans="1:5" ht="12.75">
      <c r="A2243" s="35" t="s">
        <v>56</v>
      </c>
      <c r="E2243" s="39" t="s">
        <v>3908</v>
      </c>
    </row>
    <row r="2244" spans="1:5" ht="12.75">
      <c r="A2244" s="35" t="s">
        <v>57</v>
      </c>
      <c r="E2244" s="40" t="s">
        <v>5</v>
      </c>
    </row>
    <row r="2245" spans="1:5" ht="51">
      <c r="A2245" t="s">
        <v>58</v>
      </c>
      <c r="E2245" s="39" t="s">
        <v>492</v>
      </c>
    </row>
    <row r="2246" spans="1:16" ht="12.75">
      <c r="A2246" t="s">
        <v>50</v>
      </c>
      <c s="34" t="s">
        <v>96</v>
      </c>
      <c s="34" t="s">
        <v>3909</v>
      </c>
      <c s="35" t="s">
        <v>5</v>
      </c>
      <c s="6" t="s">
        <v>3910</v>
      </c>
      <c s="36" t="s">
        <v>86</v>
      </c>
      <c s="37">
        <v>35</v>
      </c>
      <c s="36">
        <v>0</v>
      </c>
      <c s="36">
        <f>ROUND(G2246*H2246,6)</f>
      </c>
      <c r="L2246" s="38">
        <v>0</v>
      </c>
      <c s="32">
        <f>ROUND(ROUND(L2246,2)*ROUND(G2246,3),2)</f>
      </c>
      <c s="36" t="s">
        <v>55</v>
      </c>
      <c>
        <f>(M2246*21)/100</f>
      </c>
      <c t="s">
        <v>28</v>
      </c>
    </row>
    <row r="2247" spans="1:5" ht="12.75">
      <c r="A2247" s="35" t="s">
        <v>56</v>
      </c>
      <c r="E2247" s="39" t="s">
        <v>3910</v>
      </c>
    </row>
    <row r="2248" spans="1:5" ht="12.75">
      <c r="A2248" s="35" t="s">
        <v>57</v>
      </c>
      <c r="E2248" s="40" t="s">
        <v>5</v>
      </c>
    </row>
    <row r="2249" spans="1:5" ht="51">
      <c r="A2249" t="s">
        <v>58</v>
      </c>
      <c r="E2249" s="39" t="s">
        <v>492</v>
      </c>
    </row>
    <row r="2250" spans="1:16" ht="12.75">
      <c r="A2250" t="s">
        <v>50</v>
      </c>
      <c s="34" t="s">
        <v>100</v>
      </c>
      <c s="34" t="s">
        <v>3911</v>
      </c>
      <c s="35" t="s">
        <v>5</v>
      </c>
      <c s="6" t="s">
        <v>3912</v>
      </c>
      <c s="36" t="s">
        <v>86</v>
      </c>
      <c s="37">
        <v>1000</v>
      </c>
      <c s="36">
        <v>0</v>
      </c>
      <c s="36">
        <f>ROUND(G2250*H2250,6)</f>
      </c>
      <c r="L2250" s="38">
        <v>0</v>
      </c>
      <c s="32">
        <f>ROUND(ROUND(L2250,2)*ROUND(G2250,3),2)</f>
      </c>
      <c s="36" t="s">
        <v>55</v>
      </c>
      <c>
        <f>(M2250*21)/100</f>
      </c>
      <c t="s">
        <v>28</v>
      </c>
    </row>
    <row r="2251" spans="1:5" ht="12.75">
      <c r="A2251" s="35" t="s">
        <v>56</v>
      </c>
      <c r="E2251" s="39" t="s">
        <v>3912</v>
      </c>
    </row>
    <row r="2252" spans="1:5" ht="12.75">
      <c r="A2252" s="35" t="s">
        <v>57</v>
      </c>
      <c r="E2252" s="40" t="s">
        <v>5</v>
      </c>
    </row>
    <row r="2253" spans="1:5" ht="51">
      <c r="A2253" t="s">
        <v>58</v>
      </c>
      <c r="E2253" s="39" t="s">
        <v>492</v>
      </c>
    </row>
    <row r="2254" spans="1:16" ht="12.75">
      <c r="A2254" t="s">
        <v>50</v>
      </c>
      <c s="34" t="s">
        <v>104</v>
      </c>
      <c s="34" t="s">
        <v>3913</v>
      </c>
      <c s="35" t="s">
        <v>5</v>
      </c>
      <c s="6" t="s">
        <v>3914</v>
      </c>
      <c s="36" t="s">
        <v>86</v>
      </c>
      <c s="37">
        <v>150</v>
      </c>
      <c s="36">
        <v>0</v>
      </c>
      <c s="36">
        <f>ROUND(G2254*H2254,6)</f>
      </c>
      <c r="L2254" s="38">
        <v>0</v>
      </c>
      <c s="32">
        <f>ROUND(ROUND(L2254,2)*ROUND(G2254,3),2)</f>
      </c>
      <c s="36" t="s">
        <v>55</v>
      </c>
      <c>
        <f>(M2254*21)/100</f>
      </c>
      <c t="s">
        <v>28</v>
      </c>
    </row>
    <row r="2255" spans="1:5" ht="12.75">
      <c r="A2255" s="35" t="s">
        <v>56</v>
      </c>
      <c r="E2255" s="39" t="s">
        <v>3914</v>
      </c>
    </row>
    <row r="2256" spans="1:5" ht="12.75">
      <c r="A2256" s="35" t="s">
        <v>57</v>
      </c>
      <c r="E2256" s="40" t="s">
        <v>5</v>
      </c>
    </row>
    <row r="2257" spans="1:5" ht="51">
      <c r="A2257" t="s">
        <v>58</v>
      </c>
      <c r="E2257" s="39" t="s">
        <v>492</v>
      </c>
    </row>
    <row r="2258" spans="1:16" ht="12.75">
      <c r="A2258" t="s">
        <v>50</v>
      </c>
      <c s="34" t="s">
        <v>110</v>
      </c>
      <c s="34" t="s">
        <v>3915</v>
      </c>
      <c s="35" t="s">
        <v>5</v>
      </c>
      <c s="6" t="s">
        <v>3916</v>
      </c>
      <c s="36" t="s">
        <v>86</v>
      </c>
      <c s="37">
        <v>650</v>
      </c>
      <c s="36">
        <v>0</v>
      </c>
      <c s="36">
        <f>ROUND(G2258*H2258,6)</f>
      </c>
      <c r="L2258" s="38">
        <v>0</v>
      </c>
      <c s="32">
        <f>ROUND(ROUND(L2258,2)*ROUND(G2258,3),2)</f>
      </c>
      <c s="36" t="s">
        <v>55</v>
      </c>
      <c>
        <f>(M2258*21)/100</f>
      </c>
      <c t="s">
        <v>28</v>
      </c>
    </row>
    <row r="2259" spans="1:5" ht="12.75">
      <c r="A2259" s="35" t="s">
        <v>56</v>
      </c>
      <c r="E2259" s="39" t="s">
        <v>3916</v>
      </c>
    </row>
    <row r="2260" spans="1:5" ht="12.75">
      <c r="A2260" s="35" t="s">
        <v>57</v>
      </c>
      <c r="E2260" s="40" t="s">
        <v>5</v>
      </c>
    </row>
    <row r="2261" spans="1:5" ht="51">
      <c r="A2261" t="s">
        <v>58</v>
      </c>
      <c r="E2261" s="39" t="s">
        <v>492</v>
      </c>
    </row>
    <row r="2262" spans="1:16" ht="12.75">
      <c r="A2262" t="s">
        <v>50</v>
      </c>
      <c s="34" t="s">
        <v>114</v>
      </c>
      <c s="34" t="s">
        <v>3917</v>
      </c>
      <c s="35" t="s">
        <v>5</v>
      </c>
      <c s="6" t="s">
        <v>3918</v>
      </c>
      <c s="36" t="s">
        <v>86</v>
      </c>
      <c s="37">
        <v>120</v>
      </c>
      <c s="36">
        <v>0</v>
      </c>
      <c s="36">
        <f>ROUND(G2262*H2262,6)</f>
      </c>
      <c r="L2262" s="38">
        <v>0</v>
      </c>
      <c s="32">
        <f>ROUND(ROUND(L2262,2)*ROUND(G2262,3),2)</f>
      </c>
      <c s="36" t="s">
        <v>55</v>
      </c>
      <c>
        <f>(M2262*21)/100</f>
      </c>
      <c t="s">
        <v>28</v>
      </c>
    </row>
    <row r="2263" spans="1:5" ht="12.75">
      <c r="A2263" s="35" t="s">
        <v>56</v>
      </c>
      <c r="E2263" s="39" t="s">
        <v>3918</v>
      </c>
    </row>
    <row r="2264" spans="1:5" ht="12.75">
      <c r="A2264" s="35" t="s">
        <v>57</v>
      </c>
      <c r="E2264" s="40" t="s">
        <v>5</v>
      </c>
    </row>
    <row r="2265" spans="1:5" ht="51">
      <c r="A2265" t="s">
        <v>58</v>
      </c>
      <c r="E2265" s="39" t="s">
        <v>492</v>
      </c>
    </row>
    <row r="2266" spans="1:16" ht="12.75">
      <c r="A2266" t="s">
        <v>50</v>
      </c>
      <c s="34" t="s">
        <v>119</v>
      </c>
      <c s="34" t="s">
        <v>3919</v>
      </c>
      <c s="35" t="s">
        <v>5</v>
      </c>
      <c s="6" t="s">
        <v>3920</v>
      </c>
      <c s="36" t="s">
        <v>86</v>
      </c>
      <c s="37">
        <v>2235</v>
      </c>
      <c s="36">
        <v>0</v>
      </c>
      <c s="36">
        <f>ROUND(G2266*H2266,6)</f>
      </c>
      <c r="L2266" s="38">
        <v>0</v>
      </c>
      <c s="32">
        <f>ROUND(ROUND(L2266,2)*ROUND(G2266,3),2)</f>
      </c>
      <c s="36" t="s">
        <v>55</v>
      </c>
      <c>
        <f>(M2266*21)/100</f>
      </c>
      <c t="s">
        <v>28</v>
      </c>
    </row>
    <row r="2267" spans="1:5" ht="12.75">
      <c r="A2267" s="35" t="s">
        <v>56</v>
      </c>
      <c r="E2267" s="39" t="s">
        <v>3920</v>
      </c>
    </row>
    <row r="2268" spans="1:5" ht="12.75">
      <c r="A2268" s="35" t="s">
        <v>57</v>
      </c>
      <c r="E2268" s="40" t="s">
        <v>5</v>
      </c>
    </row>
    <row r="2269" spans="1:5" ht="51">
      <c r="A2269" t="s">
        <v>58</v>
      </c>
      <c r="E2269" s="39" t="s">
        <v>492</v>
      </c>
    </row>
    <row r="2270" spans="1:16" ht="12.75">
      <c r="A2270" t="s">
        <v>50</v>
      </c>
      <c s="34" t="s">
        <v>123</v>
      </c>
      <c s="34" t="s">
        <v>3921</v>
      </c>
      <c s="35" t="s">
        <v>5</v>
      </c>
      <c s="6" t="s">
        <v>3922</v>
      </c>
      <c s="36" t="s">
        <v>86</v>
      </c>
      <c s="37">
        <v>2040</v>
      </c>
      <c s="36">
        <v>0</v>
      </c>
      <c s="36">
        <f>ROUND(G2270*H2270,6)</f>
      </c>
      <c r="L2270" s="38">
        <v>0</v>
      </c>
      <c s="32">
        <f>ROUND(ROUND(L2270,2)*ROUND(G2270,3),2)</f>
      </c>
      <c s="36" t="s">
        <v>55</v>
      </c>
      <c>
        <f>(M2270*21)/100</f>
      </c>
      <c t="s">
        <v>28</v>
      </c>
    </row>
    <row r="2271" spans="1:5" ht="12.75">
      <c r="A2271" s="35" t="s">
        <v>56</v>
      </c>
      <c r="E2271" s="39" t="s">
        <v>3922</v>
      </c>
    </row>
    <row r="2272" spans="1:5" ht="12.75">
      <c r="A2272" s="35" t="s">
        <v>57</v>
      </c>
      <c r="E2272" s="40" t="s">
        <v>5</v>
      </c>
    </row>
    <row r="2273" spans="1:5" ht="51">
      <c r="A2273" t="s">
        <v>58</v>
      </c>
      <c r="E2273" s="39" t="s">
        <v>492</v>
      </c>
    </row>
    <row r="2274" spans="1:16" ht="12.75">
      <c r="A2274" t="s">
        <v>50</v>
      </c>
      <c s="34" t="s">
        <v>128</v>
      </c>
      <c s="34" t="s">
        <v>3923</v>
      </c>
      <c s="35" t="s">
        <v>5</v>
      </c>
      <c s="6" t="s">
        <v>3924</v>
      </c>
      <c s="36" t="s">
        <v>86</v>
      </c>
      <c s="37">
        <v>440</v>
      </c>
      <c s="36">
        <v>0</v>
      </c>
      <c s="36">
        <f>ROUND(G2274*H2274,6)</f>
      </c>
      <c r="L2274" s="38">
        <v>0</v>
      </c>
      <c s="32">
        <f>ROUND(ROUND(L2274,2)*ROUND(G2274,3),2)</f>
      </c>
      <c s="36" t="s">
        <v>55</v>
      </c>
      <c>
        <f>(M2274*21)/100</f>
      </c>
      <c t="s">
        <v>28</v>
      </c>
    </row>
    <row r="2275" spans="1:5" ht="12.75">
      <c r="A2275" s="35" t="s">
        <v>56</v>
      </c>
      <c r="E2275" s="39" t="s">
        <v>3924</v>
      </c>
    </row>
    <row r="2276" spans="1:5" ht="12.75">
      <c r="A2276" s="35" t="s">
        <v>57</v>
      </c>
      <c r="E2276" s="40" t="s">
        <v>5</v>
      </c>
    </row>
    <row r="2277" spans="1:5" ht="51">
      <c r="A2277" t="s">
        <v>58</v>
      </c>
      <c r="E2277" s="39" t="s">
        <v>492</v>
      </c>
    </row>
    <row r="2278" spans="1:16" ht="12.75">
      <c r="A2278" t="s">
        <v>50</v>
      </c>
      <c s="34" t="s">
        <v>132</v>
      </c>
      <c s="34" t="s">
        <v>3925</v>
      </c>
      <c s="35" t="s">
        <v>5</v>
      </c>
      <c s="6" t="s">
        <v>3926</v>
      </c>
      <c s="36" t="s">
        <v>86</v>
      </c>
      <c s="37">
        <v>75</v>
      </c>
      <c s="36">
        <v>0</v>
      </c>
      <c s="36">
        <f>ROUND(G2278*H2278,6)</f>
      </c>
      <c r="L2278" s="38">
        <v>0</v>
      </c>
      <c s="32">
        <f>ROUND(ROUND(L2278,2)*ROUND(G2278,3),2)</f>
      </c>
      <c s="36" t="s">
        <v>55</v>
      </c>
      <c>
        <f>(M2278*21)/100</f>
      </c>
      <c t="s">
        <v>28</v>
      </c>
    </row>
    <row r="2279" spans="1:5" ht="12.75">
      <c r="A2279" s="35" t="s">
        <v>56</v>
      </c>
      <c r="E2279" s="39" t="s">
        <v>3926</v>
      </c>
    </row>
    <row r="2280" spans="1:5" ht="12.75">
      <c r="A2280" s="35" t="s">
        <v>57</v>
      </c>
      <c r="E2280" s="40" t="s">
        <v>5</v>
      </c>
    </row>
    <row r="2281" spans="1:5" ht="51">
      <c r="A2281" t="s">
        <v>58</v>
      </c>
      <c r="E2281" s="39" t="s">
        <v>492</v>
      </c>
    </row>
    <row r="2282" spans="1:16" ht="12.75">
      <c r="A2282" t="s">
        <v>50</v>
      </c>
      <c s="34" t="s">
        <v>136</v>
      </c>
      <c s="34" t="s">
        <v>3927</v>
      </c>
      <c s="35" t="s">
        <v>5</v>
      </c>
      <c s="6" t="s">
        <v>3928</v>
      </c>
      <c s="36" t="s">
        <v>86</v>
      </c>
      <c s="37">
        <v>515</v>
      </c>
      <c s="36">
        <v>0</v>
      </c>
      <c s="36">
        <f>ROUND(G2282*H2282,6)</f>
      </c>
      <c r="L2282" s="38">
        <v>0</v>
      </c>
      <c s="32">
        <f>ROUND(ROUND(L2282,2)*ROUND(G2282,3),2)</f>
      </c>
      <c s="36" t="s">
        <v>55</v>
      </c>
      <c>
        <f>(M2282*21)/100</f>
      </c>
      <c t="s">
        <v>28</v>
      </c>
    </row>
    <row r="2283" spans="1:5" ht="12.75">
      <c r="A2283" s="35" t="s">
        <v>56</v>
      </c>
      <c r="E2283" s="39" t="s">
        <v>3928</v>
      </c>
    </row>
    <row r="2284" spans="1:5" ht="12.75">
      <c r="A2284" s="35" t="s">
        <v>57</v>
      </c>
      <c r="E2284" s="40" t="s">
        <v>5</v>
      </c>
    </row>
    <row r="2285" spans="1:5" ht="51">
      <c r="A2285" t="s">
        <v>58</v>
      </c>
      <c r="E2285" s="39" t="s">
        <v>492</v>
      </c>
    </row>
    <row r="2286" spans="1:16" ht="12.75">
      <c r="A2286" t="s">
        <v>50</v>
      </c>
      <c s="34" t="s">
        <v>140</v>
      </c>
      <c s="34" t="s">
        <v>3929</v>
      </c>
      <c s="35" t="s">
        <v>5</v>
      </c>
      <c s="6" t="s">
        <v>3930</v>
      </c>
      <c s="36" t="s">
        <v>1393</v>
      </c>
      <c s="37">
        <v>1</v>
      </c>
      <c s="36">
        <v>0</v>
      </c>
      <c s="36">
        <f>ROUND(G2286*H2286,6)</f>
      </c>
      <c r="L2286" s="38">
        <v>0</v>
      </c>
      <c s="32">
        <f>ROUND(ROUND(L2286,2)*ROUND(G2286,3),2)</f>
      </c>
      <c s="36" t="s">
        <v>55</v>
      </c>
      <c>
        <f>(M2286*21)/100</f>
      </c>
      <c t="s">
        <v>28</v>
      </c>
    </row>
    <row r="2287" spans="1:5" ht="12.75">
      <c r="A2287" s="35" t="s">
        <v>56</v>
      </c>
      <c r="E2287" s="39" t="s">
        <v>3930</v>
      </c>
    </row>
    <row r="2288" spans="1:5" ht="12.75">
      <c r="A2288" s="35" t="s">
        <v>57</v>
      </c>
      <c r="E2288" s="40" t="s">
        <v>5</v>
      </c>
    </row>
    <row r="2289" spans="1:5" ht="51">
      <c r="A2289" t="s">
        <v>58</v>
      </c>
      <c r="E2289" s="39" t="s">
        <v>492</v>
      </c>
    </row>
    <row r="2290" spans="1:13" ht="12.75">
      <c r="A2290" t="s">
        <v>47</v>
      </c>
      <c r="C2290" s="31" t="s">
        <v>870</v>
      </c>
      <c r="E2290" s="33" t="s">
        <v>3931</v>
      </c>
      <c r="J2290" s="32">
        <f>0</f>
      </c>
      <c s="32">
        <f>0</f>
      </c>
      <c s="32">
        <f>0+L2291+L2295+L2299+L2303+L2307+L2311+L2315+L2319+L2323+L2327+L2331+L2335+L2339+L2343+L2347+L2351+L2355+L2359+L2363+L2367+L2371+L2375+L2379+L2383+L2387+L2391+L2395+L2399+L2403+L2407+L2411+L2415+L2419+L2423+L2427+L2431+L2435+L2439+L2443+L2447+L2451+L2455+L2459+L2463+L2467+L2471+L2475+L2479</f>
      </c>
      <c s="32">
        <f>0+M2291+M2295+M2299+M2303+M2307+M2311+M2315+M2319+M2323+M2327+M2331+M2335+M2339+M2343+M2347+M2351+M2355+M2359+M2363+M2367+M2371+M2375+M2379+M2383+M2387+M2391+M2395+M2399+M2403+M2407+M2411+M2415+M2419+M2423+M2427+M2431+M2435+M2439+M2443+M2447+M2451+M2455+M2459+M2463+M2467+M2471+M2475+M2479</f>
      </c>
    </row>
    <row r="2291" spans="1:16" ht="12.75">
      <c r="A2291" t="s">
        <v>50</v>
      </c>
      <c s="34" t="s">
        <v>144</v>
      </c>
      <c s="34" t="s">
        <v>3932</v>
      </c>
      <c s="35" t="s">
        <v>5</v>
      </c>
      <c s="6" t="s">
        <v>3933</v>
      </c>
      <c s="36" t="s">
        <v>65</v>
      </c>
      <c s="37">
        <v>85</v>
      </c>
      <c s="36">
        <v>0</v>
      </c>
      <c s="36">
        <f>ROUND(G2291*H2291,6)</f>
      </c>
      <c r="L2291" s="38">
        <v>0</v>
      </c>
      <c s="32">
        <f>ROUND(ROUND(L2291,2)*ROUND(G2291,3),2)</f>
      </c>
      <c s="36" t="s">
        <v>55</v>
      </c>
      <c>
        <f>(M2291*21)/100</f>
      </c>
      <c t="s">
        <v>28</v>
      </c>
    </row>
    <row r="2292" spans="1:5" ht="12.75">
      <c r="A2292" s="35" t="s">
        <v>56</v>
      </c>
      <c r="E2292" s="39" t="s">
        <v>3933</v>
      </c>
    </row>
    <row r="2293" spans="1:5" ht="12.75">
      <c r="A2293" s="35" t="s">
        <v>57</v>
      </c>
      <c r="E2293" s="40" t="s">
        <v>5</v>
      </c>
    </row>
    <row r="2294" spans="1:5" ht="51">
      <c r="A2294" t="s">
        <v>58</v>
      </c>
      <c r="E2294" s="39" t="s">
        <v>492</v>
      </c>
    </row>
    <row r="2295" spans="1:16" ht="12.75">
      <c r="A2295" t="s">
        <v>50</v>
      </c>
      <c s="34" t="s">
        <v>148</v>
      </c>
      <c s="34" t="s">
        <v>3934</v>
      </c>
      <c s="35" t="s">
        <v>5</v>
      </c>
      <c s="6" t="s">
        <v>3935</v>
      </c>
      <c s="36" t="s">
        <v>65</v>
      </c>
      <c s="37">
        <v>65</v>
      </c>
      <c s="36">
        <v>0</v>
      </c>
      <c s="36">
        <f>ROUND(G2295*H2295,6)</f>
      </c>
      <c r="L2295" s="38">
        <v>0</v>
      </c>
      <c s="32">
        <f>ROUND(ROUND(L2295,2)*ROUND(G2295,3),2)</f>
      </c>
      <c s="36" t="s">
        <v>55</v>
      </c>
      <c>
        <f>(M2295*21)/100</f>
      </c>
      <c t="s">
        <v>28</v>
      </c>
    </row>
    <row r="2296" spans="1:5" ht="12.75">
      <c r="A2296" s="35" t="s">
        <v>56</v>
      </c>
      <c r="E2296" s="39" t="s">
        <v>3935</v>
      </c>
    </row>
    <row r="2297" spans="1:5" ht="12.75">
      <c r="A2297" s="35" t="s">
        <v>57</v>
      </c>
      <c r="E2297" s="40" t="s">
        <v>5</v>
      </c>
    </row>
    <row r="2298" spans="1:5" ht="51">
      <c r="A2298" t="s">
        <v>58</v>
      </c>
      <c r="E2298" s="39" t="s">
        <v>492</v>
      </c>
    </row>
    <row r="2299" spans="1:16" ht="12.75">
      <c r="A2299" t="s">
        <v>50</v>
      </c>
      <c s="34" t="s">
        <v>152</v>
      </c>
      <c s="34" t="s">
        <v>3936</v>
      </c>
      <c s="35" t="s">
        <v>5</v>
      </c>
      <c s="6" t="s">
        <v>3937</v>
      </c>
      <c s="36" t="s">
        <v>65</v>
      </c>
      <c s="37">
        <v>25</v>
      </c>
      <c s="36">
        <v>0</v>
      </c>
      <c s="36">
        <f>ROUND(G2299*H2299,6)</f>
      </c>
      <c r="L2299" s="38">
        <v>0</v>
      </c>
      <c s="32">
        <f>ROUND(ROUND(L2299,2)*ROUND(G2299,3),2)</f>
      </c>
      <c s="36" t="s">
        <v>55</v>
      </c>
      <c>
        <f>(M2299*21)/100</f>
      </c>
      <c t="s">
        <v>28</v>
      </c>
    </row>
    <row r="2300" spans="1:5" ht="12.75">
      <c r="A2300" s="35" t="s">
        <v>56</v>
      </c>
      <c r="E2300" s="39" t="s">
        <v>3937</v>
      </c>
    </row>
    <row r="2301" spans="1:5" ht="12.75">
      <c r="A2301" s="35" t="s">
        <v>57</v>
      </c>
      <c r="E2301" s="40" t="s">
        <v>5</v>
      </c>
    </row>
    <row r="2302" spans="1:5" ht="51">
      <c r="A2302" t="s">
        <v>58</v>
      </c>
      <c r="E2302" s="39" t="s">
        <v>492</v>
      </c>
    </row>
    <row r="2303" spans="1:16" ht="12.75">
      <c r="A2303" t="s">
        <v>50</v>
      </c>
      <c s="34" t="s">
        <v>156</v>
      </c>
      <c s="34" t="s">
        <v>3938</v>
      </c>
      <c s="35" t="s">
        <v>5</v>
      </c>
      <c s="6" t="s">
        <v>3939</v>
      </c>
      <c s="36" t="s">
        <v>65</v>
      </c>
      <c s="37">
        <v>2</v>
      </c>
      <c s="36">
        <v>0</v>
      </c>
      <c s="36">
        <f>ROUND(G2303*H2303,6)</f>
      </c>
      <c r="L2303" s="38">
        <v>0</v>
      </c>
      <c s="32">
        <f>ROUND(ROUND(L2303,2)*ROUND(G2303,3),2)</f>
      </c>
      <c s="36" t="s">
        <v>55</v>
      </c>
      <c>
        <f>(M2303*21)/100</f>
      </c>
      <c t="s">
        <v>28</v>
      </c>
    </row>
    <row r="2304" spans="1:5" ht="12.75">
      <c r="A2304" s="35" t="s">
        <v>56</v>
      </c>
      <c r="E2304" s="39" t="s">
        <v>3939</v>
      </c>
    </row>
    <row r="2305" spans="1:5" ht="12.75">
      <c r="A2305" s="35" t="s">
        <v>57</v>
      </c>
      <c r="E2305" s="40" t="s">
        <v>5</v>
      </c>
    </row>
    <row r="2306" spans="1:5" ht="51">
      <c r="A2306" t="s">
        <v>58</v>
      </c>
      <c r="E2306" s="39" t="s">
        <v>492</v>
      </c>
    </row>
    <row r="2307" spans="1:16" ht="12.75">
      <c r="A2307" t="s">
        <v>50</v>
      </c>
      <c s="34" t="s">
        <v>161</v>
      </c>
      <c s="34" t="s">
        <v>3940</v>
      </c>
      <c s="35" t="s">
        <v>5</v>
      </c>
      <c s="6" t="s">
        <v>3941</v>
      </c>
      <c s="36" t="s">
        <v>65</v>
      </c>
      <c s="37">
        <v>7</v>
      </c>
      <c s="36">
        <v>0</v>
      </c>
      <c s="36">
        <f>ROUND(G2307*H2307,6)</f>
      </c>
      <c r="L2307" s="38">
        <v>0</v>
      </c>
      <c s="32">
        <f>ROUND(ROUND(L2307,2)*ROUND(G2307,3),2)</f>
      </c>
      <c s="36" t="s">
        <v>55</v>
      </c>
      <c>
        <f>(M2307*21)/100</f>
      </c>
      <c t="s">
        <v>28</v>
      </c>
    </row>
    <row r="2308" spans="1:5" ht="12.75">
      <c r="A2308" s="35" t="s">
        <v>56</v>
      </c>
      <c r="E2308" s="39" t="s">
        <v>3941</v>
      </c>
    </row>
    <row r="2309" spans="1:5" ht="12.75">
      <c r="A2309" s="35" t="s">
        <v>57</v>
      </c>
      <c r="E2309" s="40" t="s">
        <v>5</v>
      </c>
    </row>
    <row r="2310" spans="1:5" ht="51">
      <c r="A2310" t="s">
        <v>58</v>
      </c>
      <c r="E2310" s="39" t="s">
        <v>492</v>
      </c>
    </row>
    <row r="2311" spans="1:16" ht="12.75">
      <c r="A2311" t="s">
        <v>50</v>
      </c>
      <c s="34" t="s">
        <v>165</v>
      </c>
      <c s="34" t="s">
        <v>3942</v>
      </c>
      <c s="35" t="s">
        <v>5</v>
      </c>
      <c s="6" t="s">
        <v>3943</v>
      </c>
      <c s="36" t="s">
        <v>65</v>
      </c>
      <c s="37">
        <v>12</v>
      </c>
      <c s="36">
        <v>0</v>
      </c>
      <c s="36">
        <f>ROUND(G2311*H2311,6)</f>
      </c>
      <c r="L2311" s="38">
        <v>0</v>
      </c>
      <c s="32">
        <f>ROUND(ROUND(L2311,2)*ROUND(G2311,3),2)</f>
      </c>
      <c s="36" t="s">
        <v>55</v>
      </c>
      <c>
        <f>(M2311*21)/100</f>
      </c>
      <c t="s">
        <v>28</v>
      </c>
    </row>
    <row r="2312" spans="1:5" ht="12.75">
      <c r="A2312" s="35" t="s">
        <v>56</v>
      </c>
      <c r="E2312" s="39" t="s">
        <v>3943</v>
      </c>
    </row>
    <row r="2313" spans="1:5" ht="12.75">
      <c r="A2313" s="35" t="s">
        <v>57</v>
      </c>
      <c r="E2313" s="40" t="s">
        <v>5</v>
      </c>
    </row>
    <row r="2314" spans="1:5" ht="51">
      <c r="A2314" t="s">
        <v>58</v>
      </c>
      <c r="E2314" s="39" t="s">
        <v>492</v>
      </c>
    </row>
    <row r="2315" spans="1:16" ht="12.75">
      <c r="A2315" t="s">
        <v>50</v>
      </c>
      <c s="34" t="s">
        <v>169</v>
      </c>
      <c s="34" t="s">
        <v>3944</v>
      </c>
      <c s="35" t="s">
        <v>5</v>
      </c>
      <c s="6" t="s">
        <v>3945</v>
      </c>
      <c s="36" t="s">
        <v>65</v>
      </c>
      <c s="37">
        <v>3</v>
      </c>
      <c s="36">
        <v>0</v>
      </c>
      <c s="36">
        <f>ROUND(G2315*H2315,6)</f>
      </c>
      <c r="L2315" s="38">
        <v>0</v>
      </c>
      <c s="32">
        <f>ROUND(ROUND(L2315,2)*ROUND(G2315,3),2)</f>
      </c>
      <c s="36" t="s">
        <v>55</v>
      </c>
      <c>
        <f>(M2315*21)/100</f>
      </c>
      <c t="s">
        <v>28</v>
      </c>
    </row>
    <row r="2316" spans="1:5" ht="12.75">
      <c r="A2316" s="35" t="s">
        <v>56</v>
      </c>
      <c r="E2316" s="39" t="s">
        <v>3945</v>
      </c>
    </row>
    <row r="2317" spans="1:5" ht="12.75">
      <c r="A2317" s="35" t="s">
        <v>57</v>
      </c>
      <c r="E2317" s="40" t="s">
        <v>5</v>
      </c>
    </row>
    <row r="2318" spans="1:5" ht="51">
      <c r="A2318" t="s">
        <v>58</v>
      </c>
      <c r="E2318" s="39" t="s">
        <v>492</v>
      </c>
    </row>
    <row r="2319" spans="1:16" ht="12.75">
      <c r="A2319" t="s">
        <v>50</v>
      </c>
      <c s="34" t="s">
        <v>173</v>
      </c>
      <c s="34" t="s">
        <v>3946</v>
      </c>
      <c s="35" t="s">
        <v>5</v>
      </c>
      <c s="6" t="s">
        <v>3947</v>
      </c>
      <c s="36" t="s">
        <v>65</v>
      </c>
      <c s="37">
        <v>1</v>
      </c>
      <c s="36">
        <v>0</v>
      </c>
      <c s="36">
        <f>ROUND(G2319*H2319,6)</f>
      </c>
      <c r="L2319" s="38">
        <v>0</v>
      </c>
      <c s="32">
        <f>ROUND(ROUND(L2319,2)*ROUND(G2319,3),2)</f>
      </c>
      <c s="36" t="s">
        <v>55</v>
      </c>
      <c>
        <f>(M2319*21)/100</f>
      </c>
      <c t="s">
        <v>28</v>
      </c>
    </row>
    <row r="2320" spans="1:5" ht="12.75">
      <c r="A2320" s="35" t="s">
        <v>56</v>
      </c>
      <c r="E2320" s="39" t="s">
        <v>3947</v>
      </c>
    </row>
    <row r="2321" spans="1:5" ht="12.75">
      <c r="A2321" s="35" t="s">
        <v>57</v>
      </c>
      <c r="E2321" s="40" t="s">
        <v>5</v>
      </c>
    </row>
    <row r="2322" spans="1:5" ht="51">
      <c r="A2322" t="s">
        <v>58</v>
      </c>
      <c r="E2322" s="39" t="s">
        <v>492</v>
      </c>
    </row>
    <row r="2323" spans="1:16" ht="12.75">
      <c r="A2323" t="s">
        <v>50</v>
      </c>
      <c s="34" t="s">
        <v>177</v>
      </c>
      <c s="34" t="s">
        <v>3948</v>
      </c>
      <c s="35" t="s">
        <v>5</v>
      </c>
      <c s="6" t="s">
        <v>3949</v>
      </c>
      <c s="36" t="s">
        <v>65</v>
      </c>
      <c s="37">
        <v>2</v>
      </c>
      <c s="36">
        <v>0</v>
      </c>
      <c s="36">
        <f>ROUND(G2323*H2323,6)</f>
      </c>
      <c r="L2323" s="38">
        <v>0</v>
      </c>
      <c s="32">
        <f>ROUND(ROUND(L2323,2)*ROUND(G2323,3),2)</f>
      </c>
      <c s="36" t="s">
        <v>55</v>
      </c>
      <c>
        <f>(M2323*21)/100</f>
      </c>
      <c t="s">
        <v>28</v>
      </c>
    </row>
    <row r="2324" spans="1:5" ht="12.75">
      <c r="A2324" s="35" t="s">
        <v>56</v>
      </c>
      <c r="E2324" s="39" t="s">
        <v>3949</v>
      </c>
    </row>
    <row r="2325" spans="1:5" ht="12.75">
      <c r="A2325" s="35" t="s">
        <v>57</v>
      </c>
      <c r="E2325" s="40" t="s">
        <v>5</v>
      </c>
    </row>
    <row r="2326" spans="1:5" ht="51">
      <c r="A2326" t="s">
        <v>58</v>
      </c>
      <c r="E2326" s="39" t="s">
        <v>492</v>
      </c>
    </row>
    <row r="2327" spans="1:16" ht="12.75">
      <c r="A2327" t="s">
        <v>50</v>
      </c>
      <c s="34" t="s">
        <v>181</v>
      </c>
      <c s="34" t="s">
        <v>3950</v>
      </c>
      <c s="35" t="s">
        <v>5</v>
      </c>
      <c s="6" t="s">
        <v>3951</v>
      </c>
      <c s="36" t="s">
        <v>65</v>
      </c>
      <c s="37">
        <v>1</v>
      </c>
      <c s="36">
        <v>0</v>
      </c>
      <c s="36">
        <f>ROUND(G2327*H2327,6)</f>
      </c>
      <c r="L2327" s="38">
        <v>0</v>
      </c>
      <c s="32">
        <f>ROUND(ROUND(L2327,2)*ROUND(G2327,3),2)</f>
      </c>
      <c s="36" t="s">
        <v>55</v>
      </c>
      <c>
        <f>(M2327*21)/100</f>
      </c>
      <c t="s">
        <v>28</v>
      </c>
    </row>
    <row r="2328" spans="1:5" ht="12.75">
      <c r="A2328" s="35" t="s">
        <v>56</v>
      </c>
      <c r="E2328" s="39" t="s">
        <v>3951</v>
      </c>
    </row>
    <row r="2329" spans="1:5" ht="12.75">
      <c r="A2329" s="35" t="s">
        <v>57</v>
      </c>
      <c r="E2329" s="40" t="s">
        <v>5</v>
      </c>
    </row>
    <row r="2330" spans="1:5" ht="51">
      <c r="A2330" t="s">
        <v>58</v>
      </c>
      <c r="E2330" s="39" t="s">
        <v>492</v>
      </c>
    </row>
    <row r="2331" spans="1:16" ht="12.75">
      <c r="A2331" t="s">
        <v>50</v>
      </c>
      <c s="34" t="s">
        <v>185</v>
      </c>
      <c s="34" t="s">
        <v>3952</v>
      </c>
      <c s="35" t="s">
        <v>5</v>
      </c>
      <c s="6" t="s">
        <v>3953</v>
      </c>
      <c s="36" t="s">
        <v>65</v>
      </c>
      <c s="37">
        <v>2</v>
      </c>
      <c s="36">
        <v>0</v>
      </c>
      <c s="36">
        <f>ROUND(G2331*H2331,6)</f>
      </c>
      <c r="L2331" s="38">
        <v>0</v>
      </c>
      <c s="32">
        <f>ROUND(ROUND(L2331,2)*ROUND(G2331,3),2)</f>
      </c>
      <c s="36" t="s">
        <v>55</v>
      </c>
      <c>
        <f>(M2331*21)/100</f>
      </c>
      <c t="s">
        <v>28</v>
      </c>
    </row>
    <row r="2332" spans="1:5" ht="12.75">
      <c r="A2332" s="35" t="s">
        <v>56</v>
      </c>
      <c r="E2332" s="39" t="s">
        <v>3953</v>
      </c>
    </row>
    <row r="2333" spans="1:5" ht="12.75">
      <c r="A2333" s="35" t="s">
        <v>57</v>
      </c>
      <c r="E2333" s="40" t="s">
        <v>5</v>
      </c>
    </row>
    <row r="2334" spans="1:5" ht="51">
      <c r="A2334" t="s">
        <v>58</v>
      </c>
      <c r="E2334" s="39" t="s">
        <v>492</v>
      </c>
    </row>
    <row r="2335" spans="1:16" ht="12.75">
      <c r="A2335" t="s">
        <v>50</v>
      </c>
      <c s="34" t="s">
        <v>189</v>
      </c>
      <c s="34" t="s">
        <v>3954</v>
      </c>
      <c s="35" t="s">
        <v>5</v>
      </c>
      <c s="6" t="s">
        <v>3955</v>
      </c>
      <c s="36" t="s">
        <v>65</v>
      </c>
      <c s="37">
        <v>1</v>
      </c>
      <c s="36">
        <v>0</v>
      </c>
      <c s="36">
        <f>ROUND(G2335*H2335,6)</f>
      </c>
      <c r="L2335" s="38">
        <v>0</v>
      </c>
      <c s="32">
        <f>ROUND(ROUND(L2335,2)*ROUND(G2335,3),2)</f>
      </c>
      <c s="36" t="s">
        <v>55</v>
      </c>
      <c>
        <f>(M2335*21)/100</f>
      </c>
      <c t="s">
        <v>28</v>
      </c>
    </row>
    <row r="2336" spans="1:5" ht="12.75">
      <c r="A2336" s="35" t="s">
        <v>56</v>
      </c>
      <c r="E2336" s="39" t="s">
        <v>3955</v>
      </c>
    </row>
    <row r="2337" spans="1:5" ht="12.75">
      <c r="A2337" s="35" t="s">
        <v>57</v>
      </c>
      <c r="E2337" s="40" t="s">
        <v>5</v>
      </c>
    </row>
    <row r="2338" spans="1:5" ht="51">
      <c r="A2338" t="s">
        <v>58</v>
      </c>
      <c r="E2338" s="39" t="s">
        <v>492</v>
      </c>
    </row>
    <row r="2339" spans="1:16" ht="12.75">
      <c r="A2339" t="s">
        <v>50</v>
      </c>
      <c s="34" t="s">
        <v>193</v>
      </c>
      <c s="34" t="s">
        <v>3956</v>
      </c>
      <c s="35" t="s">
        <v>5</v>
      </c>
      <c s="6" t="s">
        <v>3957</v>
      </c>
      <c s="36" t="s">
        <v>65</v>
      </c>
      <c s="37">
        <v>1</v>
      </c>
      <c s="36">
        <v>0</v>
      </c>
      <c s="36">
        <f>ROUND(G2339*H2339,6)</f>
      </c>
      <c r="L2339" s="38">
        <v>0</v>
      </c>
      <c s="32">
        <f>ROUND(ROUND(L2339,2)*ROUND(G2339,3),2)</f>
      </c>
      <c s="36" t="s">
        <v>55</v>
      </c>
      <c>
        <f>(M2339*21)/100</f>
      </c>
      <c t="s">
        <v>28</v>
      </c>
    </row>
    <row r="2340" spans="1:5" ht="12.75">
      <c r="A2340" s="35" t="s">
        <v>56</v>
      </c>
      <c r="E2340" s="39" t="s">
        <v>3957</v>
      </c>
    </row>
    <row r="2341" spans="1:5" ht="12.75">
      <c r="A2341" s="35" t="s">
        <v>57</v>
      </c>
      <c r="E2341" s="40" t="s">
        <v>5</v>
      </c>
    </row>
    <row r="2342" spans="1:5" ht="51">
      <c r="A2342" t="s">
        <v>58</v>
      </c>
      <c r="E2342" s="39" t="s">
        <v>492</v>
      </c>
    </row>
    <row r="2343" spans="1:16" ht="12.75">
      <c r="A2343" t="s">
        <v>50</v>
      </c>
      <c s="34" t="s">
        <v>197</v>
      </c>
      <c s="34" t="s">
        <v>3958</v>
      </c>
      <c s="35" t="s">
        <v>5</v>
      </c>
      <c s="6" t="s">
        <v>3959</v>
      </c>
      <c s="36" t="s">
        <v>65</v>
      </c>
      <c s="37">
        <v>1</v>
      </c>
      <c s="36">
        <v>0</v>
      </c>
      <c s="36">
        <f>ROUND(G2343*H2343,6)</f>
      </c>
      <c r="L2343" s="38">
        <v>0</v>
      </c>
      <c s="32">
        <f>ROUND(ROUND(L2343,2)*ROUND(G2343,3),2)</f>
      </c>
      <c s="36" t="s">
        <v>55</v>
      </c>
      <c>
        <f>(M2343*21)/100</f>
      </c>
      <c t="s">
        <v>28</v>
      </c>
    </row>
    <row r="2344" spans="1:5" ht="12.75">
      <c r="A2344" s="35" t="s">
        <v>56</v>
      </c>
      <c r="E2344" s="39" t="s">
        <v>3959</v>
      </c>
    </row>
    <row r="2345" spans="1:5" ht="12.75">
      <c r="A2345" s="35" t="s">
        <v>57</v>
      </c>
      <c r="E2345" s="40" t="s">
        <v>5</v>
      </c>
    </row>
    <row r="2346" spans="1:5" ht="51">
      <c r="A2346" t="s">
        <v>58</v>
      </c>
      <c r="E2346" s="39" t="s">
        <v>492</v>
      </c>
    </row>
    <row r="2347" spans="1:16" ht="12.75">
      <c r="A2347" t="s">
        <v>50</v>
      </c>
      <c s="34" t="s">
        <v>201</v>
      </c>
      <c s="34" t="s">
        <v>3960</v>
      </c>
      <c s="35" t="s">
        <v>5</v>
      </c>
      <c s="6" t="s">
        <v>3961</v>
      </c>
      <c s="36" t="s">
        <v>65</v>
      </c>
      <c s="37">
        <v>11</v>
      </c>
      <c s="36">
        <v>0</v>
      </c>
      <c s="36">
        <f>ROUND(G2347*H2347,6)</f>
      </c>
      <c r="L2347" s="38">
        <v>0</v>
      </c>
      <c s="32">
        <f>ROUND(ROUND(L2347,2)*ROUND(G2347,3),2)</f>
      </c>
      <c s="36" t="s">
        <v>55</v>
      </c>
      <c>
        <f>(M2347*21)/100</f>
      </c>
      <c t="s">
        <v>28</v>
      </c>
    </row>
    <row r="2348" spans="1:5" ht="12.75">
      <c r="A2348" s="35" t="s">
        <v>56</v>
      </c>
      <c r="E2348" s="39" t="s">
        <v>3961</v>
      </c>
    </row>
    <row r="2349" spans="1:5" ht="12.75">
      <c r="A2349" s="35" t="s">
        <v>57</v>
      </c>
      <c r="E2349" s="40" t="s">
        <v>5</v>
      </c>
    </row>
    <row r="2350" spans="1:5" ht="51">
      <c r="A2350" t="s">
        <v>58</v>
      </c>
      <c r="E2350" s="39" t="s">
        <v>492</v>
      </c>
    </row>
    <row r="2351" spans="1:16" ht="12.75">
      <c r="A2351" t="s">
        <v>50</v>
      </c>
      <c s="34" t="s">
        <v>205</v>
      </c>
      <c s="34" t="s">
        <v>3962</v>
      </c>
      <c s="35" t="s">
        <v>5</v>
      </c>
      <c s="6" t="s">
        <v>3963</v>
      </c>
      <c s="36" t="s">
        <v>65</v>
      </c>
      <c s="37">
        <v>8</v>
      </c>
      <c s="36">
        <v>0</v>
      </c>
      <c s="36">
        <f>ROUND(G2351*H2351,6)</f>
      </c>
      <c r="L2351" s="38">
        <v>0</v>
      </c>
      <c s="32">
        <f>ROUND(ROUND(L2351,2)*ROUND(G2351,3),2)</f>
      </c>
      <c s="36" t="s">
        <v>55</v>
      </c>
      <c>
        <f>(M2351*21)/100</f>
      </c>
      <c t="s">
        <v>28</v>
      </c>
    </row>
    <row r="2352" spans="1:5" ht="12.75">
      <c r="A2352" s="35" t="s">
        <v>56</v>
      </c>
      <c r="E2352" s="39" t="s">
        <v>3963</v>
      </c>
    </row>
    <row r="2353" spans="1:5" ht="12.75">
      <c r="A2353" s="35" t="s">
        <v>57</v>
      </c>
      <c r="E2353" s="40" t="s">
        <v>5</v>
      </c>
    </row>
    <row r="2354" spans="1:5" ht="51">
      <c r="A2354" t="s">
        <v>58</v>
      </c>
      <c r="E2354" s="39" t="s">
        <v>492</v>
      </c>
    </row>
    <row r="2355" spans="1:16" ht="12.75">
      <c r="A2355" t="s">
        <v>50</v>
      </c>
      <c s="34" t="s">
        <v>209</v>
      </c>
      <c s="34" t="s">
        <v>3964</v>
      </c>
      <c s="35" t="s">
        <v>5</v>
      </c>
      <c s="6" t="s">
        <v>3965</v>
      </c>
      <c s="36" t="s">
        <v>65</v>
      </c>
      <c s="37">
        <v>1</v>
      </c>
      <c s="36">
        <v>0</v>
      </c>
      <c s="36">
        <f>ROUND(G2355*H2355,6)</f>
      </c>
      <c r="L2355" s="38">
        <v>0</v>
      </c>
      <c s="32">
        <f>ROUND(ROUND(L2355,2)*ROUND(G2355,3),2)</f>
      </c>
      <c s="36" t="s">
        <v>55</v>
      </c>
      <c>
        <f>(M2355*21)/100</f>
      </c>
      <c t="s">
        <v>28</v>
      </c>
    </row>
    <row r="2356" spans="1:5" ht="12.75">
      <c r="A2356" s="35" t="s">
        <v>56</v>
      </c>
      <c r="E2356" s="39" t="s">
        <v>3965</v>
      </c>
    </row>
    <row r="2357" spans="1:5" ht="12.75">
      <c r="A2357" s="35" t="s">
        <v>57</v>
      </c>
      <c r="E2357" s="40" t="s">
        <v>5</v>
      </c>
    </row>
    <row r="2358" spans="1:5" ht="51">
      <c r="A2358" t="s">
        <v>58</v>
      </c>
      <c r="E2358" s="39" t="s">
        <v>492</v>
      </c>
    </row>
    <row r="2359" spans="1:16" ht="12.75">
      <c r="A2359" t="s">
        <v>50</v>
      </c>
      <c s="34" t="s">
        <v>213</v>
      </c>
      <c s="34" t="s">
        <v>3966</v>
      </c>
      <c s="35" t="s">
        <v>5</v>
      </c>
      <c s="6" t="s">
        <v>3967</v>
      </c>
      <c s="36" t="s">
        <v>65</v>
      </c>
      <c s="37">
        <v>1</v>
      </c>
      <c s="36">
        <v>0</v>
      </c>
      <c s="36">
        <f>ROUND(G2359*H2359,6)</f>
      </c>
      <c r="L2359" s="38">
        <v>0</v>
      </c>
      <c s="32">
        <f>ROUND(ROUND(L2359,2)*ROUND(G2359,3),2)</f>
      </c>
      <c s="36" t="s">
        <v>55</v>
      </c>
      <c>
        <f>(M2359*21)/100</f>
      </c>
      <c t="s">
        <v>28</v>
      </c>
    </row>
    <row r="2360" spans="1:5" ht="12.75">
      <c r="A2360" s="35" t="s">
        <v>56</v>
      </c>
      <c r="E2360" s="39" t="s">
        <v>3967</v>
      </c>
    </row>
    <row r="2361" spans="1:5" ht="12.75">
      <c r="A2361" s="35" t="s">
        <v>57</v>
      </c>
      <c r="E2361" s="40" t="s">
        <v>5</v>
      </c>
    </row>
    <row r="2362" spans="1:5" ht="51">
      <c r="A2362" t="s">
        <v>58</v>
      </c>
      <c r="E2362" s="39" t="s">
        <v>492</v>
      </c>
    </row>
    <row r="2363" spans="1:16" ht="12.75">
      <c r="A2363" t="s">
        <v>50</v>
      </c>
      <c s="34" t="s">
        <v>217</v>
      </c>
      <c s="34" t="s">
        <v>3968</v>
      </c>
      <c s="35" t="s">
        <v>5</v>
      </c>
      <c s="6" t="s">
        <v>3969</v>
      </c>
      <c s="36" t="s">
        <v>65</v>
      </c>
      <c s="37">
        <v>7</v>
      </c>
      <c s="36">
        <v>0</v>
      </c>
      <c s="36">
        <f>ROUND(G2363*H2363,6)</f>
      </c>
      <c r="L2363" s="38">
        <v>0</v>
      </c>
      <c s="32">
        <f>ROUND(ROUND(L2363,2)*ROUND(G2363,3),2)</f>
      </c>
      <c s="36" t="s">
        <v>55</v>
      </c>
      <c>
        <f>(M2363*21)/100</f>
      </c>
      <c t="s">
        <v>28</v>
      </c>
    </row>
    <row r="2364" spans="1:5" ht="12.75">
      <c r="A2364" s="35" t="s">
        <v>56</v>
      </c>
      <c r="E2364" s="39" t="s">
        <v>3969</v>
      </c>
    </row>
    <row r="2365" spans="1:5" ht="12.75">
      <c r="A2365" s="35" t="s">
        <v>57</v>
      </c>
      <c r="E2365" s="40" t="s">
        <v>5</v>
      </c>
    </row>
    <row r="2366" spans="1:5" ht="51">
      <c r="A2366" t="s">
        <v>58</v>
      </c>
      <c r="E2366" s="39" t="s">
        <v>492</v>
      </c>
    </row>
    <row r="2367" spans="1:16" ht="12.75">
      <c r="A2367" t="s">
        <v>50</v>
      </c>
      <c s="34" t="s">
        <v>221</v>
      </c>
      <c s="34" t="s">
        <v>3970</v>
      </c>
      <c s="35" t="s">
        <v>5</v>
      </c>
      <c s="6" t="s">
        <v>3971</v>
      </c>
      <c s="36" t="s">
        <v>65</v>
      </c>
      <c s="37">
        <v>10</v>
      </c>
      <c s="36">
        <v>0</v>
      </c>
      <c s="36">
        <f>ROUND(G2367*H2367,6)</f>
      </c>
      <c r="L2367" s="38">
        <v>0</v>
      </c>
      <c s="32">
        <f>ROUND(ROUND(L2367,2)*ROUND(G2367,3),2)</f>
      </c>
      <c s="36" t="s">
        <v>55</v>
      </c>
      <c>
        <f>(M2367*21)/100</f>
      </c>
      <c t="s">
        <v>28</v>
      </c>
    </row>
    <row r="2368" spans="1:5" ht="12.75">
      <c r="A2368" s="35" t="s">
        <v>56</v>
      </c>
      <c r="E2368" s="39" t="s">
        <v>3971</v>
      </c>
    </row>
    <row r="2369" spans="1:5" ht="12.75">
      <c r="A2369" s="35" t="s">
        <v>57</v>
      </c>
      <c r="E2369" s="40" t="s">
        <v>5</v>
      </c>
    </row>
    <row r="2370" spans="1:5" ht="51">
      <c r="A2370" t="s">
        <v>58</v>
      </c>
      <c r="E2370" s="39" t="s">
        <v>492</v>
      </c>
    </row>
    <row r="2371" spans="1:16" ht="12.75">
      <c r="A2371" t="s">
        <v>50</v>
      </c>
      <c s="34" t="s">
        <v>225</v>
      </c>
      <c s="34" t="s">
        <v>3972</v>
      </c>
      <c s="35" t="s">
        <v>5</v>
      </c>
      <c s="6" t="s">
        <v>3973</v>
      </c>
      <c s="36" t="s">
        <v>65</v>
      </c>
      <c s="37">
        <v>1</v>
      </c>
      <c s="36">
        <v>0</v>
      </c>
      <c s="36">
        <f>ROUND(G2371*H2371,6)</f>
      </c>
      <c r="L2371" s="38">
        <v>0</v>
      </c>
      <c s="32">
        <f>ROUND(ROUND(L2371,2)*ROUND(G2371,3),2)</f>
      </c>
      <c s="36" t="s">
        <v>55</v>
      </c>
      <c>
        <f>(M2371*21)/100</f>
      </c>
      <c t="s">
        <v>28</v>
      </c>
    </row>
    <row r="2372" spans="1:5" ht="12.75">
      <c r="A2372" s="35" t="s">
        <v>56</v>
      </c>
      <c r="E2372" s="39" t="s">
        <v>3973</v>
      </c>
    </row>
    <row r="2373" spans="1:5" ht="12.75">
      <c r="A2373" s="35" t="s">
        <v>57</v>
      </c>
      <c r="E2373" s="40" t="s">
        <v>5</v>
      </c>
    </row>
    <row r="2374" spans="1:5" ht="51">
      <c r="A2374" t="s">
        <v>58</v>
      </c>
      <c r="E2374" s="39" t="s">
        <v>492</v>
      </c>
    </row>
    <row r="2375" spans="1:16" ht="12.75">
      <c r="A2375" t="s">
        <v>50</v>
      </c>
      <c s="34" t="s">
        <v>229</v>
      </c>
      <c s="34" t="s">
        <v>3974</v>
      </c>
      <c s="35" t="s">
        <v>5</v>
      </c>
      <c s="6" t="s">
        <v>3975</v>
      </c>
      <c s="36" t="s">
        <v>65</v>
      </c>
      <c s="37">
        <v>13</v>
      </c>
      <c s="36">
        <v>0</v>
      </c>
      <c s="36">
        <f>ROUND(G2375*H2375,6)</f>
      </c>
      <c r="L2375" s="38">
        <v>0</v>
      </c>
      <c s="32">
        <f>ROUND(ROUND(L2375,2)*ROUND(G2375,3),2)</f>
      </c>
      <c s="36" t="s">
        <v>55</v>
      </c>
      <c>
        <f>(M2375*21)/100</f>
      </c>
      <c t="s">
        <v>28</v>
      </c>
    </row>
    <row r="2376" spans="1:5" ht="12.75">
      <c r="A2376" s="35" t="s">
        <v>56</v>
      </c>
      <c r="E2376" s="39" t="s">
        <v>3975</v>
      </c>
    </row>
    <row r="2377" spans="1:5" ht="12.75">
      <c r="A2377" s="35" t="s">
        <v>57</v>
      </c>
      <c r="E2377" s="40" t="s">
        <v>5</v>
      </c>
    </row>
    <row r="2378" spans="1:5" ht="51">
      <c r="A2378" t="s">
        <v>58</v>
      </c>
      <c r="E2378" s="39" t="s">
        <v>492</v>
      </c>
    </row>
    <row r="2379" spans="1:16" ht="12.75">
      <c r="A2379" t="s">
        <v>50</v>
      </c>
      <c s="34" t="s">
        <v>233</v>
      </c>
      <c s="34" t="s">
        <v>3976</v>
      </c>
      <c s="35" t="s">
        <v>5</v>
      </c>
      <c s="6" t="s">
        <v>3977</v>
      </c>
      <c s="36" t="s">
        <v>65</v>
      </c>
      <c s="37">
        <v>2</v>
      </c>
      <c s="36">
        <v>0</v>
      </c>
      <c s="36">
        <f>ROUND(G2379*H2379,6)</f>
      </c>
      <c r="L2379" s="38">
        <v>0</v>
      </c>
      <c s="32">
        <f>ROUND(ROUND(L2379,2)*ROUND(G2379,3),2)</f>
      </c>
      <c s="36" t="s">
        <v>55</v>
      </c>
      <c>
        <f>(M2379*21)/100</f>
      </c>
      <c t="s">
        <v>28</v>
      </c>
    </row>
    <row r="2380" spans="1:5" ht="12.75">
      <c r="A2380" s="35" t="s">
        <v>56</v>
      </c>
      <c r="E2380" s="39" t="s">
        <v>3977</v>
      </c>
    </row>
    <row r="2381" spans="1:5" ht="12.75">
      <c r="A2381" s="35" t="s">
        <v>57</v>
      </c>
      <c r="E2381" s="40" t="s">
        <v>5</v>
      </c>
    </row>
    <row r="2382" spans="1:5" ht="51">
      <c r="A2382" t="s">
        <v>58</v>
      </c>
      <c r="E2382" s="39" t="s">
        <v>492</v>
      </c>
    </row>
    <row r="2383" spans="1:16" ht="12.75">
      <c r="A2383" t="s">
        <v>50</v>
      </c>
      <c s="34" t="s">
        <v>237</v>
      </c>
      <c s="34" t="s">
        <v>3978</v>
      </c>
      <c s="35" t="s">
        <v>5</v>
      </c>
      <c s="6" t="s">
        <v>3979</v>
      </c>
      <c s="36" t="s">
        <v>65</v>
      </c>
      <c s="37">
        <v>12</v>
      </c>
      <c s="36">
        <v>0</v>
      </c>
      <c s="36">
        <f>ROUND(G2383*H2383,6)</f>
      </c>
      <c r="L2383" s="38">
        <v>0</v>
      </c>
      <c s="32">
        <f>ROUND(ROUND(L2383,2)*ROUND(G2383,3),2)</f>
      </c>
      <c s="36" t="s">
        <v>55</v>
      </c>
      <c>
        <f>(M2383*21)/100</f>
      </c>
      <c t="s">
        <v>28</v>
      </c>
    </row>
    <row r="2384" spans="1:5" ht="12.75">
      <c r="A2384" s="35" t="s">
        <v>56</v>
      </c>
      <c r="E2384" s="39" t="s">
        <v>3979</v>
      </c>
    </row>
    <row r="2385" spans="1:5" ht="12.75">
      <c r="A2385" s="35" t="s">
        <v>57</v>
      </c>
      <c r="E2385" s="40" t="s">
        <v>5</v>
      </c>
    </row>
    <row r="2386" spans="1:5" ht="51">
      <c r="A2386" t="s">
        <v>58</v>
      </c>
      <c r="E2386" s="39" t="s">
        <v>492</v>
      </c>
    </row>
    <row r="2387" spans="1:16" ht="12.75">
      <c r="A2387" t="s">
        <v>50</v>
      </c>
      <c s="34" t="s">
        <v>241</v>
      </c>
      <c s="34" t="s">
        <v>3980</v>
      </c>
      <c s="35" t="s">
        <v>5</v>
      </c>
      <c s="6" t="s">
        <v>3981</v>
      </c>
      <c s="36" t="s">
        <v>65</v>
      </c>
      <c s="37">
        <v>12</v>
      </c>
      <c s="36">
        <v>0</v>
      </c>
      <c s="36">
        <f>ROUND(G2387*H2387,6)</f>
      </c>
      <c r="L2387" s="38">
        <v>0</v>
      </c>
      <c s="32">
        <f>ROUND(ROUND(L2387,2)*ROUND(G2387,3),2)</f>
      </c>
      <c s="36" t="s">
        <v>55</v>
      </c>
      <c>
        <f>(M2387*21)/100</f>
      </c>
      <c t="s">
        <v>28</v>
      </c>
    </row>
    <row r="2388" spans="1:5" ht="12.75">
      <c r="A2388" s="35" t="s">
        <v>56</v>
      </c>
      <c r="E2388" s="39" t="s">
        <v>3981</v>
      </c>
    </row>
    <row r="2389" spans="1:5" ht="12.75">
      <c r="A2389" s="35" t="s">
        <v>57</v>
      </c>
      <c r="E2389" s="40" t="s">
        <v>5</v>
      </c>
    </row>
    <row r="2390" spans="1:5" ht="51">
      <c r="A2390" t="s">
        <v>58</v>
      </c>
      <c r="E2390" s="39" t="s">
        <v>492</v>
      </c>
    </row>
    <row r="2391" spans="1:16" ht="12.75">
      <c r="A2391" t="s">
        <v>50</v>
      </c>
      <c s="34" t="s">
        <v>245</v>
      </c>
      <c s="34" t="s">
        <v>3982</v>
      </c>
      <c s="35" t="s">
        <v>5</v>
      </c>
      <c s="6" t="s">
        <v>3983</v>
      </c>
      <c s="36" t="s">
        <v>65</v>
      </c>
      <c s="37">
        <v>3</v>
      </c>
      <c s="36">
        <v>0</v>
      </c>
      <c s="36">
        <f>ROUND(G2391*H2391,6)</f>
      </c>
      <c r="L2391" s="38">
        <v>0</v>
      </c>
      <c s="32">
        <f>ROUND(ROUND(L2391,2)*ROUND(G2391,3),2)</f>
      </c>
      <c s="36" t="s">
        <v>55</v>
      </c>
      <c>
        <f>(M2391*21)/100</f>
      </c>
      <c t="s">
        <v>28</v>
      </c>
    </row>
    <row r="2392" spans="1:5" ht="12.75">
      <c r="A2392" s="35" t="s">
        <v>56</v>
      </c>
      <c r="E2392" s="39" t="s">
        <v>3983</v>
      </c>
    </row>
    <row r="2393" spans="1:5" ht="12.75">
      <c r="A2393" s="35" t="s">
        <v>57</v>
      </c>
      <c r="E2393" s="40" t="s">
        <v>5</v>
      </c>
    </row>
    <row r="2394" spans="1:5" ht="51">
      <c r="A2394" t="s">
        <v>58</v>
      </c>
      <c r="E2394" s="39" t="s">
        <v>492</v>
      </c>
    </row>
    <row r="2395" spans="1:16" ht="12.75">
      <c r="A2395" t="s">
        <v>50</v>
      </c>
      <c s="34" t="s">
        <v>249</v>
      </c>
      <c s="34" t="s">
        <v>3984</v>
      </c>
      <c s="35" t="s">
        <v>5</v>
      </c>
      <c s="6" t="s">
        <v>3985</v>
      </c>
      <c s="36" t="s">
        <v>65</v>
      </c>
      <c s="37">
        <v>1</v>
      </c>
      <c s="36">
        <v>0</v>
      </c>
      <c s="36">
        <f>ROUND(G2395*H2395,6)</f>
      </c>
      <c r="L2395" s="38">
        <v>0</v>
      </c>
      <c s="32">
        <f>ROUND(ROUND(L2395,2)*ROUND(G2395,3),2)</f>
      </c>
      <c s="36" t="s">
        <v>55</v>
      </c>
      <c>
        <f>(M2395*21)/100</f>
      </c>
      <c t="s">
        <v>28</v>
      </c>
    </row>
    <row r="2396" spans="1:5" ht="12.75">
      <c r="A2396" s="35" t="s">
        <v>56</v>
      </c>
      <c r="E2396" s="39" t="s">
        <v>3985</v>
      </c>
    </row>
    <row r="2397" spans="1:5" ht="12.75">
      <c r="A2397" s="35" t="s">
        <v>57</v>
      </c>
      <c r="E2397" s="40" t="s">
        <v>5</v>
      </c>
    </row>
    <row r="2398" spans="1:5" ht="51">
      <c r="A2398" t="s">
        <v>58</v>
      </c>
      <c r="E2398" s="39" t="s">
        <v>492</v>
      </c>
    </row>
    <row r="2399" spans="1:16" ht="12.75">
      <c r="A2399" t="s">
        <v>50</v>
      </c>
      <c s="34" t="s">
        <v>253</v>
      </c>
      <c s="34" t="s">
        <v>3986</v>
      </c>
      <c s="35" t="s">
        <v>5</v>
      </c>
      <c s="6" t="s">
        <v>3987</v>
      </c>
      <c s="36" t="s">
        <v>65</v>
      </c>
      <c s="37">
        <v>4</v>
      </c>
      <c s="36">
        <v>0</v>
      </c>
      <c s="36">
        <f>ROUND(G2399*H2399,6)</f>
      </c>
      <c r="L2399" s="38">
        <v>0</v>
      </c>
      <c s="32">
        <f>ROUND(ROUND(L2399,2)*ROUND(G2399,3),2)</f>
      </c>
      <c s="36" t="s">
        <v>55</v>
      </c>
      <c>
        <f>(M2399*21)/100</f>
      </c>
      <c t="s">
        <v>28</v>
      </c>
    </row>
    <row r="2400" spans="1:5" ht="12.75">
      <c r="A2400" s="35" t="s">
        <v>56</v>
      </c>
      <c r="E2400" s="39" t="s">
        <v>3987</v>
      </c>
    </row>
    <row r="2401" spans="1:5" ht="12.75">
      <c r="A2401" s="35" t="s">
        <v>57</v>
      </c>
      <c r="E2401" s="40" t="s">
        <v>5</v>
      </c>
    </row>
    <row r="2402" spans="1:5" ht="51">
      <c r="A2402" t="s">
        <v>58</v>
      </c>
      <c r="E2402" s="39" t="s">
        <v>492</v>
      </c>
    </row>
    <row r="2403" spans="1:16" ht="12.75">
      <c r="A2403" t="s">
        <v>50</v>
      </c>
      <c s="34" t="s">
        <v>257</v>
      </c>
      <c s="34" t="s">
        <v>3988</v>
      </c>
      <c s="35" t="s">
        <v>5</v>
      </c>
      <c s="6" t="s">
        <v>3989</v>
      </c>
      <c s="36" t="s">
        <v>65</v>
      </c>
      <c s="37">
        <v>31</v>
      </c>
      <c s="36">
        <v>0</v>
      </c>
      <c s="36">
        <f>ROUND(G2403*H2403,6)</f>
      </c>
      <c r="L2403" s="38">
        <v>0</v>
      </c>
      <c s="32">
        <f>ROUND(ROUND(L2403,2)*ROUND(G2403,3),2)</f>
      </c>
      <c s="36" t="s">
        <v>55</v>
      </c>
      <c>
        <f>(M2403*21)/100</f>
      </c>
      <c t="s">
        <v>28</v>
      </c>
    </row>
    <row r="2404" spans="1:5" ht="12.75">
      <c r="A2404" s="35" t="s">
        <v>56</v>
      </c>
      <c r="E2404" s="39" t="s">
        <v>3989</v>
      </c>
    </row>
    <row r="2405" spans="1:5" ht="12.75">
      <c r="A2405" s="35" t="s">
        <v>57</v>
      </c>
      <c r="E2405" s="40" t="s">
        <v>5</v>
      </c>
    </row>
    <row r="2406" spans="1:5" ht="51">
      <c r="A2406" t="s">
        <v>58</v>
      </c>
      <c r="E2406" s="39" t="s">
        <v>492</v>
      </c>
    </row>
    <row r="2407" spans="1:16" ht="12.75">
      <c r="A2407" t="s">
        <v>50</v>
      </c>
      <c s="34" t="s">
        <v>261</v>
      </c>
      <c s="34" t="s">
        <v>3990</v>
      </c>
      <c s="35" t="s">
        <v>5</v>
      </c>
      <c s="6" t="s">
        <v>3991</v>
      </c>
      <c s="36" t="s">
        <v>65</v>
      </c>
      <c s="37">
        <v>4</v>
      </c>
      <c s="36">
        <v>0</v>
      </c>
      <c s="36">
        <f>ROUND(G2407*H2407,6)</f>
      </c>
      <c r="L2407" s="38">
        <v>0</v>
      </c>
      <c s="32">
        <f>ROUND(ROUND(L2407,2)*ROUND(G2407,3),2)</f>
      </c>
      <c s="36" t="s">
        <v>55</v>
      </c>
      <c>
        <f>(M2407*21)/100</f>
      </c>
      <c t="s">
        <v>28</v>
      </c>
    </row>
    <row r="2408" spans="1:5" ht="12.75">
      <c r="A2408" s="35" t="s">
        <v>56</v>
      </c>
      <c r="E2408" s="39" t="s">
        <v>3991</v>
      </c>
    </row>
    <row r="2409" spans="1:5" ht="12.75">
      <c r="A2409" s="35" t="s">
        <v>57</v>
      </c>
      <c r="E2409" s="40" t="s">
        <v>5</v>
      </c>
    </row>
    <row r="2410" spans="1:5" ht="51">
      <c r="A2410" t="s">
        <v>58</v>
      </c>
      <c r="E2410" s="39" t="s">
        <v>492</v>
      </c>
    </row>
    <row r="2411" spans="1:16" ht="12.75">
      <c r="A2411" t="s">
        <v>50</v>
      </c>
      <c s="34" t="s">
        <v>265</v>
      </c>
      <c s="34" t="s">
        <v>3992</v>
      </c>
      <c s="35" t="s">
        <v>5</v>
      </c>
      <c s="6" t="s">
        <v>3993</v>
      </c>
      <c s="36" t="s">
        <v>65</v>
      </c>
      <c s="37">
        <v>1</v>
      </c>
      <c s="36">
        <v>0</v>
      </c>
      <c s="36">
        <f>ROUND(G2411*H2411,6)</f>
      </c>
      <c r="L2411" s="38">
        <v>0</v>
      </c>
      <c s="32">
        <f>ROUND(ROUND(L2411,2)*ROUND(G2411,3),2)</f>
      </c>
      <c s="36" t="s">
        <v>55</v>
      </c>
      <c>
        <f>(M2411*21)/100</f>
      </c>
      <c t="s">
        <v>28</v>
      </c>
    </row>
    <row r="2412" spans="1:5" ht="12.75">
      <c r="A2412" s="35" t="s">
        <v>56</v>
      </c>
      <c r="E2412" s="39" t="s">
        <v>3993</v>
      </c>
    </row>
    <row r="2413" spans="1:5" ht="12.75">
      <c r="A2413" s="35" t="s">
        <v>57</v>
      </c>
      <c r="E2413" s="40" t="s">
        <v>5</v>
      </c>
    </row>
    <row r="2414" spans="1:5" ht="51">
      <c r="A2414" t="s">
        <v>58</v>
      </c>
      <c r="E2414" s="39" t="s">
        <v>492</v>
      </c>
    </row>
    <row r="2415" spans="1:16" ht="12.75">
      <c r="A2415" t="s">
        <v>50</v>
      </c>
      <c s="34" t="s">
        <v>269</v>
      </c>
      <c s="34" t="s">
        <v>3994</v>
      </c>
      <c s="35" t="s">
        <v>5</v>
      </c>
      <c s="6" t="s">
        <v>3995</v>
      </c>
      <c s="36" t="s">
        <v>65</v>
      </c>
      <c s="37">
        <v>5</v>
      </c>
      <c s="36">
        <v>0</v>
      </c>
      <c s="36">
        <f>ROUND(G2415*H2415,6)</f>
      </c>
      <c r="L2415" s="38">
        <v>0</v>
      </c>
      <c s="32">
        <f>ROUND(ROUND(L2415,2)*ROUND(G2415,3),2)</f>
      </c>
      <c s="36" t="s">
        <v>55</v>
      </c>
      <c>
        <f>(M2415*21)/100</f>
      </c>
      <c t="s">
        <v>28</v>
      </c>
    </row>
    <row r="2416" spans="1:5" ht="12.75">
      <c r="A2416" s="35" t="s">
        <v>56</v>
      </c>
      <c r="E2416" s="39" t="s">
        <v>3995</v>
      </c>
    </row>
    <row r="2417" spans="1:5" ht="12.75">
      <c r="A2417" s="35" t="s">
        <v>57</v>
      </c>
      <c r="E2417" s="40" t="s">
        <v>5</v>
      </c>
    </row>
    <row r="2418" spans="1:5" ht="51">
      <c r="A2418" t="s">
        <v>58</v>
      </c>
      <c r="E2418" s="39" t="s">
        <v>492</v>
      </c>
    </row>
    <row r="2419" spans="1:16" ht="12.75">
      <c r="A2419" t="s">
        <v>50</v>
      </c>
      <c s="34" t="s">
        <v>273</v>
      </c>
      <c s="34" t="s">
        <v>3996</v>
      </c>
      <c s="35" t="s">
        <v>5</v>
      </c>
      <c s="6" t="s">
        <v>3997</v>
      </c>
      <c s="36" t="s">
        <v>65</v>
      </c>
      <c s="37">
        <v>3</v>
      </c>
      <c s="36">
        <v>0</v>
      </c>
      <c s="36">
        <f>ROUND(G2419*H2419,6)</f>
      </c>
      <c r="L2419" s="38">
        <v>0</v>
      </c>
      <c s="32">
        <f>ROUND(ROUND(L2419,2)*ROUND(G2419,3),2)</f>
      </c>
      <c s="36" t="s">
        <v>55</v>
      </c>
      <c>
        <f>(M2419*21)/100</f>
      </c>
      <c t="s">
        <v>28</v>
      </c>
    </row>
    <row r="2420" spans="1:5" ht="12.75">
      <c r="A2420" s="35" t="s">
        <v>56</v>
      </c>
      <c r="E2420" s="39" t="s">
        <v>3997</v>
      </c>
    </row>
    <row r="2421" spans="1:5" ht="12.75">
      <c r="A2421" s="35" t="s">
        <v>57</v>
      </c>
      <c r="E2421" s="40" t="s">
        <v>5</v>
      </c>
    </row>
    <row r="2422" spans="1:5" ht="51">
      <c r="A2422" t="s">
        <v>58</v>
      </c>
      <c r="E2422" s="39" t="s">
        <v>492</v>
      </c>
    </row>
    <row r="2423" spans="1:16" ht="12.75">
      <c r="A2423" t="s">
        <v>50</v>
      </c>
      <c s="34" t="s">
        <v>277</v>
      </c>
      <c s="34" t="s">
        <v>3998</v>
      </c>
      <c s="35" t="s">
        <v>5</v>
      </c>
      <c s="6" t="s">
        <v>3999</v>
      </c>
      <c s="36" t="s">
        <v>35</v>
      </c>
      <c s="37">
        <v>1</v>
      </c>
      <c s="36">
        <v>0</v>
      </c>
      <c s="36">
        <f>ROUND(G2423*H2423,6)</f>
      </c>
      <c r="L2423" s="38">
        <v>0</v>
      </c>
      <c s="32">
        <f>ROUND(ROUND(L2423,2)*ROUND(G2423,3),2)</f>
      </c>
      <c s="36" t="s">
        <v>55</v>
      </c>
      <c>
        <f>(M2423*21)/100</f>
      </c>
      <c t="s">
        <v>28</v>
      </c>
    </row>
    <row r="2424" spans="1:5" ht="12.75">
      <c r="A2424" s="35" t="s">
        <v>56</v>
      </c>
      <c r="E2424" s="39" t="s">
        <v>3999</v>
      </c>
    </row>
    <row r="2425" spans="1:5" ht="12.75">
      <c r="A2425" s="35" t="s">
        <v>57</v>
      </c>
      <c r="E2425" s="40" t="s">
        <v>5</v>
      </c>
    </row>
    <row r="2426" spans="1:5" ht="51">
      <c r="A2426" t="s">
        <v>58</v>
      </c>
      <c r="E2426" s="39" t="s">
        <v>492</v>
      </c>
    </row>
    <row r="2427" spans="1:16" ht="12.75">
      <c r="A2427" t="s">
        <v>50</v>
      </c>
      <c s="34" t="s">
        <v>281</v>
      </c>
      <c s="34" t="s">
        <v>4000</v>
      </c>
      <c s="35" t="s">
        <v>5</v>
      </c>
      <c s="6" t="s">
        <v>4001</v>
      </c>
      <c s="36" t="s">
        <v>65</v>
      </c>
      <c s="37">
        <v>1</v>
      </c>
      <c s="36">
        <v>0</v>
      </c>
      <c s="36">
        <f>ROUND(G2427*H2427,6)</f>
      </c>
      <c r="L2427" s="38">
        <v>0</v>
      </c>
      <c s="32">
        <f>ROUND(ROUND(L2427,2)*ROUND(G2427,3),2)</f>
      </c>
      <c s="36" t="s">
        <v>55</v>
      </c>
      <c>
        <f>(M2427*21)/100</f>
      </c>
      <c t="s">
        <v>28</v>
      </c>
    </row>
    <row r="2428" spans="1:5" ht="12.75">
      <c r="A2428" s="35" t="s">
        <v>56</v>
      </c>
      <c r="E2428" s="39" t="s">
        <v>4001</v>
      </c>
    </row>
    <row r="2429" spans="1:5" ht="12.75">
      <c r="A2429" s="35" t="s">
        <v>57</v>
      </c>
      <c r="E2429" s="40" t="s">
        <v>5</v>
      </c>
    </row>
    <row r="2430" spans="1:5" ht="51">
      <c r="A2430" t="s">
        <v>58</v>
      </c>
      <c r="E2430" s="39" t="s">
        <v>492</v>
      </c>
    </row>
    <row r="2431" spans="1:16" ht="12.75">
      <c r="A2431" t="s">
        <v>50</v>
      </c>
      <c s="34" t="s">
        <v>285</v>
      </c>
      <c s="34" t="s">
        <v>4002</v>
      </c>
      <c s="35" t="s">
        <v>5</v>
      </c>
      <c s="6" t="s">
        <v>4003</v>
      </c>
      <c s="36" t="s">
        <v>65</v>
      </c>
      <c s="37">
        <v>1</v>
      </c>
      <c s="36">
        <v>0</v>
      </c>
      <c s="36">
        <f>ROUND(G2431*H2431,6)</f>
      </c>
      <c r="L2431" s="38">
        <v>0</v>
      </c>
      <c s="32">
        <f>ROUND(ROUND(L2431,2)*ROUND(G2431,3),2)</f>
      </c>
      <c s="36" t="s">
        <v>55</v>
      </c>
      <c>
        <f>(M2431*21)/100</f>
      </c>
      <c t="s">
        <v>28</v>
      </c>
    </row>
    <row r="2432" spans="1:5" ht="12.75">
      <c r="A2432" s="35" t="s">
        <v>56</v>
      </c>
      <c r="E2432" s="39" t="s">
        <v>4003</v>
      </c>
    </row>
    <row r="2433" spans="1:5" ht="12.75">
      <c r="A2433" s="35" t="s">
        <v>57</v>
      </c>
      <c r="E2433" s="40" t="s">
        <v>5</v>
      </c>
    </row>
    <row r="2434" spans="1:5" ht="51">
      <c r="A2434" t="s">
        <v>58</v>
      </c>
      <c r="E2434" s="39" t="s">
        <v>492</v>
      </c>
    </row>
    <row r="2435" spans="1:16" ht="12.75">
      <c r="A2435" t="s">
        <v>50</v>
      </c>
      <c s="34" t="s">
        <v>289</v>
      </c>
      <c s="34" t="s">
        <v>4004</v>
      </c>
      <c s="35" t="s">
        <v>5</v>
      </c>
      <c s="6" t="s">
        <v>4005</v>
      </c>
      <c s="36" t="s">
        <v>65</v>
      </c>
      <c s="37">
        <v>1</v>
      </c>
      <c s="36">
        <v>0</v>
      </c>
      <c s="36">
        <f>ROUND(G2435*H2435,6)</f>
      </c>
      <c r="L2435" s="38">
        <v>0</v>
      </c>
      <c s="32">
        <f>ROUND(ROUND(L2435,2)*ROUND(G2435,3),2)</f>
      </c>
      <c s="36" t="s">
        <v>55</v>
      </c>
      <c>
        <f>(M2435*21)/100</f>
      </c>
      <c t="s">
        <v>28</v>
      </c>
    </row>
    <row r="2436" spans="1:5" ht="12.75">
      <c r="A2436" s="35" t="s">
        <v>56</v>
      </c>
      <c r="E2436" s="39" t="s">
        <v>4005</v>
      </c>
    </row>
    <row r="2437" spans="1:5" ht="12.75">
      <c r="A2437" s="35" t="s">
        <v>57</v>
      </c>
      <c r="E2437" s="40" t="s">
        <v>5</v>
      </c>
    </row>
    <row r="2438" spans="1:5" ht="51">
      <c r="A2438" t="s">
        <v>58</v>
      </c>
      <c r="E2438" s="39" t="s">
        <v>492</v>
      </c>
    </row>
    <row r="2439" spans="1:16" ht="12.75">
      <c r="A2439" t="s">
        <v>50</v>
      </c>
      <c s="34" t="s">
        <v>293</v>
      </c>
      <c s="34" t="s">
        <v>4006</v>
      </c>
      <c s="35" t="s">
        <v>5</v>
      </c>
      <c s="6" t="s">
        <v>4007</v>
      </c>
      <c s="36" t="s">
        <v>86</v>
      </c>
      <c s="37">
        <v>20</v>
      </c>
      <c s="36">
        <v>0</v>
      </c>
      <c s="36">
        <f>ROUND(G2439*H2439,6)</f>
      </c>
      <c r="L2439" s="38">
        <v>0</v>
      </c>
      <c s="32">
        <f>ROUND(ROUND(L2439,2)*ROUND(G2439,3),2)</f>
      </c>
      <c s="36" t="s">
        <v>55</v>
      </c>
      <c>
        <f>(M2439*21)/100</f>
      </c>
      <c t="s">
        <v>28</v>
      </c>
    </row>
    <row r="2440" spans="1:5" ht="12.75">
      <c r="A2440" s="35" t="s">
        <v>56</v>
      </c>
      <c r="E2440" s="39" t="s">
        <v>4007</v>
      </c>
    </row>
    <row r="2441" spans="1:5" ht="12.75">
      <c r="A2441" s="35" t="s">
        <v>57</v>
      </c>
      <c r="E2441" s="40" t="s">
        <v>5</v>
      </c>
    </row>
    <row r="2442" spans="1:5" ht="51">
      <c r="A2442" t="s">
        <v>58</v>
      </c>
      <c r="E2442" s="39" t="s">
        <v>492</v>
      </c>
    </row>
    <row r="2443" spans="1:16" ht="12.75">
      <c r="A2443" t="s">
        <v>50</v>
      </c>
      <c s="34" t="s">
        <v>297</v>
      </c>
      <c s="34" t="s">
        <v>4008</v>
      </c>
      <c s="35" t="s">
        <v>5</v>
      </c>
      <c s="6" t="s">
        <v>4009</v>
      </c>
      <c s="36" t="s">
        <v>86</v>
      </c>
      <c s="37">
        <v>100</v>
      </c>
      <c s="36">
        <v>0</v>
      </c>
      <c s="36">
        <f>ROUND(G2443*H2443,6)</f>
      </c>
      <c r="L2443" s="38">
        <v>0</v>
      </c>
      <c s="32">
        <f>ROUND(ROUND(L2443,2)*ROUND(G2443,3),2)</f>
      </c>
      <c s="36" t="s">
        <v>55</v>
      </c>
      <c>
        <f>(M2443*21)/100</f>
      </c>
      <c t="s">
        <v>28</v>
      </c>
    </row>
    <row r="2444" spans="1:5" ht="12.75">
      <c r="A2444" s="35" t="s">
        <v>56</v>
      </c>
      <c r="E2444" s="39" t="s">
        <v>4009</v>
      </c>
    </row>
    <row r="2445" spans="1:5" ht="12.75">
      <c r="A2445" s="35" t="s">
        <v>57</v>
      </c>
      <c r="E2445" s="40" t="s">
        <v>5</v>
      </c>
    </row>
    <row r="2446" spans="1:5" ht="51">
      <c r="A2446" t="s">
        <v>58</v>
      </c>
      <c r="E2446" s="39" t="s">
        <v>492</v>
      </c>
    </row>
    <row r="2447" spans="1:16" ht="12.75">
      <c r="A2447" t="s">
        <v>50</v>
      </c>
      <c s="34" t="s">
        <v>301</v>
      </c>
      <c s="34" t="s">
        <v>4010</v>
      </c>
      <c s="35" t="s">
        <v>5</v>
      </c>
      <c s="6" t="s">
        <v>4011</v>
      </c>
      <c s="36" t="s">
        <v>65</v>
      </c>
      <c s="37">
        <v>9</v>
      </c>
      <c s="36">
        <v>0</v>
      </c>
      <c s="36">
        <f>ROUND(G2447*H2447,6)</f>
      </c>
      <c r="L2447" s="38">
        <v>0</v>
      </c>
      <c s="32">
        <f>ROUND(ROUND(L2447,2)*ROUND(G2447,3),2)</f>
      </c>
      <c s="36" t="s">
        <v>55</v>
      </c>
      <c>
        <f>(M2447*21)/100</f>
      </c>
      <c t="s">
        <v>28</v>
      </c>
    </row>
    <row r="2448" spans="1:5" ht="12.75">
      <c r="A2448" s="35" t="s">
        <v>56</v>
      </c>
      <c r="E2448" s="39" t="s">
        <v>4011</v>
      </c>
    </row>
    <row r="2449" spans="1:5" ht="12.75">
      <c r="A2449" s="35" t="s">
        <v>57</v>
      </c>
      <c r="E2449" s="40" t="s">
        <v>5</v>
      </c>
    </row>
    <row r="2450" spans="1:5" ht="51">
      <c r="A2450" t="s">
        <v>58</v>
      </c>
      <c r="E2450" s="39" t="s">
        <v>492</v>
      </c>
    </row>
    <row r="2451" spans="1:16" ht="12.75">
      <c r="A2451" t="s">
        <v>50</v>
      </c>
      <c s="34" t="s">
        <v>305</v>
      </c>
      <c s="34" t="s">
        <v>4012</v>
      </c>
      <c s="35" t="s">
        <v>5</v>
      </c>
      <c s="6" t="s">
        <v>4013</v>
      </c>
      <c s="36" t="s">
        <v>65</v>
      </c>
      <c s="37">
        <v>1</v>
      </c>
      <c s="36">
        <v>0</v>
      </c>
      <c s="36">
        <f>ROUND(G2451*H2451,6)</f>
      </c>
      <c r="L2451" s="38">
        <v>0</v>
      </c>
      <c s="32">
        <f>ROUND(ROUND(L2451,2)*ROUND(G2451,3),2)</f>
      </c>
      <c s="36" t="s">
        <v>55</v>
      </c>
      <c>
        <f>(M2451*21)/100</f>
      </c>
      <c t="s">
        <v>28</v>
      </c>
    </row>
    <row r="2452" spans="1:5" ht="12.75">
      <c r="A2452" s="35" t="s">
        <v>56</v>
      </c>
      <c r="E2452" s="39" t="s">
        <v>4013</v>
      </c>
    </row>
    <row r="2453" spans="1:5" ht="12.75">
      <c r="A2453" s="35" t="s">
        <v>57</v>
      </c>
      <c r="E2453" s="40" t="s">
        <v>5</v>
      </c>
    </row>
    <row r="2454" spans="1:5" ht="51">
      <c r="A2454" t="s">
        <v>58</v>
      </c>
      <c r="E2454" s="39" t="s">
        <v>492</v>
      </c>
    </row>
    <row r="2455" spans="1:16" ht="12.75">
      <c r="A2455" t="s">
        <v>50</v>
      </c>
      <c s="34" t="s">
        <v>309</v>
      </c>
      <c s="34" t="s">
        <v>4014</v>
      </c>
      <c s="35" t="s">
        <v>5</v>
      </c>
      <c s="6" t="s">
        <v>4015</v>
      </c>
      <c s="36" t="s">
        <v>65</v>
      </c>
      <c s="37">
        <v>10</v>
      </c>
      <c s="36">
        <v>0</v>
      </c>
      <c s="36">
        <f>ROUND(G2455*H2455,6)</f>
      </c>
      <c r="L2455" s="38">
        <v>0</v>
      </c>
      <c s="32">
        <f>ROUND(ROUND(L2455,2)*ROUND(G2455,3),2)</f>
      </c>
      <c s="36" t="s">
        <v>55</v>
      </c>
      <c>
        <f>(M2455*21)/100</f>
      </c>
      <c t="s">
        <v>28</v>
      </c>
    </row>
    <row r="2456" spans="1:5" ht="12.75">
      <c r="A2456" s="35" t="s">
        <v>56</v>
      </c>
      <c r="E2456" s="39" t="s">
        <v>4015</v>
      </c>
    </row>
    <row r="2457" spans="1:5" ht="12.75">
      <c r="A2457" s="35" t="s">
        <v>57</v>
      </c>
      <c r="E2457" s="40" t="s">
        <v>5</v>
      </c>
    </row>
    <row r="2458" spans="1:5" ht="51">
      <c r="A2458" t="s">
        <v>58</v>
      </c>
      <c r="E2458" s="39" t="s">
        <v>492</v>
      </c>
    </row>
    <row r="2459" spans="1:16" ht="12.75">
      <c r="A2459" t="s">
        <v>50</v>
      </c>
      <c s="34" t="s">
        <v>313</v>
      </c>
      <c s="34" t="s">
        <v>4016</v>
      </c>
      <c s="35" t="s">
        <v>5</v>
      </c>
      <c s="6" t="s">
        <v>4017</v>
      </c>
      <c s="36" t="s">
        <v>65</v>
      </c>
      <c s="37">
        <v>2</v>
      </c>
      <c s="36">
        <v>0</v>
      </c>
      <c s="36">
        <f>ROUND(G2459*H2459,6)</f>
      </c>
      <c r="L2459" s="38">
        <v>0</v>
      </c>
      <c s="32">
        <f>ROUND(ROUND(L2459,2)*ROUND(G2459,3),2)</f>
      </c>
      <c s="36" t="s">
        <v>55</v>
      </c>
      <c>
        <f>(M2459*21)/100</f>
      </c>
      <c t="s">
        <v>28</v>
      </c>
    </row>
    <row r="2460" spans="1:5" ht="12.75">
      <c r="A2460" s="35" t="s">
        <v>56</v>
      </c>
      <c r="E2460" s="39" t="s">
        <v>4017</v>
      </c>
    </row>
    <row r="2461" spans="1:5" ht="12.75">
      <c r="A2461" s="35" t="s">
        <v>57</v>
      </c>
      <c r="E2461" s="40" t="s">
        <v>5</v>
      </c>
    </row>
    <row r="2462" spans="1:5" ht="51">
      <c r="A2462" t="s">
        <v>58</v>
      </c>
      <c r="E2462" s="39" t="s">
        <v>492</v>
      </c>
    </row>
    <row r="2463" spans="1:16" ht="12.75">
      <c r="A2463" t="s">
        <v>50</v>
      </c>
      <c s="34" t="s">
        <v>317</v>
      </c>
      <c s="34" t="s">
        <v>4018</v>
      </c>
      <c s="35" t="s">
        <v>5</v>
      </c>
      <c s="6" t="s">
        <v>4019</v>
      </c>
      <c s="36" t="s">
        <v>65</v>
      </c>
      <c s="37">
        <v>2</v>
      </c>
      <c s="36">
        <v>0</v>
      </c>
      <c s="36">
        <f>ROUND(G2463*H2463,6)</f>
      </c>
      <c r="L2463" s="38">
        <v>0</v>
      </c>
      <c s="32">
        <f>ROUND(ROUND(L2463,2)*ROUND(G2463,3),2)</f>
      </c>
      <c s="36" t="s">
        <v>55</v>
      </c>
      <c>
        <f>(M2463*21)/100</f>
      </c>
      <c t="s">
        <v>28</v>
      </c>
    </row>
    <row r="2464" spans="1:5" ht="12.75">
      <c r="A2464" s="35" t="s">
        <v>56</v>
      </c>
      <c r="E2464" s="39" t="s">
        <v>4019</v>
      </c>
    </row>
    <row r="2465" spans="1:5" ht="12.75">
      <c r="A2465" s="35" t="s">
        <v>57</v>
      </c>
      <c r="E2465" s="40" t="s">
        <v>5</v>
      </c>
    </row>
    <row r="2466" spans="1:5" ht="51">
      <c r="A2466" t="s">
        <v>58</v>
      </c>
      <c r="E2466" s="39" t="s">
        <v>492</v>
      </c>
    </row>
    <row r="2467" spans="1:16" ht="12.75">
      <c r="A2467" t="s">
        <v>50</v>
      </c>
      <c s="34" t="s">
        <v>322</v>
      </c>
      <c s="34" t="s">
        <v>4020</v>
      </c>
      <c s="35" t="s">
        <v>5</v>
      </c>
      <c s="6" t="s">
        <v>4021</v>
      </c>
      <c s="36" t="s">
        <v>4022</v>
      </c>
      <c s="37">
        <v>490</v>
      </c>
      <c s="36">
        <v>0</v>
      </c>
      <c s="36">
        <f>ROUND(G2467*H2467,6)</f>
      </c>
      <c r="L2467" s="38">
        <v>0</v>
      </c>
      <c s="32">
        <f>ROUND(ROUND(L2467,2)*ROUND(G2467,3),2)</f>
      </c>
      <c s="36" t="s">
        <v>55</v>
      </c>
      <c>
        <f>(M2467*21)/100</f>
      </c>
      <c t="s">
        <v>28</v>
      </c>
    </row>
    <row r="2468" spans="1:5" ht="12.75">
      <c r="A2468" s="35" t="s">
        <v>56</v>
      </c>
      <c r="E2468" s="39" t="s">
        <v>4021</v>
      </c>
    </row>
    <row r="2469" spans="1:5" ht="12.75">
      <c r="A2469" s="35" t="s">
        <v>57</v>
      </c>
      <c r="E2469" s="40" t="s">
        <v>5</v>
      </c>
    </row>
    <row r="2470" spans="1:5" ht="51">
      <c r="A2470" t="s">
        <v>58</v>
      </c>
      <c r="E2470" s="39" t="s">
        <v>492</v>
      </c>
    </row>
    <row r="2471" spans="1:16" ht="12.75">
      <c r="A2471" t="s">
        <v>50</v>
      </c>
      <c s="34" t="s">
        <v>326</v>
      </c>
      <c s="34" t="s">
        <v>4023</v>
      </c>
      <c s="35" t="s">
        <v>5</v>
      </c>
      <c s="6" t="s">
        <v>4024</v>
      </c>
      <c s="36" t="s">
        <v>4022</v>
      </c>
      <c s="37">
        <v>195</v>
      </c>
      <c s="36">
        <v>0</v>
      </c>
      <c s="36">
        <f>ROUND(G2471*H2471,6)</f>
      </c>
      <c r="L2471" s="38">
        <v>0</v>
      </c>
      <c s="32">
        <f>ROUND(ROUND(L2471,2)*ROUND(G2471,3),2)</f>
      </c>
      <c s="36" t="s">
        <v>55</v>
      </c>
      <c>
        <f>(M2471*21)/100</f>
      </c>
      <c t="s">
        <v>28</v>
      </c>
    </row>
    <row r="2472" spans="1:5" ht="12.75">
      <c r="A2472" s="35" t="s">
        <v>56</v>
      </c>
      <c r="E2472" s="39" t="s">
        <v>4024</v>
      </c>
    </row>
    <row r="2473" spans="1:5" ht="12.75">
      <c r="A2473" s="35" t="s">
        <v>57</v>
      </c>
      <c r="E2473" s="40" t="s">
        <v>5</v>
      </c>
    </row>
    <row r="2474" spans="1:5" ht="51">
      <c r="A2474" t="s">
        <v>58</v>
      </c>
      <c r="E2474" s="39" t="s">
        <v>492</v>
      </c>
    </row>
    <row r="2475" spans="1:16" ht="12.75">
      <c r="A2475" t="s">
        <v>50</v>
      </c>
      <c s="34" t="s">
        <v>330</v>
      </c>
      <c s="34" t="s">
        <v>4025</v>
      </c>
      <c s="35" t="s">
        <v>5</v>
      </c>
      <c s="6" t="s">
        <v>4026</v>
      </c>
      <c s="36" t="s">
        <v>65</v>
      </c>
      <c s="37">
        <v>20</v>
      </c>
      <c s="36">
        <v>0</v>
      </c>
      <c s="36">
        <f>ROUND(G2475*H2475,6)</f>
      </c>
      <c r="L2475" s="38">
        <v>0</v>
      </c>
      <c s="32">
        <f>ROUND(ROUND(L2475,2)*ROUND(G2475,3),2)</f>
      </c>
      <c s="36" t="s">
        <v>55</v>
      </c>
      <c>
        <f>(M2475*21)/100</f>
      </c>
      <c t="s">
        <v>28</v>
      </c>
    </row>
    <row r="2476" spans="1:5" ht="12.75">
      <c r="A2476" s="35" t="s">
        <v>56</v>
      </c>
      <c r="E2476" s="39" t="s">
        <v>4026</v>
      </c>
    </row>
    <row r="2477" spans="1:5" ht="12.75">
      <c r="A2477" s="35" t="s">
        <v>57</v>
      </c>
      <c r="E2477" s="40" t="s">
        <v>5</v>
      </c>
    </row>
    <row r="2478" spans="1:5" ht="51">
      <c r="A2478" t="s">
        <v>58</v>
      </c>
      <c r="E2478" s="39" t="s">
        <v>492</v>
      </c>
    </row>
    <row r="2479" spans="1:16" ht="12.75">
      <c r="A2479" t="s">
        <v>50</v>
      </c>
      <c s="34" t="s">
        <v>334</v>
      </c>
      <c s="34" t="s">
        <v>4027</v>
      </c>
      <c s="35" t="s">
        <v>5</v>
      </c>
      <c s="6" t="s">
        <v>4028</v>
      </c>
      <c s="36" t="s">
        <v>1393</v>
      </c>
      <c s="37">
        <v>1</v>
      </c>
      <c s="36">
        <v>0</v>
      </c>
      <c s="36">
        <f>ROUND(G2479*H2479,6)</f>
      </c>
      <c r="L2479" s="38">
        <v>0</v>
      </c>
      <c s="32">
        <f>ROUND(ROUND(L2479,2)*ROUND(G2479,3),2)</f>
      </c>
      <c s="36" t="s">
        <v>55</v>
      </c>
      <c>
        <f>(M2479*21)/100</f>
      </c>
      <c t="s">
        <v>28</v>
      </c>
    </row>
    <row r="2480" spans="1:5" ht="12.75">
      <c r="A2480" s="35" t="s">
        <v>56</v>
      </c>
      <c r="E2480" s="39" t="s">
        <v>4028</v>
      </c>
    </row>
    <row r="2481" spans="1:5" ht="12.75">
      <c r="A2481" s="35" t="s">
        <v>57</v>
      </c>
      <c r="E2481" s="40" t="s">
        <v>5</v>
      </c>
    </row>
    <row r="2482" spans="1:5" ht="51">
      <c r="A2482" t="s">
        <v>58</v>
      </c>
      <c r="E2482" s="39" t="s">
        <v>492</v>
      </c>
    </row>
    <row r="2483" spans="1:13" ht="12.75">
      <c r="A2483" t="s">
        <v>47</v>
      </c>
      <c r="C2483" s="31" t="s">
        <v>3875</v>
      </c>
      <c r="E2483" s="33" t="s">
        <v>4029</v>
      </c>
      <c r="J2483" s="32">
        <f>0</f>
      </c>
      <c s="32">
        <f>0</f>
      </c>
      <c s="32">
        <f>0+L2484+L2488+L2492+L2496+L2500+L2504+L2508+L2512+L2516+L2520</f>
      </c>
      <c s="32">
        <f>0+M2484+M2488+M2492+M2496+M2500+M2504+M2508+M2512+M2516+M2520</f>
      </c>
    </row>
    <row r="2484" spans="1:16" ht="12.75">
      <c r="A2484" t="s">
        <v>50</v>
      </c>
      <c s="34" t="s">
        <v>338</v>
      </c>
      <c s="34" t="s">
        <v>4030</v>
      </c>
      <c s="35" t="s">
        <v>5</v>
      </c>
      <c s="6" t="s">
        <v>4031</v>
      </c>
      <c s="36" t="s">
        <v>65</v>
      </c>
      <c s="37">
        <v>20</v>
      </c>
      <c s="36">
        <v>0</v>
      </c>
      <c s="36">
        <f>ROUND(G2484*H2484,6)</f>
      </c>
      <c r="L2484" s="38">
        <v>0</v>
      </c>
      <c s="32">
        <f>ROUND(ROUND(L2484,2)*ROUND(G2484,3),2)</f>
      </c>
      <c s="36" t="s">
        <v>55</v>
      </c>
      <c>
        <f>(M2484*21)/100</f>
      </c>
      <c t="s">
        <v>28</v>
      </c>
    </row>
    <row r="2485" spans="1:5" ht="12.75">
      <c r="A2485" s="35" t="s">
        <v>56</v>
      </c>
      <c r="E2485" s="39" t="s">
        <v>4031</v>
      </c>
    </row>
    <row r="2486" spans="1:5" ht="12.75">
      <c r="A2486" s="35" t="s">
        <v>57</v>
      </c>
      <c r="E2486" s="40" t="s">
        <v>5</v>
      </c>
    </row>
    <row r="2487" spans="1:5" ht="51">
      <c r="A2487" t="s">
        <v>58</v>
      </c>
      <c r="E2487" s="39" t="s">
        <v>492</v>
      </c>
    </row>
    <row r="2488" spans="1:16" ht="12.75">
      <c r="A2488" t="s">
        <v>50</v>
      </c>
      <c s="34" t="s">
        <v>342</v>
      </c>
      <c s="34" t="s">
        <v>4032</v>
      </c>
      <c s="35" t="s">
        <v>5</v>
      </c>
      <c s="6" t="s">
        <v>4033</v>
      </c>
      <c s="36" t="s">
        <v>65</v>
      </c>
      <c s="37">
        <v>170</v>
      </c>
      <c s="36">
        <v>0</v>
      </c>
      <c s="36">
        <f>ROUND(G2488*H2488,6)</f>
      </c>
      <c r="L2488" s="38">
        <v>0</v>
      </c>
      <c s="32">
        <f>ROUND(ROUND(L2488,2)*ROUND(G2488,3),2)</f>
      </c>
      <c s="36" t="s">
        <v>55</v>
      </c>
      <c>
        <f>(M2488*21)/100</f>
      </c>
      <c t="s">
        <v>28</v>
      </c>
    </row>
    <row r="2489" spans="1:5" ht="12.75">
      <c r="A2489" s="35" t="s">
        <v>56</v>
      </c>
      <c r="E2489" s="39" t="s">
        <v>4033</v>
      </c>
    </row>
    <row r="2490" spans="1:5" ht="12.75">
      <c r="A2490" s="35" t="s">
        <v>57</v>
      </c>
      <c r="E2490" s="40" t="s">
        <v>5</v>
      </c>
    </row>
    <row r="2491" spans="1:5" ht="51">
      <c r="A2491" t="s">
        <v>58</v>
      </c>
      <c r="E2491" s="39" t="s">
        <v>492</v>
      </c>
    </row>
    <row r="2492" spans="1:16" ht="12.75">
      <c r="A2492" t="s">
        <v>50</v>
      </c>
      <c s="34" t="s">
        <v>346</v>
      </c>
      <c s="34" t="s">
        <v>4034</v>
      </c>
      <c s="35" t="s">
        <v>5</v>
      </c>
      <c s="6" t="s">
        <v>4035</v>
      </c>
      <c s="36" t="s">
        <v>65</v>
      </c>
      <c s="37">
        <v>94</v>
      </c>
      <c s="36">
        <v>0</v>
      </c>
      <c s="36">
        <f>ROUND(G2492*H2492,6)</f>
      </c>
      <c r="L2492" s="38">
        <v>0</v>
      </c>
      <c s="32">
        <f>ROUND(ROUND(L2492,2)*ROUND(G2492,3),2)</f>
      </c>
      <c s="36" t="s">
        <v>55</v>
      </c>
      <c>
        <f>(M2492*21)/100</f>
      </c>
      <c t="s">
        <v>28</v>
      </c>
    </row>
    <row r="2493" spans="1:5" ht="12.75">
      <c r="A2493" s="35" t="s">
        <v>56</v>
      </c>
      <c r="E2493" s="39" t="s">
        <v>4035</v>
      </c>
    </row>
    <row r="2494" spans="1:5" ht="12.75">
      <c r="A2494" s="35" t="s">
        <v>57</v>
      </c>
      <c r="E2494" s="40" t="s">
        <v>5</v>
      </c>
    </row>
    <row r="2495" spans="1:5" ht="51">
      <c r="A2495" t="s">
        <v>58</v>
      </c>
      <c r="E2495" s="39" t="s">
        <v>492</v>
      </c>
    </row>
    <row r="2496" spans="1:16" ht="12.75">
      <c r="A2496" t="s">
        <v>50</v>
      </c>
      <c s="34" t="s">
        <v>349</v>
      </c>
      <c s="34" t="s">
        <v>4036</v>
      </c>
      <c s="35" t="s">
        <v>5</v>
      </c>
      <c s="6" t="s">
        <v>4037</v>
      </c>
      <c s="36" t="s">
        <v>86</v>
      </c>
      <c s="37">
        <v>250</v>
      </c>
      <c s="36">
        <v>0</v>
      </c>
      <c s="36">
        <f>ROUND(G2496*H2496,6)</f>
      </c>
      <c r="L2496" s="38">
        <v>0</v>
      </c>
      <c s="32">
        <f>ROUND(ROUND(L2496,2)*ROUND(G2496,3),2)</f>
      </c>
      <c s="36" t="s">
        <v>55</v>
      </c>
      <c>
        <f>(M2496*21)/100</f>
      </c>
      <c t="s">
        <v>28</v>
      </c>
    </row>
    <row r="2497" spans="1:5" ht="12.75">
      <c r="A2497" s="35" t="s">
        <v>56</v>
      </c>
      <c r="E2497" s="39" t="s">
        <v>4037</v>
      </c>
    </row>
    <row r="2498" spans="1:5" ht="12.75">
      <c r="A2498" s="35" t="s">
        <v>57</v>
      </c>
      <c r="E2498" s="40" t="s">
        <v>5</v>
      </c>
    </row>
    <row r="2499" spans="1:5" ht="51">
      <c r="A2499" t="s">
        <v>58</v>
      </c>
      <c r="E2499" s="39" t="s">
        <v>492</v>
      </c>
    </row>
    <row r="2500" spans="1:16" ht="12.75">
      <c r="A2500" t="s">
        <v>50</v>
      </c>
      <c s="34" t="s">
        <v>353</v>
      </c>
      <c s="34" t="s">
        <v>4038</v>
      </c>
      <c s="35" t="s">
        <v>5</v>
      </c>
      <c s="6" t="s">
        <v>4039</v>
      </c>
      <c s="36" t="s">
        <v>86</v>
      </c>
      <c s="37">
        <v>540</v>
      </c>
      <c s="36">
        <v>0</v>
      </c>
      <c s="36">
        <f>ROUND(G2500*H2500,6)</f>
      </c>
      <c r="L2500" s="38">
        <v>0</v>
      </c>
      <c s="32">
        <f>ROUND(ROUND(L2500,2)*ROUND(G2500,3),2)</f>
      </c>
      <c s="36" t="s">
        <v>55</v>
      </c>
      <c>
        <f>(M2500*21)/100</f>
      </c>
      <c t="s">
        <v>28</v>
      </c>
    </row>
    <row r="2501" spans="1:5" ht="12.75">
      <c r="A2501" s="35" t="s">
        <v>56</v>
      </c>
      <c r="E2501" s="39" t="s">
        <v>4039</v>
      </c>
    </row>
    <row r="2502" spans="1:5" ht="12.75">
      <c r="A2502" s="35" t="s">
        <v>57</v>
      </c>
      <c r="E2502" s="40" t="s">
        <v>5</v>
      </c>
    </row>
    <row r="2503" spans="1:5" ht="51">
      <c r="A2503" t="s">
        <v>58</v>
      </c>
      <c r="E2503" s="39" t="s">
        <v>492</v>
      </c>
    </row>
    <row r="2504" spans="1:16" ht="12.75">
      <c r="A2504" t="s">
        <v>50</v>
      </c>
      <c s="34" t="s">
        <v>357</v>
      </c>
      <c s="34" t="s">
        <v>4040</v>
      </c>
      <c s="35" t="s">
        <v>5</v>
      </c>
      <c s="6" t="s">
        <v>4041</v>
      </c>
      <c s="36" t="s">
        <v>86</v>
      </c>
      <c s="37">
        <v>120</v>
      </c>
      <c s="36">
        <v>0</v>
      </c>
      <c s="36">
        <f>ROUND(G2504*H2504,6)</f>
      </c>
      <c r="L2504" s="38">
        <v>0</v>
      </c>
      <c s="32">
        <f>ROUND(ROUND(L2504,2)*ROUND(G2504,3),2)</f>
      </c>
      <c s="36" t="s">
        <v>55</v>
      </c>
      <c>
        <f>(M2504*21)/100</f>
      </c>
      <c t="s">
        <v>28</v>
      </c>
    </row>
    <row r="2505" spans="1:5" ht="12.75">
      <c r="A2505" s="35" t="s">
        <v>56</v>
      </c>
      <c r="E2505" s="39" t="s">
        <v>4041</v>
      </c>
    </row>
    <row r="2506" spans="1:5" ht="12.75">
      <c r="A2506" s="35" t="s">
        <v>57</v>
      </c>
      <c r="E2506" s="40" t="s">
        <v>5</v>
      </c>
    </row>
    <row r="2507" spans="1:5" ht="51">
      <c r="A2507" t="s">
        <v>58</v>
      </c>
      <c r="E2507" s="39" t="s">
        <v>492</v>
      </c>
    </row>
    <row r="2508" spans="1:16" ht="12.75">
      <c r="A2508" t="s">
        <v>50</v>
      </c>
      <c s="34" t="s">
        <v>361</v>
      </c>
      <c s="34" t="s">
        <v>4042</v>
      </c>
      <c s="35" t="s">
        <v>5</v>
      </c>
      <c s="6" t="s">
        <v>4043</v>
      </c>
      <c s="36" t="s">
        <v>35</v>
      </c>
      <c s="37">
        <v>1</v>
      </c>
      <c s="36">
        <v>0</v>
      </c>
      <c s="36">
        <f>ROUND(G2508*H2508,6)</f>
      </c>
      <c r="L2508" s="38">
        <v>0</v>
      </c>
      <c s="32">
        <f>ROUND(ROUND(L2508,2)*ROUND(G2508,3),2)</f>
      </c>
      <c s="36" t="s">
        <v>55</v>
      </c>
      <c>
        <f>(M2508*21)/100</f>
      </c>
      <c t="s">
        <v>28</v>
      </c>
    </row>
    <row r="2509" spans="1:5" ht="12.75">
      <c r="A2509" s="35" t="s">
        <v>56</v>
      </c>
      <c r="E2509" s="39" t="s">
        <v>4043</v>
      </c>
    </row>
    <row r="2510" spans="1:5" ht="12.75">
      <c r="A2510" s="35" t="s">
        <v>57</v>
      </c>
      <c r="E2510" s="40" t="s">
        <v>5</v>
      </c>
    </row>
    <row r="2511" spans="1:5" ht="51">
      <c r="A2511" t="s">
        <v>58</v>
      </c>
      <c r="E2511" s="39" t="s">
        <v>492</v>
      </c>
    </row>
    <row r="2512" spans="1:16" ht="12.75">
      <c r="A2512" t="s">
        <v>50</v>
      </c>
      <c s="34" t="s">
        <v>365</v>
      </c>
      <c s="34" t="s">
        <v>4044</v>
      </c>
      <c s="35" t="s">
        <v>5</v>
      </c>
      <c s="6" t="s">
        <v>3930</v>
      </c>
      <c s="36" t="s">
        <v>1393</v>
      </c>
      <c s="37">
        <v>1</v>
      </c>
      <c s="36">
        <v>0</v>
      </c>
      <c s="36">
        <f>ROUND(G2512*H2512,6)</f>
      </c>
      <c r="L2512" s="38">
        <v>0</v>
      </c>
      <c s="32">
        <f>ROUND(ROUND(L2512,2)*ROUND(G2512,3),2)</f>
      </c>
      <c s="36" t="s">
        <v>55</v>
      </c>
      <c>
        <f>(M2512*21)/100</f>
      </c>
      <c t="s">
        <v>28</v>
      </c>
    </row>
    <row r="2513" spans="1:5" ht="12.75">
      <c r="A2513" s="35" t="s">
        <v>56</v>
      </c>
      <c r="E2513" s="39" t="s">
        <v>3930</v>
      </c>
    </row>
    <row r="2514" spans="1:5" ht="12.75">
      <c r="A2514" s="35" t="s">
        <v>57</v>
      </c>
      <c r="E2514" s="40" t="s">
        <v>5</v>
      </c>
    </row>
    <row r="2515" spans="1:5" ht="51">
      <c r="A2515" t="s">
        <v>58</v>
      </c>
      <c r="E2515" s="39" t="s">
        <v>492</v>
      </c>
    </row>
    <row r="2516" spans="1:16" ht="12.75">
      <c r="A2516" t="s">
        <v>50</v>
      </c>
      <c s="34" t="s">
        <v>369</v>
      </c>
      <c s="34" t="s">
        <v>4045</v>
      </c>
      <c s="35" t="s">
        <v>5</v>
      </c>
      <c s="6" t="s">
        <v>4046</v>
      </c>
      <c s="36" t="s">
        <v>65</v>
      </c>
      <c s="37">
        <v>2</v>
      </c>
      <c s="36">
        <v>0</v>
      </c>
      <c s="36">
        <f>ROUND(G2516*H2516,6)</f>
      </c>
      <c r="L2516" s="38">
        <v>0</v>
      </c>
      <c s="32">
        <f>ROUND(ROUND(L2516,2)*ROUND(G2516,3),2)</f>
      </c>
      <c s="36" t="s">
        <v>55</v>
      </c>
      <c>
        <f>(M2516*21)/100</f>
      </c>
      <c t="s">
        <v>28</v>
      </c>
    </row>
    <row r="2517" spans="1:5" ht="12.75">
      <c r="A2517" s="35" t="s">
        <v>56</v>
      </c>
      <c r="E2517" s="39" t="s">
        <v>4046</v>
      </c>
    </row>
    <row r="2518" spans="1:5" ht="12.75">
      <c r="A2518" s="35" t="s">
        <v>57</v>
      </c>
      <c r="E2518" s="40" t="s">
        <v>5</v>
      </c>
    </row>
    <row r="2519" spans="1:5" ht="51">
      <c r="A2519" t="s">
        <v>58</v>
      </c>
      <c r="E2519" s="39" t="s">
        <v>492</v>
      </c>
    </row>
    <row r="2520" spans="1:16" ht="12.75">
      <c r="A2520" t="s">
        <v>50</v>
      </c>
      <c s="34" t="s">
        <v>373</v>
      </c>
      <c s="34" t="s">
        <v>4047</v>
      </c>
      <c s="35" t="s">
        <v>5</v>
      </c>
      <c s="6" t="s">
        <v>4048</v>
      </c>
      <c s="36" t="s">
        <v>4022</v>
      </c>
      <c s="37">
        <v>180</v>
      </c>
      <c s="36">
        <v>0</v>
      </c>
      <c s="36">
        <f>ROUND(G2520*H2520,6)</f>
      </c>
      <c r="L2520" s="38">
        <v>0</v>
      </c>
      <c s="32">
        <f>ROUND(ROUND(L2520,2)*ROUND(G2520,3),2)</f>
      </c>
      <c s="36" t="s">
        <v>55</v>
      </c>
      <c>
        <f>(M2520*21)/100</f>
      </c>
      <c t="s">
        <v>28</v>
      </c>
    </row>
    <row r="2521" spans="1:5" ht="12.75">
      <c r="A2521" s="35" t="s">
        <v>56</v>
      </c>
      <c r="E2521" s="39" t="s">
        <v>4048</v>
      </c>
    </row>
    <row r="2522" spans="1:5" ht="12.75">
      <c r="A2522" s="35" t="s">
        <v>57</v>
      </c>
      <c r="E2522" s="40" t="s">
        <v>5</v>
      </c>
    </row>
    <row r="2523" spans="1:5" ht="51">
      <c r="A2523" t="s">
        <v>58</v>
      </c>
      <c r="E2523" s="39" t="s">
        <v>492</v>
      </c>
    </row>
    <row r="2524" spans="1:13" ht="12.75">
      <c r="A2524" t="s">
        <v>2386</v>
      </c>
      <c r="C2524" s="31" t="s">
        <v>4049</v>
      </c>
      <c r="E2524" s="33" t="s">
        <v>4050</v>
      </c>
      <c r="J2524" s="32">
        <f>0+J2525</f>
      </c>
      <c s="32">
        <f>0+K2525</f>
      </c>
      <c s="32">
        <f>0+L2525</f>
      </c>
      <c s="32">
        <f>0+M2525</f>
      </c>
    </row>
    <row r="2525" spans="1:13" ht="12.75">
      <c r="A2525" t="s">
        <v>47</v>
      </c>
      <c r="C2525" s="31" t="s">
        <v>2680</v>
      </c>
      <c r="E2525" s="33" t="s">
        <v>2681</v>
      </c>
      <c r="J2525" s="32">
        <f>0</f>
      </c>
      <c s="32">
        <f>0</f>
      </c>
      <c s="32">
        <f>0+L2526+L2530+L2534+L2538+L2542+L2546+L2550+L2554+L2558</f>
      </c>
      <c s="32">
        <f>0+M2526+M2530+M2534+M2538+M2542+M2546+M2550+M2554+M2558</f>
      </c>
    </row>
    <row r="2526" spans="1:16" ht="12.75">
      <c r="A2526" t="s">
        <v>50</v>
      </c>
      <c s="34" t="s">
        <v>51</v>
      </c>
      <c s="34" t="s">
        <v>4051</v>
      </c>
      <c s="35" t="s">
        <v>5</v>
      </c>
      <c s="6" t="s">
        <v>4052</v>
      </c>
      <c s="36" t="s">
        <v>65</v>
      </c>
      <c s="37">
        <v>34</v>
      </c>
      <c s="36">
        <v>0</v>
      </c>
      <c s="36">
        <f>ROUND(G2526*H2526,6)</f>
      </c>
      <c r="L2526" s="38">
        <v>0</v>
      </c>
      <c s="32">
        <f>ROUND(ROUND(L2526,2)*ROUND(G2526,3),2)</f>
      </c>
      <c s="36" t="s">
        <v>55</v>
      </c>
      <c>
        <f>(M2526*21)/100</f>
      </c>
      <c t="s">
        <v>28</v>
      </c>
    </row>
    <row r="2527" spans="1:5" ht="12.75">
      <c r="A2527" s="35" t="s">
        <v>56</v>
      </c>
      <c r="E2527" s="39" t="s">
        <v>4052</v>
      </c>
    </row>
    <row r="2528" spans="1:5" ht="12.75">
      <c r="A2528" s="35" t="s">
        <v>57</v>
      </c>
      <c r="E2528" s="40" t="s">
        <v>5</v>
      </c>
    </row>
    <row r="2529" spans="1:5" ht="51">
      <c r="A2529" t="s">
        <v>58</v>
      </c>
      <c r="E2529" s="39" t="s">
        <v>492</v>
      </c>
    </row>
    <row r="2530" spans="1:16" ht="12.75">
      <c r="A2530" t="s">
        <v>50</v>
      </c>
      <c s="34" t="s">
        <v>28</v>
      </c>
      <c s="34" t="s">
        <v>4053</v>
      </c>
      <c s="35" t="s">
        <v>5</v>
      </c>
      <c s="6" t="s">
        <v>4054</v>
      </c>
      <c s="36" t="s">
        <v>65</v>
      </c>
      <c s="37">
        <v>6</v>
      </c>
      <c s="36">
        <v>0</v>
      </c>
      <c s="36">
        <f>ROUND(G2530*H2530,6)</f>
      </c>
      <c r="L2530" s="38">
        <v>0</v>
      </c>
      <c s="32">
        <f>ROUND(ROUND(L2530,2)*ROUND(G2530,3),2)</f>
      </c>
      <c s="36" t="s">
        <v>55</v>
      </c>
      <c>
        <f>(M2530*21)/100</f>
      </c>
      <c t="s">
        <v>28</v>
      </c>
    </row>
    <row r="2531" spans="1:5" ht="12.75">
      <c r="A2531" s="35" t="s">
        <v>56</v>
      </c>
      <c r="E2531" s="39" t="s">
        <v>4054</v>
      </c>
    </row>
    <row r="2532" spans="1:5" ht="12.75">
      <c r="A2532" s="35" t="s">
        <v>57</v>
      </c>
      <c r="E2532" s="40" t="s">
        <v>5</v>
      </c>
    </row>
    <row r="2533" spans="1:5" ht="51">
      <c r="A2533" t="s">
        <v>58</v>
      </c>
      <c r="E2533" s="39" t="s">
        <v>492</v>
      </c>
    </row>
    <row r="2534" spans="1:16" ht="12.75">
      <c r="A2534" t="s">
        <v>50</v>
      </c>
      <c s="34" t="s">
        <v>26</v>
      </c>
      <c s="34" t="s">
        <v>4055</v>
      </c>
      <c s="35" t="s">
        <v>5</v>
      </c>
      <c s="6" t="s">
        <v>4056</v>
      </c>
      <c s="36" t="s">
        <v>65</v>
      </c>
      <c s="37">
        <v>15</v>
      </c>
      <c s="36">
        <v>0</v>
      </c>
      <c s="36">
        <f>ROUND(G2534*H2534,6)</f>
      </c>
      <c r="L2534" s="38">
        <v>0</v>
      </c>
      <c s="32">
        <f>ROUND(ROUND(L2534,2)*ROUND(G2534,3),2)</f>
      </c>
      <c s="36" t="s">
        <v>55</v>
      </c>
      <c>
        <f>(M2534*21)/100</f>
      </c>
      <c t="s">
        <v>28</v>
      </c>
    </row>
    <row r="2535" spans="1:5" ht="12.75">
      <c r="A2535" s="35" t="s">
        <v>56</v>
      </c>
      <c r="E2535" s="39" t="s">
        <v>4056</v>
      </c>
    </row>
    <row r="2536" spans="1:5" ht="12.75">
      <c r="A2536" s="35" t="s">
        <v>57</v>
      </c>
      <c r="E2536" s="40" t="s">
        <v>5</v>
      </c>
    </row>
    <row r="2537" spans="1:5" ht="51">
      <c r="A2537" t="s">
        <v>58</v>
      </c>
      <c r="E2537" s="39" t="s">
        <v>492</v>
      </c>
    </row>
    <row r="2538" spans="1:16" ht="12.75">
      <c r="A2538" t="s">
        <v>50</v>
      </c>
      <c s="34" t="s">
        <v>67</v>
      </c>
      <c s="34" t="s">
        <v>4057</v>
      </c>
      <c s="35" t="s">
        <v>5</v>
      </c>
      <c s="6" t="s">
        <v>4058</v>
      </c>
      <c s="36" t="s">
        <v>65</v>
      </c>
      <c s="37">
        <v>5</v>
      </c>
      <c s="36">
        <v>0</v>
      </c>
      <c s="36">
        <f>ROUND(G2538*H2538,6)</f>
      </c>
      <c r="L2538" s="38">
        <v>0</v>
      </c>
      <c s="32">
        <f>ROUND(ROUND(L2538,2)*ROUND(G2538,3),2)</f>
      </c>
      <c s="36" t="s">
        <v>55</v>
      </c>
      <c>
        <f>(M2538*21)/100</f>
      </c>
      <c t="s">
        <v>28</v>
      </c>
    </row>
    <row r="2539" spans="1:5" ht="12.75">
      <c r="A2539" s="35" t="s">
        <v>56</v>
      </c>
      <c r="E2539" s="39" t="s">
        <v>4058</v>
      </c>
    </row>
    <row r="2540" spans="1:5" ht="12.75">
      <c r="A2540" s="35" t="s">
        <v>57</v>
      </c>
      <c r="E2540" s="40" t="s">
        <v>5</v>
      </c>
    </row>
    <row r="2541" spans="1:5" ht="51">
      <c r="A2541" t="s">
        <v>58</v>
      </c>
      <c r="E2541" s="39" t="s">
        <v>492</v>
      </c>
    </row>
    <row r="2542" spans="1:16" ht="12.75">
      <c r="A2542" t="s">
        <v>50</v>
      </c>
      <c s="34" t="s">
        <v>72</v>
      </c>
      <c s="34" t="s">
        <v>4059</v>
      </c>
      <c s="35" t="s">
        <v>5</v>
      </c>
      <c s="6" t="s">
        <v>4060</v>
      </c>
      <c s="36" t="s">
        <v>4061</v>
      </c>
      <c s="37">
        <v>4</v>
      </c>
      <c s="36">
        <v>0</v>
      </c>
      <c s="36">
        <f>ROUND(G2542*H2542,6)</f>
      </c>
      <c r="L2542" s="38">
        <v>0</v>
      </c>
      <c s="32">
        <f>ROUND(ROUND(L2542,2)*ROUND(G2542,3),2)</f>
      </c>
      <c s="36" t="s">
        <v>55</v>
      </c>
      <c>
        <f>(M2542*21)/100</f>
      </c>
      <c t="s">
        <v>28</v>
      </c>
    </row>
    <row r="2543" spans="1:5" ht="12.75">
      <c r="A2543" s="35" t="s">
        <v>56</v>
      </c>
      <c r="E2543" s="39" t="s">
        <v>4060</v>
      </c>
    </row>
    <row r="2544" spans="1:5" ht="12.75">
      <c r="A2544" s="35" t="s">
        <v>57</v>
      </c>
      <c r="E2544" s="40" t="s">
        <v>5</v>
      </c>
    </row>
    <row r="2545" spans="1:5" ht="51">
      <c r="A2545" t="s">
        <v>58</v>
      </c>
      <c r="E2545" s="39" t="s">
        <v>492</v>
      </c>
    </row>
    <row r="2546" spans="1:16" ht="12.75">
      <c r="A2546" t="s">
        <v>50</v>
      </c>
      <c s="34" t="s">
        <v>27</v>
      </c>
      <c s="34" t="s">
        <v>4062</v>
      </c>
      <c s="35" t="s">
        <v>5</v>
      </c>
      <c s="6" t="s">
        <v>4063</v>
      </c>
      <c s="36" t="s">
        <v>86</v>
      </c>
      <c s="37">
        <v>153</v>
      </c>
      <c s="36">
        <v>0</v>
      </c>
      <c s="36">
        <f>ROUND(G2546*H2546,6)</f>
      </c>
      <c r="L2546" s="38">
        <v>0</v>
      </c>
      <c s="32">
        <f>ROUND(ROUND(L2546,2)*ROUND(G2546,3),2)</f>
      </c>
      <c s="36" t="s">
        <v>55</v>
      </c>
      <c>
        <f>(M2546*21)/100</f>
      </c>
      <c t="s">
        <v>28</v>
      </c>
    </row>
    <row r="2547" spans="1:5" ht="12.75">
      <c r="A2547" s="35" t="s">
        <v>56</v>
      </c>
      <c r="E2547" s="39" t="s">
        <v>4063</v>
      </c>
    </row>
    <row r="2548" spans="1:5" ht="12.75">
      <c r="A2548" s="35" t="s">
        <v>57</v>
      </c>
      <c r="E2548" s="40" t="s">
        <v>5</v>
      </c>
    </row>
    <row r="2549" spans="1:5" ht="51">
      <c r="A2549" t="s">
        <v>58</v>
      </c>
      <c r="E2549" s="39" t="s">
        <v>492</v>
      </c>
    </row>
    <row r="2550" spans="1:16" ht="12.75">
      <c r="A2550" t="s">
        <v>50</v>
      </c>
      <c s="34" t="s">
        <v>79</v>
      </c>
      <c s="34" t="s">
        <v>4064</v>
      </c>
      <c s="35" t="s">
        <v>5</v>
      </c>
      <c s="6" t="s">
        <v>4065</v>
      </c>
      <c s="36" t="s">
        <v>1393</v>
      </c>
      <c s="37">
        <v>1</v>
      </c>
      <c s="36">
        <v>0</v>
      </c>
      <c s="36">
        <f>ROUND(G2550*H2550,6)</f>
      </c>
      <c r="L2550" s="38">
        <v>0</v>
      </c>
      <c s="32">
        <f>ROUND(ROUND(L2550,2)*ROUND(G2550,3),2)</f>
      </c>
      <c s="36" t="s">
        <v>55</v>
      </c>
      <c>
        <f>(M2550*21)/100</f>
      </c>
      <c t="s">
        <v>28</v>
      </c>
    </row>
    <row r="2551" spans="1:5" ht="12.75">
      <c r="A2551" s="35" t="s">
        <v>56</v>
      </c>
      <c r="E2551" s="39" t="s">
        <v>4065</v>
      </c>
    </row>
    <row r="2552" spans="1:5" ht="12.75">
      <c r="A2552" s="35" t="s">
        <v>57</v>
      </c>
      <c r="E2552" s="40" t="s">
        <v>5</v>
      </c>
    </row>
    <row r="2553" spans="1:5" ht="51">
      <c r="A2553" t="s">
        <v>58</v>
      </c>
      <c r="E2553" s="39" t="s">
        <v>492</v>
      </c>
    </row>
    <row r="2554" spans="1:16" ht="12.75">
      <c r="A2554" t="s">
        <v>50</v>
      </c>
      <c s="34" t="s">
        <v>83</v>
      </c>
      <c s="34" t="s">
        <v>4066</v>
      </c>
      <c s="35" t="s">
        <v>5</v>
      </c>
      <c s="6" t="s">
        <v>4067</v>
      </c>
      <c s="36" t="s">
        <v>65</v>
      </c>
      <c s="37">
        <v>1</v>
      </c>
      <c s="36">
        <v>0</v>
      </c>
      <c s="36">
        <f>ROUND(G2554*H2554,6)</f>
      </c>
      <c r="L2554" s="38">
        <v>0</v>
      </c>
      <c s="32">
        <f>ROUND(ROUND(L2554,2)*ROUND(G2554,3),2)</f>
      </c>
      <c s="36" t="s">
        <v>55</v>
      </c>
      <c>
        <f>(M2554*21)/100</f>
      </c>
      <c t="s">
        <v>28</v>
      </c>
    </row>
    <row r="2555" spans="1:5" ht="12.75">
      <c r="A2555" s="35" t="s">
        <v>56</v>
      </c>
      <c r="E2555" s="39" t="s">
        <v>4067</v>
      </c>
    </row>
    <row r="2556" spans="1:5" ht="12.75">
      <c r="A2556" s="35" t="s">
        <v>57</v>
      </c>
      <c r="E2556" s="40" t="s">
        <v>5</v>
      </c>
    </row>
    <row r="2557" spans="1:5" ht="51">
      <c r="A2557" t="s">
        <v>58</v>
      </c>
      <c r="E2557" s="39" t="s">
        <v>492</v>
      </c>
    </row>
    <row r="2558" spans="1:16" ht="12.75">
      <c r="A2558" t="s">
        <v>50</v>
      </c>
      <c s="34" t="s">
        <v>88</v>
      </c>
      <c s="34" t="s">
        <v>4068</v>
      </c>
      <c s="35" t="s">
        <v>5</v>
      </c>
      <c s="6" t="s">
        <v>4069</v>
      </c>
      <c s="36" t="s">
        <v>1393</v>
      </c>
      <c s="37">
        <v>1</v>
      </c>
      <c s="36">
        <v>0</v>
      </c>
      <c s="36">
        <f>ROUND(G2558*H2558,6)</f>
      </c>
      <c r="L2558" s="38">
        <v>0</v>
      </c>
      <c s="32">
        <f>ROUND(ROUND(L2558,2)*ROUND(G2558,3),2)</f>
      </c>
      <c s="36" t="s">
        <v>55</v>
      </c>
      <c>
        <f>(M2558*21)/100</f>
      </c>
      <c t="s">
        <v>28</v>
      </c>
    </row>
    <row r="2559" spans="1:5" ht="12.75">
      <c r="A2559" s="35" t="s">
        <v>56</v>
      </c>
      <c r="E2559" s="39" t="s">
        <v>4069</v>
      </c>
    </row>
    <row r="2560" spans="1:5" ht="12.75">
      <c r="A2560" s="35" t="s">
        <v>57</v>
      </c>
      <c r="E2560" s="40" t="s">
        <v>5</v>
      </c>
    </row>
    <row r="2561" spans="1:5" ht="51">
      <c r="A2561" t="s">
        <v>58</v>
      </c>
      <c r="E2561" s="39" t="s">
        <v>492</v>
      </c>
    </row>
    <row r="2562" spans="1:13" ht="12.75">
      <c r="A2562" t="s">
        <v>2386</v>
      </c>
      <c r="C2562" s="31" t="s">
        <v>4070</v>
      </c>
      <c r="E2562" s="33" t="s">
        <v>4071</v>
      </c>
      <c r="J2562" s="32">
        <f>0+J2563</f>
      </c>
      <c s="32">
        <f>0+K2563</f>
      </c>
      <c s="32">
        <f>0+L2563</f>
      </c>
      <c s="32">
        <f>0+M2563</f>
      </c>
    </row>
    <row r="2563" spans="1:13" ht="12.75">
      <c r="A2563" t="s">
        <v>47</v>
      </c>
      <c r="C2563" s="31" t="s">
        <v>51</v>
      </c>
      <c r="E2563" s="33" t="s">
        <v>49</v>
      </c>
      <c r="J2563" s="32">
        <f>0</f>
      </c>
      <c s="32">
        <f>0</f>
      </c>
      <c s="32">
        <f>0+L2564+L2568+L2572+L2576+L2580+L2584+L2588+L2592+L2596+L2600+L2604+L2608+L2612</f>
      </c>
      <c s="32">
        <f>0+M2564+M2568+M2572+M2576+M2580+M2584+M2588+M2592+M2596+M2600+M2604+M2608+M2612</f>
      </c>
    </row>
    <row r="2564" spans="1:16" ht="12.75">
      <c r="A2564" t="s">
        <v>50</v>
      </c>
      <c s="34" t="s">
        <v>51</v>
      </c>
      <c s="34" t="s">
        <v>1385</v>
      </c>
      <c s="35" t="s">
        <v>5</v>
      </c>
      <c s="6" t="s">
        <v>4072</v>
      </c>
      <c s="36" t="s">
        <v>1393</v>
      </c>
      <c s="37">
        <v>1</v>
      </c>
      <c s="36">
        <v>0</v>
      </c>
      <c s="36">
        <f>ROUND(G2564*H2564,6)</f>
      </c>
      <c r="L2564" s="38">
        <v>0</v>
      </c>
      <c s="32">
        <f>ROUND(ROUND(L2564,2)*ROUND(G2564,3),2)</f>
      </c>
      <c s="36" t="s">
        <v>391</v>
      </c>
      <c>
        <f>(M2564*21)/100</f>
      </c>
      <c t="s">
        <v>28</v>
      </c>
    </row>
    <row r="2565" spans="1:5" ht="12.75">
      <c r="A2565" s="35" t="s">
        <v>56</v>
      </c>
      <c r="E2565" s="39" t="s">
        <v>4072</v>
      </c>
    </row>
    <row r="2566" spans="1:5" ht="12.75">
      <c r="A2566" s="35" t="s">
        <v>57</v>
      </c>
      <c r="E2566" s="40" t="s">
        <v>5</v>
      </c>
    </row>
    <row r="2567" spans="1:5" ht="51">
      <c r="A2567" t="s">
        <v>58</v>
      </c>
      <c r="E2567" s="39" t="s">
        <v>492</v>
      </c>
    </row>
    <row r="2568" spans="1:16" ht="12.75">
      <c r="A2568" t="s">
        <v>50</v>
      </c>
      <c s="34" t="s">
        <v>28</v>
      </c>
      <c s="34" t="s">
        <v>1387</v>
      </c>
      <c s="35" t="s">
        <v>5</v>
      </c>
      <c s="6" t="s">
        <v>4073</v>
      </c>
      <c s="36" t="s">
        <v>1393</v>
      </c>
      <c s="37">
        <v>1</v>
      </c>
      <c s="36">
        <v>0</v>
      </c>
      <c s="36">
        <f>ROUND(G2568*H2568,6)</f>
      </c>
      <c r="L2568" s="38">
        <v>0</v>
      </c>
      <c s="32">
        <f>ROUND(ROUND(L2568,2)*ROUND(G2568,3),2)</f>
      </c>
      <c s="36" t="s">
        <v>391</v>
      </c>
      <c>
        <f>(M2568*21)/100</f>
      </c>
      <c t="s">
        <v>28</v>
      </c>
    </row>
    <row r="2569" spans="1:5" ht="12.75">
      <c r="A2569" s="35" t="s">
        <v>56</v>
      </c>
      <c r="E2569" s="39" t="s">
        <v>4073</v>
      </c>
    </row>
    <row r="2570" spans="1:5" ht="12.75">
      <c r="A2570" s="35" t="s">
        <v>57</v>
      </c>
      <c r="E2570" s="40" t="s">
        <v>5</v>
      </c>
    </row>
    <row r="2571" spans="1:5" ht="51">
      <c r="A2571" t="s">
        <v>58</v>
      </c>
      <c r="E2571" s="39" t="s">
        <v>492</v>
      </c>
    </row>
    <row r="2572" spans="1:16" ht="12.75">
      <c r="A2572" t="s">
        <v>50</v>
      </c>
      <c s="34" t="s">
        <v>26</v>
      </c>
      <c s="34" t="s">
        <v>1389</v>
      </c>
      <c s="35" t="s">
        <v>5</v>
      </c>
      <c s="6" t="s">
        <v>3837</v>
      </c>
      <c s="36" t="s">
        <v>1393</v>
      </c>
      <c s="37">
        <v>1</v>
      </c>
      <c s="36">
        <v>0</v>
      </c>
      <c s="36">
        <f>ROUND(G2572*H2572,6)</f>
      </c>
      <c r="L2572" s="38">
        <v>0</v>
      </c>
      <c s="32">
        <f>ROUND(ROUND(L2572,2)*ROUND(G2572,3),2)</f>
      </c>
      <c s="36" t="s">
        <v>391</v>
      </c>
      <c>
        <f>(M2572*21)/100</f>
      </c>
      <c t="s">
        <v>28</v>
      </c>
    </row>
    <row r="2573" spans="1:5" ht="12.75">
      <c r="A2573" s="35" t="s">
        <v>56</v>
      </c>
      <c r="E2573" s="39" t="s">
        <v>3837</v>
      </c>
    </row>
    <row r="2574" spans="1:5" ht="12.75">
      <c r="A2574" s="35" t="s">
        <v>57</v>
      </c>
      <c r="E2574" s="40" t="s">
        <v>5</v>
      </c>
    </row>
    <row r="2575" spans="1:5" ht="51">
      <c r="A2575" t="s">
        <v>58</v>
      </c>
      <c r="E2575" s="39" t="s">
        <v>492</v>
      </c>
    </row>
    <row r="2576" spans="1:16" ht="12.75">
      <c r="A2576" t="s">
        <v>50</v>
      </c>
      <c s="34" t="s">
        <v>67</v>
      </c>
      <c s="34" t="s">
        <v>4074</v>
      </c>
      <c s="35" t="s">
        <v>5</v>
      </c>
      <c s="6" t="s">
        <v>4075</v>
      </c>
      <c s="36" t="s">
        <v>65</v>
      </c>
      <c s="37">
        <v>2</v>
      </c>
      <c s="36">
        <v>0</v>
      </c>
      <c s="36">
        <f>ROUND(G2576*H2576,6)</f>
      </c>
      <c r="L2576" s="38">
        <v>0</v>
      </c>
      <c s="32">
        <f>ROUND(ROUND(L2576,2)*ROUND(G2576,3),2)</f>
      </c>
      <c s="36" t="s">
        <v>391</v>
      </c>
      <c>
        <f>(M2576*21)/100</f>
      </c>
      <c t="s">
        <v>28</v>
      </c>
    </row>
    <row r="2577" spans="1:5" ht="12.75">
      <c r="A2577" s="35" t="s">
        <v>56</v>
      </c>
      <c r="E2577" s="39" t="s">
        <v>4075</v>
      </c>
    </row>
    <row r="2578" spans="1:5" ht="12.75">
      <c r="A2578" s="35" t="s">
        <v>57</v>
      </c>
      <c r="E2578" s="40" t="s">
        <v>5</v>
      </c>
    </row>
    <row r="2579" spans="1:5" ht="51">
      <c r="A2579" t="s">
        <v>58</v>
      </c>
      <c r="E2579" s="39" t="s">
        <v>492</v>
      </c>
    </row>
    <row r="2580" spans="1:16" ht="12.75">
      <c r="A2580" t="s">
        <v>50</v>
      </c>
      <c s="34" t="s">
        <v>72</v>
      </c>
      <c s="34" t="s">
        <v>4076</v>
      </c>
      <c s="35" t="s">
        <v>5</v>
      </c>
      <c s="6" t="s">
        <v>4077</v>
      </c>
      <c s="36" t="s">
        <v>65</v>
      </c>
      <c s="37">
        <v>2</v>
      </c>
      <c s="36">
        <v>0</v>
      </c>
      <c s="36">
        <f>ROUND(G2580*H2580,6)</f>
      </c>
      <c r="L2580" s="38">
        <v>0</v>
      </c>
      <c s="32">
        <f>ROUND(ROUND(L2580,2)*ROUND(G2580,3),2)</f>
      </c>
      <c s="36" t="s">
        <v>391</v>
      </c>
      <c>
        <f>(M2580*21)/100</f>
      </c>
      <c t="s">
        <v>28</v>
      </c>
    </row>
    <row r="2581" spans="1:5" ht="12.75">
      <c r="A2581" s="35" t="s">
        <v>56</v>
      </c>
      <c r="E2581" s="39" t="s">
        <v>4077</v>
      </c>
    </row>
    <row r="2582" spans="1:5" ht="12.75">
      <c r="A2582" s="35" t="s">
        <v>57</v>
      </c>
      <c r="E2582" s="40" t="s">
        <v>5</v>
      </c>
    </row>
    <row r="2583" spans="1:5" ht="51">
      <c r="A2583" t="s">
        <v>58</v>
      </c>
      <c r="E2583" s="39" t="s">
        <v>492</v>
      </c>
    </row>
    <row r="2584" spans="1:16" ht="12.75">
      <c r="A2584" t="s">
        <v>50</v>
      </c>
      <c s="34" t="s">
        <v>27</v>
      </c>
      <c s="34" t="s">
        <v>4078</v>
      </c>
      <c s="35" t="s">
        <v>5</v>
      </c>
      <c s="6" t="s">
        <v>4079</v>
      </c>
      <c s="36" t="s">
        <v>65</v>
      </c>
      <c s="37">
        <v>2</v>
      </c>
      <c s="36">
        <v>0</v>
      </c>
      <c s="36">
        <f>ROUND(G2584*H2584,6)</f>
      </c>
      <c r="L2584" s="38">
        <v>0</v>
      </c>
      <c s="32">
        <f>ROUND(ROUND(L2584,2)*ROUND(G2584,3),2)</f>
      </c>
      <c s="36" t="s">
        <v>391</v>
      </c>
      <c>
        <f>(M2584*21)/100</f>
      </c>
      <c t="s">
        <v>28</v>
      </c>
    </row>
    <row r="2585" spans="1:5" ht="12.75">
      <c r="A2585" s="35" t="s">
        <v>56</v>
      </c>
      <c r="E2585" s="39" t="s">
        <v>4079</v>
      </c>
    </row>
    <row r="2586" spans="1:5" ht="12.75">
      <c r="A2586" s="35" t="s">
        <v>57</v>
      </c>
      <c r="E2586" s="40" t="s">
        <v>5</v>
      </c>
    </row>
    <row r="2587" spans="1:5" ht="51">
      <c r="A2587" t="s">
        <v>58</v>
      </c>
      <c r="E2587" s="39" t="s">
        <v>492</v>
      </c>
    </row>
    <row r="2588" spans="1:16" ht="12.75">
      <c r="A2588" t="s">
        <v>50</v>
      </c>
      <c s="34" t="s">
        <v>79</v>
      </c>
      <c s="34" t="s">
        <v>4080</v>
      </c>
      <c s="35" t="s">
        <v>5</v>
      </c>
      <c s="6" t="s">
        <v>4081</v>
      </c>
      <c s="36" t="s">
        <v>65</v>
      </c>
      <c s="37">
        <v>2</v>
      </c>
      <c s="36">
        <v>0</v>
      </c>
      <c s="36">
        <f>ROUND(G2588*H2588,6)</f>
      </c>
      <c r="L2588" s="38">
        <v>0</v>
      </c>
      <c s="32">
        <f>ROUND(ROUND(L2588,2)*ROUND(G2588,3),2)</f>
      </c>
      <c s="36" t="s">
        <v>391</v>
      </c>
      <c>
        <f>(M2588*21)/100</f>
      </c>
      <c t="s">
        <v>28</v>
      </c>
    </row>
    <row r="2589" spans="1:5" ht="12.75">
      <c r="A2589" s="35" t="s">
        <v>56</v>
      </c>
      <c r="E2589" s="39" t="s">
        <v>4081</v>
      </c>
    </row>
    <row r="2590" spans="1:5" ht="12.75">
      <c r="A2590" s="35" t="s">
        <v>57</v>
      </c>
      <c r="E2590" s="40" t="s">
        <v>5</v>
      </c>
    </row>
    <row r="2591" spans="1:5" ht="51">
      <c r="A2591" t="s">
        <v>58</v>
      </c>
      <c r="E2591" s="39" t="s">
        <v>492</v>
      </c>
    </row>
    <row r="2592" spans="1:16" ht="25.5">
      <c r="A2592" t="s">
        <v>50</v>
      </c>
      <c s="34" t="s">
        <v>83</v>
      </c>
      <c s="34" t="s">
        <v>4082</v>
      </c>
      <c s="35" t="s">
        <v>5</v>
      </c>
      <c s="6" t="s">
        <v>4083</v>
      </c>
      <c s="36" t="s">
        <v>65</v>
      </c>
      <c s="37">
        <v>12</v>
      </c>
      <c s="36">
        <v>0</v>
      </c>
      <c s="36">
        <f>ROUND(G2592*H2592,6)</f>
      </c>
      <c r="L2592" s="38">
        <v>0</v>
      </c>
      <c s="32">
        <f>ROUND(ROUND(L2592,2)*ROUND(G2592,3),2)</f>
      </c>
      <c s="36" t="s">
        <v>391</v>
      </c>
      <c>
        <f>(M2592*21)/100</f>
      </c>
      <c t="s">
        <v>28</v>
      </c>
    </row>
    <row r="2593" spans="1:5" ht="25.5">
      <c r="A2593" s="35" t="s">
        <v>56</v>
      </c>
      <c r="E2593" s="39" t="s">
        <v>4083</v>
      </c>
    </row>
    <row r="2594" spans="1:5" ht="12.75">
      <c r="A2594" s="35" t="s">
        <v>57</v>
      </c>
      <c r="E2594" s="40" t="s">
        <v>5</v>
      </c>
    </row>
    <row r="2595" spans="1:5" ht="51">
      <c r="A2595" t="s">
        <v>58</v>
      </c>
      <c r="E2595" s="39" t="s">
        <v>492</v>
      </c>
    </row>
    <row r="2596" spans="1:16" ht="25.5">
      <c r="A2596" t="s">
        <v>50</v>
      </c>
      <c s="34" t="s">
        <v>88</v>
      </c>
      <c s="34" t="s">
        <v>4084</v>
      </c>
      <c s="35" t="s">
        <v>5</v>
      </c>
      <c s="6" t="s">
        <v>4085</v>
      </c>
      <c s="36" t="s">
        <v>86</v>
      </c>
      <c s="37">
        <v>280</v>
      </c>
      <c s="36">
        <v>0</v>
      </c>
      <c s="36">
        <f>ROUND(G2596*H2596,6)</f>
      </c>
      <c r="L2596" s="38">
        <v>0</v>
      </c>
      <c s="32">
        <f>ROUND(ROUND(L2596,2)*ROUND(G2596,3),2)</f>
      </c>
      <c s="36" t="s">
        <v>391</v>
      </c>
      <c>
        <f>(M2596*21)/100</f>
      </c>
      <c t="s">
        <v>28</v>
      </c>
    </row>
    <row r="2597" spans="1:5" ht="25.5">
      <c r="A2597" s="35" t="s">
        <v>56</v>
      </c>
      <c r="E2597" s="39" t="s">
        <v>4085</v>
      </c>
    </row>
    <row r="2598" spans="1:5" ht="12.75">
      <c r="A2598" s="35" t="s">
        <v>57</v>
      </c>
      <c r="E2598" s="40" t="s">
        <v>5</v>
      </c>
    </row>
    <row r="2599" spans="1:5" ht="51">
      <c r="A2599" t="s">
        <v>58</v>
      </c>
      <c r="E2599" s="39" t="s">
        <v>492</v>
      </c>
    </row>
    <row r="2600" spans="1:16" ht="25.5">
      <c r="A2600" t="s">
        <v>50</v>
      </c>
      <c s="34" t="s">
        <v>92</v>
      </c>
      <c s="34" t="s">
        <v>4086</v>
      </c>
      <c s="35" t="s">
        <v>5</v>
      </c>
      <c s="6" t="s">
        <v>4087</v>
      </c>
      <c s="36" t="s">
        <v>65</v>
      </c>
      <c s="37">
        <v>2</v>
      </c>
      <c s="36">
        <v>0</v>
      </c>
      <c s="36">
        <f>ROUND(G2600*H2600,6)</f>
      </c>
      <c r="L2600" s="38">
        <v>0</v>
      </c>
      <c s="32">
        <f>ROUND(ROUND(L2600,2)*ROUND(G2600,3),2)</f>
      </c>
      <c s="36" t="s">
        <v>391</v>
      </c>
      <c>
        <f>(M2600*21)/100</f>
      </c>
      <c t="s">
        <v>28</v>
      </c>
    </row>
    <row r="2601" spans="1:5" ht="25.5">
      <c r="A2601" s="35" t="s">
        <v>56</v>
      </c>
      <c r="E2601" s="39" t="s">
        <v>4087</v>
      </c>
    </row>
    <row r="2602" spans="1:5" ht="12.75">
      <c r="A2602" s="35" t="s">
        <v>57</v>
      </c>
      <c r="E2602" s="40" t="s">
        <v>5</v>
      </c>
    </row>
    <row r="2603" spans="1:5" ht="51">
      <c r="A2603" t="s">
        <v>58</v>
      </c>
      <c r="E2603" s="39" t="s">
        <v>492</v>
      </c>
    </row>
    <row r="2604" spans="1:16" ht="25.5">
      <c r="A2604" t="s">
        <v>50</v>
      </c>
      <c s="34" t="s">
        <v>96</v>
      </c>
      <c s="34" t="s">
        <v>4088</v>
      </c>
      <c s="35" t="s">
        <v>5</v>
      </c>
      <c s="6" t="s">
        <v>4089</v>
      </c>
      <c s="36" t="s">
        <v>65</v>
      </c>
      <c s="37">
        <v>4</v>
      </c>
      <c s="36">
        <v>0</v>
      </c>
      <c s="36">
        <f>ROUND(G2604*H2604,6)</f>
      </c>
      <c r="L2604" s="38">
        <v>0</v>
      </c>
      <c s="32">
        <f>ROUND(ROUND(L2604,2)*ROUND(G2604,3),2)</f>
      </c>
      <c s="36" t="s">
        <v>391</v>
      </c>
      <c>
        <f>(M2604*21)/100</f>
      </c>
      <c t="s">
        <v>28</v>
      </c>
    </row>
    <row r="2605" spans="1:5" ht="25.5">
      <c r="A2605" s="35" t="s">
        <v>56</v>
      </c>
      <c r="E2605" s="39" t="s">
        <v>4089</v>
      </c>
    </row>
    <row r="2606" spans="1:5" ht="12.75">
      <c r="A2606" s="35" t="s">
        <v>57</v>
      </c>
      <c r="E2606" s="40" t="s">
        <v>5</v>
      </c>
    </row>
    <row r="2607" spans="1:5" ht="51">
      <c r="A2607" t="s">
        <v>58</v>
      </c>
      <c r="E2607" s="39" t="s">
        <v>492</v>
      </c>
    </row>
    <row r="2608" spans="1:16" ht="25.5">
      <c r="A2608" t="s">
        <v>50</v>
      </c>
      <c s="34" t="s">
        <v>100</v>
      </c>
      <c s="34" t="s">
        <v>4090</v>
      </c>
      <c s="35" t="s">
        <v>5</v>
      </c>
      <c s="6" t="s">
        <v>4091</v>
      </c>
      <c s="36" t="s">
        <v>65</v>
      </c>
      <c s="37">
        <v>16</v>
      </c>
      <c s="36">
        <v>0</v>
      </c>
      <c s="36">
        <f>ROUND(G2608*H2608,6)</f>
      </c>
      <c r="L2608" s="38">
        <v>0</v>
      </c>
      <c s="32">
        <f>ROUND(ROUND(L2608,2)*ROUND(G2608,3),2)</f>
      </c>
      <c s="36" t="s">
        <v>391</v>
      </c>
      <c>
        <f>(M2608*21)/100</f>
      </c>
      <c t="s">
        <v>28</v>
      </c>
    </row>
    <row r="2609" spans="1:5" ht="25.5">
      <c r="A2609" s="35" t="s">
        <v>56</v>
      </c>
      <c r="E2609" s="39" t="s">
        <v>4091</v>
      </c>
    </row>
    <row r="2610" spans="1:5" ht="12.75">
      <c r="A2610" s="35" t="s">
        <v>57</v>
      </c>
      <c r="E2610" s="40" t="s">
        <v>5</v>
      </c>
    </row>
    <row r="2611" spans="1:5" ht="51">
      <c r="A2611" t="s">
        <v>58</v>
      </c>
      <c r="E2611" s="39" t="s">
        <v>492</v>
      </c>
    </row>
    <row r="2612" spans="1:16" ht="12.75">
      <c r="A2612" t="s">
        <v>50</v>
      </c>
      <c s="34" t="s">
        <v>104</v>
      </c>
      <c s="34" t="s">
        <v>4092</v>
      </c>
      <c s="35" t="s">
        <v>5</v>
      </c>
      <c s="6" t="s">
        <v>4093</v>
      </c>
      <c s="36" t="s">
        <v>86</v>
      </c>
      <c s="37">
        <v>4</v>
      </c>
      <c s="36">
        <v>0</v>
      </c>
      <c s="36">
        <f>ROUND(G2612*H2612,6)</f>
      </c>
      <c r="L2612" s="38">
        <v>0</v>
      </c>
      <c s="32">
        <f>ROUND(ROUND(L2612,2)*ROUND(G2612,3),2)</f>
      </c>
      <c s="36" t="s">
        <v>391</v>
      </c>
      <c>
        <f>(M2612*21)/100</f>
      </c>
      <c t="s">
        <v>28</v>
      </c>
    </row>
    <row r="2613" spans="1:5" ht="12.75">
      <c r="A2613" s="35" t="s">
        <v>56</v>
      </c>
      <c r="E2613" s="39" t="s">
        <v>4093</v>
      </c>
    </row>
    <row r="2614" spans="1:5" ht="12.75">
      <c r="A2614" s="35" t="s">
        <v>57</v>
      </c>
      <c r="E2614" s="40" t="s">
        <v>5</v>
      </c>
    </row>
    <row r="2615" spans="1:5" ht="51">
      <c r="A2615" t="s">
        <v>58</v>
      </c>
      <c r="E2615"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2381</v>
      </c>
      <c s="41">
        <f>Rekapitulace!C34</f>
      </c>
      <c s="20" t="s">
        <v>0</v>
      </c>
      <c t="s">
        <v>23</v>
      </c>
      <c t="s">
        <v>28</v>
      </c>
    </row>
    <row r="4" spans="1:16" ht="32" customHeight="1">
      <c r="A4" s="24" t="s">
        <v>20</v>
      </c>
      <c s="25" t="s">
        <v>29</v>
      </c>
      <c s="27" t="s">
        <v>2381</v>
      </c>
      <c r="E4" s="26" t="s">
        <v>2382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COUNTIFS(L8:L486,"=0",A8:A486,"P")+COUNTIFS(L8:L486,"",A8:A486,"P")+SUM(Q8:Q486)</f>
      </c>
    </row>
    <row r="8" spans="1:13" ht="12.75">
      <c r="A8" t="s">
        <v>45</v>
      </c>
      <c r="C8" s="28" t="s">
        <v>4096</v>
      </c>
      <c r="E8" s="30" t="s">
        <v>4095</v>
      </c>
      <c r="J8" s="29">
        <f>0+J9</f>
      </c>
      <c s="29">
        <f>0+K9</f>
      </c>
      <c s="29">
        <f>0+L9</f>
      </c>
      <c s="29">
        <f>0+M9</f>
      </c>
    </row>
    <row r="9" spans="1:13" ht="12.75">
      <c r="A9" t="s">
        <v>2386</v>
      </c>
      <c r="C9" s="31" t="s">
        <v>4097</v>
      </c>
      <c r="E9" s="33" t="s">
        <v>2388</v>
      </c>
      <c r="J9" s="32">
        <f>0+J10+J27+J36+J45+J58+J75+J116+J129+J150+J203+J248+J269+J306+J339+J360+J385+J390+J395</f>
      </c>
      <c s="32">
        <f>0+K10+K27+K36+K45+K58+K75+K116+K129+K150+K203+K248+K269+K306+K339+K360+K385+K390+K395</f>
      </c>
      <c s="32">
        <f>0+L10+L27+L36+L45+L58+L75+L116+L129+L150+L203+L248+L269+L306+L339+L360+L385+L390+L395</f>
      </c>
      <c s="32">
        <f>0+M10+M27+M36+M45+M58+M75+M116+M129+M150+M203+M248+M269+M306+M339+M360+M385+M390+M395</f>
      </c>
    </row>
    <row r="10" spans="1:13" ht="12.75">
      <c r="A10" t="s">
        <v>47</v>
      </c>
      <c r="C10" s="31" t="s">
        <v>51</v>
      </c>
      <c r="E10" s="33" t="s">
        <v>49</v>
      </c>
      <c r="J10" s="32">
        <f>0</f>
      </c>
      <c s="32">
        <f>0</f>
      </c>
      <c s="32">
        <f>0+L11+L15+L19+L23</f>
      </c>
      <c s="32">
        <f>0+M11+M15+M19+M23</f>
      </c>
    </row>
    <row r="11" spans="1:16" ht="25.5">
      <c r="A11" t="s">
        <v>50</v>
      </c>
      <c s="34" t="s">
        <v>51</v>
      </c>
      <c s="34" t="s">
        <v>4098</v>
      </c>
      <c s="35" t="s">
        <v>5</v>
      </c>
      <c s="6" t="s">
        <v>4099</v>
      </c>
      <c s="36" t="s">
        <v>54</v>
      </c>
      <c s="37">
        <v>148.063</v>
      </c>
      <c s="36">
        <v>0</v>
      </c>
      <c s="36">
        <f>ROUND(G11*H11,6)</f>
      </c>
      <c r="L11" s="38">
        <v>0</v>
      </c>
      <c s="32">
        <f>ROUND(ROUND(L11,2)*ROUND(G11,3),2)</f>
      </c>
      <c s="36" t="s">
        <v>1663</v>
      </c>
      <c>
        <f>(M11*21)/100</f>
      </c>
      <c t="s">
        <v>28</v>
      </c>
    </row>
    <row r="12" spans="1:5" ht="25.5">
      <c r="A12" s="35" t="s">
        <v>56</v>
      </c>
      <c r="E12" s="39" t="s">
        <v>4099</v>
      </c>
    </row>
    <row r="13" spans="1:5" ht="12.75">
      <c r="A13" s="35" t="s">
        <v>57</v>
      </c>
      <c r="E13" s="40" t="s">
        <v>4100</v>
      </c>
    </row>
    <row r="14" spans="1:5" ht="12.75">
      <c r="A14" t="s">
        <v>58</v>
      </c>
      <c r="E14" s="39" t="s">
        <v>5</v>
      </c>
    </row>
    <row r="15" spans="1:16" ht="38.25">
      <c r="A15" t="s">
        <v>50</v>
      </c>
      <c s="34" t="s">
        <v>28</v>
      </c>
      <c s="34" t="s">
        <v>2392</v>
      </c>
      <c s="35" t="s">
        <v>5</v>
      </c>
      <c s="6" t="s">
        <v>2393</v>
      </c>
      <c s="36" t="s">
        <v>54</v>
      </c>
      <c s="37">
        <v>31.129</v>
      </c>
      <c s="36">
        <v>0</v>
      </c>
      <c s="36">
        <f>ROUND(G15*H15,6)</f>
      </c>
      <c r="L15" s="38">
        <v>0</v>
      </c>
      <c s="32">
        <f>ROUND(ROUND(L15,2)*ROUND(G15,3),2)</f>
      </c>
      <c s="36" t="s">
        <v>1663</v>
      </c>
      <c>
        <f>(M15*21)/100</f>
      </c>
      <c t="s">
        <v>28</v>
      </c>
    </row>
    <row r="16" spans="1:5" ht="38.25">
      <c r="A16" s="35" t="s">
        <v>56</v>
      </c>
      <c r="E16" s="39" t="s">
        <v>2393</v>
      </c>
    </row>
    <row r="17" spans="1:5" ht="63.75">
      <c r="A17" s="35" t="s">
        <v>57</v>
      </c>
      <c r="E17" s="40" t="s">
        <v>4101</v>
      </c>
    </row>
    <row r="18" spans="1:5" ht="12.75">
      <c r="A18" t="s">
        <v>58</v>
      </c>
      <c r="E18" s="39" t="s">
        <v>5</v>
      </c>
    </row>
    <row r="19" spans="1:16" ht="38.25">
      <c r="A19" t="s">
        <v>50</v>
      </c>
      <c s="34" t="s">
        <v>26</v>
      </c>
      <c s="34" t="s">
        <v>1671</v>
      </c>
      <c s="35" t="s">
        <v>5</v>
      </c>
      <c s="6" t="s">
        <v>1672</v>
      </c>
      <c s="36" t="s">
        <v>54</v>
      </c>
      <c s="37">
        <v>179.192</v>
      </c>
      <c s="36">
        <v>0</v>
      </c>
      <c s="36">
        <f>ROUND(G19*H19,6)</f>
      </c>
      <c r="L19" s="38">
        <v>0</v>
      </c>
      <c s="32">
        <f>ROUND(ROUND(L19,2)*ROUND(G19,3),2)</f>
      </c>
      <c s="36" t="s">
        <v>1663</v>
      </c>
      <c>
        <f>(M19*21)/100</f>
      </c>
      <c t="s">
        <v>28</v>
      </c>
    </row>
    <row r="20" spans="1:5" ht="38.25">
      <c r="A20" s="35" t="s">
        <v>56</v>
      </c>
      <c r="E20" s="39" t="s">
        <v>1673</v>
      </c>
    </row>
    <row r="21" spans="1:5" ht="12.75">
      <c r="A21" s="35" t="s">
        <v>57</v>
      </c>
      <c r="E21" s="40" t="s">
        <v>4102</v>
      </c>
    </row>
    <row r="22" spans="1:5" ht="12.75">
      <c r="A22" t="s">
        <v>58</v>
      </c>
      <c r="E22" s="39" t="s">
        <v>5</v>
      </c>
    </row>
    <row r="23" spans="1:16" ht="25.5">
      <c r="A23" t="s">
        <v>50</v>
      </c>
      <c s="34" t="s">
        <v>67</v>
      </c>
      <c s="34" t="s">
        <v>1767</v>
      </c>
      <c s="35" t="s">
        <v>5</v>
      </c>
      <c s="6" t="s">
        <v>1768</v>
      </c>
      <c s="36" t="s">
        <v>54</v>
      </c>
      <c s="37">
        <v>82.912</v>
      </c>
      <c s="36">
        <v>0</v>
      </c>
      <c s="36">
        <f>ROUND(G23*H23,6)</f>
      </c>
      <c r="L23" s="38">
        <v>0</v>
      </c>
      <c s="32">
        <f>ROUND(ROUND(L23,2)*ROUND(G23,3),2)</f>
      </c>
      <c s="36" t="s">
        <v>391</v>
      </c>
      <c>
        <f>(M23*21)/100</f>
      </c>
      <c t="s">
        <v>28</v>
      </c>
    </row>
    <row r="24" spans="1:5" ht="25.5">
      <c r="A24" s="35" t="s">
        <v>56</v>
      </c>
      <c r="E24" s="39" t="s">
        <v>1768</v>
      </c>
    </row>
    <row r="25" spans="1:5" ht="63.75">
      <c r="A25" s="35" t="s">
        <v>57</v>
      </c>
      <c r="E25" s="42" t="s">
        <v>4103</v>
      </c>
    </row>
    <row r="26" spans="1:5" ht="76.5">
      <c r="A26" t="s">
        <v>58</v>
      </c>
      <c r="E26" s="39" t="s">
        <v>1770</v>
      </c>
    </row>
    <row r="27" spans="1:13" ht="12.75">
      <c r="A27" t="s">
        <v>47</v>
      </c>
      <c r="C27" s="31" t="s">
        <v>28</v>
      </c>
      <c r="E27" s="33" t="s">
        <v>1686</v>
      </c>
      <c r="J27" s="32">
        <f>0</f>
      </c>
      <c s="32">
        <f>0</f>
      </c>
      <c s="32">
        <f>0+L28+L32</f>
      </c>
      <c s="32">
        <f>0+M28+M32</f>
      </c>
    </row>
    <row r="28" spans="1:16" ht="25.5">
      <c r="A28" t="s">
        <v>50</v>
      </c>
      <c s="34" t="s">
        <v>72</v>
      </c>
      <c s="34" t="s">
        <v>4104</v>
      </c>
      <c s="35" t="s">
        <v>5</v>
      </c>
      <c s="6" t="s">
        <v>4105</v>
      </c>
      <c s="36" t="s">
        <v>54</v>
      </c>
      <c s="37">
        <v>11.673</v>
      </c>
      <c s="36">
        <v>2.16</v>
      </c>
      <c s="36">
        <f>ROUND(G28*H28,6)</f>
      </c>
      <c r="L28" s="38">
        <v>0</v>
      </c>
      <c s="32">
        <f>ROUND(ROUND(L28,2)*ROUND(G28,3),2)</f>
      </c>
      <c s="36" t="s">
        <v>1663</v>
      </c>
      <c>
        <f>(M28*21)/100</f>
      </c>
      <c t="s">
        <v>28</v>
      </c>
    </row>
    <row r="29" spans="1:5" ht="25.5">
      <c r="A29" s="35" t="s">
        <v>56</v>
      </c>
      <c r="E29" s="39" t="s">
        <v>4105</v>
      </c>
    </row>
    <row r="30" spans="1:5" ht="63.75">
      <c r="A30" s="35" t="s">
        <v>57</v>
      </c>
      <c r="E30" s="40" t="s">
        <v>4106</v>
      </c>
    </row>
    <row r="31" spans="1:5" ht="12.75">
      <c r="A31" t="s">
        <v>58</v>
      </c>
      <c r="E31" s="39" t="s">
        <v>5</v>
      </c>
    </row>
    <row r="32" spans="1:16" ht="12.75">
      <c r="A32" t="s">
        <v>50</v>
      </c>
      <c s="34" t="s">
        <v>27</v>
      </c>
      <c s="34" t="s">
        <v>3059</v>
      </c>
      <c s="35" t="s">
        <v>5</v>
      </c>
      <c s="6" t="s">
        <v>3060</v>
      </c>
      <c s="36" t="s">
        <v>54</v>
      </c>
      <c s="37">
        <v>19.456</v>
      </c>
      <c s="36">
        <v>2.30102</v>
      </c>
      <c s="36">
        <f>ROUND(G32*H32,6)</f>
      </c>
      <c r="L32" s="38">
        <v>0</v>
      </c>
      <c s="32">
        <f>ROUND(ROUND(L32,2)*ROUND(G32,3),2)</f>
      </c>
      <c s="36" t="s">
        <v>1663</v>
      </c>
      <c>
        <f>(M32*21)/100</f>
      </c>
      <c t="s">
        <v>28</v>
      </c>
    </row>
    <row r="33" spans="1:5" ht="12.75">
      <c r="A33" s="35" t="s">
        <v>56</v>
      </c>
      <c r="E33" s="39" t="s">
        <v>3060</v>
      </c>
    </row>
    <row r="34" spans="1:5" ht="76.5">
      <c r="A34" s="35" t="s">
        <v>57</v>
      </c>
      <c r="E34" s="42" t="s">
        <v>4107</v>
      </c>
    </row>
    <row r="35" spans="1:5" ht="12.75">
      <c r="A35" t="s">
        <v>58</v>
      </c>
      <c r="E35" s="39" t="s">
        <v>5</v>
      </c>
    </row>
    <row r="36" spans="1:13" ht="12.75">
      <c r="A36" t="s">
        <v>47</v>
      </c>
      <c r="C36" s="31" t="s">
        <v>26</v>
      </c>
      <c r="E36" s="33" t="s">
        <v>1711</v>
      </c>
      <c r="J36" s="32">
        <f>0</f>
      </c>
      <c s="32">
        <f>0</f>
      </c>
      <c s="32">
        <f>0+L37+L41</f>
      </c>
      <c s="32">
        <f>0+M37+M41</f>
      </c>
    </row>
    <row r="37" spans="1:16" ht="12.75">
      <c r="A37" t="s">
        <v>50</v>
      </c>
      <c s="34" t="s">
        <v>79</v>
      </c>
      <c s="34" t="s">
        <v>4108</v>
      </c>
      <c s="35" t="s">
        <v>5</v>
      </c>
      <c s="6" t="s">
        <v>4109</v>
      </c>
      <c s="36" t="s">
        <v>54</v>
      </c>
      <c s="37">
        <v>23.502</v>
      </c>
      <c s="36">
        <v>2.8816</v>
      </c>
      <c s="36">
        <f>ROUND(G37*H37,6)</f>
      </c>
      <c r="L37" s="38">
        <v>0</v>
      </c>
      <c s="32">
        <f>ROUND(ROUND(L37,2)*ROUND(G37,3),2)</f>
      </c>
      <c s="36" t="s">
        <v>391</v>
      </c>
      <c>
        <f>(M37*21)/100</f>
      </c>
      <c t="s">
        <v>28</v>
      </c>
    </row>
    <row r="38" spans="1:5" ht="12.75">
      <c r="A38" s="35" t="s">
        <v>56</v>
      </c>
      <c r="E38" s="39" t="s">
        <v>4109</v>
      </c>
    </row>
    <row r="39" spans="1:5" ht="153">
      <c r="A39" s="35" t="s">
        <v>57</v>
      </c>
      <c r="E39" s="42" t="s">
        <v>4110</v>
      </c>
    </row>
    <row r="40" spans="1:5" ht="63.75">
      <c r="A40" t="s">
        <v>58</v>
      </c>
      <c r="E40" s="39" t="s">
        <v>4111</v>
      </c>
    </row>
    <row r="41" spans="1:16" ht="12.75">
      <c r="A41" t="s">
        <v>50</v>
      </c>
      <c s="34" t="s">
        <v>83</v>
      </c>
      <c s="34" t="s">
        <v>4112</v>
      </c>
      <c s="35" t="s">
        <v>5</v>
      </c>
      <c s="6" t="s">
        <v>4113</v>
      </c>
      <c s="36" t="s">
        <v>54</v>
      </c>
      <c s="37">
        <v>21.985</v>
      </c>
      <c s="36">
        <v>2.8816</v>
      </c>
      <c s="36">
        <f>ROUND(G41*H41,6)</f>
      </c>
      <c r="L41" s="38">
        <v>0</v>
      </c>
      <c s="32">
        <f>ROUND(ROUND(L41,2)*ROUND(G41,3),2)</f>
      </c>
      <c s="36" t="s">
        <v>391</v>
      </c>
      <c>
        <f>(M41*21)/100</f>
      </c>
      <c t="s">
        <v>28</v>
      </c>
    </row>
    <row r="42" spans="1:5" ht="12.75">
      <c r="A42" s="35" t="s">
        <v>56</v>
      </c>
      <c r="E42" s="39" t="s">
        <v>4113</v>
      </c>
    </row>
    <row r="43" spans="1:5" ht="216.75">
      <c r="A43" s="35" t="s">
        <v>57</v>
      </c>
      <c r="E43" s="42" t="s">
        <v>4114</v>
      </c>
    </row>
    <row r="44" spans="1:5" ht="63.75">
      <c r="A44" t="s">
        <v>58</v>
      </c>
      <c r="E44" s="39" t="s">
        <v>4115</v>
      </c>
    </row>
    <row r="45" spans="1:13" ht="12.75">
      <c r="A45" t="s">
        <v>47</v>
      </c>
      <c r="C45" s="31" t="s">
        <v>67</v>
      </c>
      <c r="E45" s="33" t="s">
        <v>949</v>
      </c>
      <c r="J45" s="32">
        <f>0</f>
      </c>
      <c s="32">
        <f>0</f>
      </c>
      <c s="32">
        <f>0+L46+L50+L54</f>
      </c>
      <c s="32">
        <f>0+M46+M50+M54</f>
      </c>
    </row>
    <row r="46" spans="1:16" ht="12.75">
      <c r="A46" t="s">
        <v>50</v>
      </c>
      <c s="34" t="s">
        <v>88</v>
      </c>
      <c s="34" t="s">
        <v>4116</v>
      </c>
      <c s="35" t="s">
        <v>5</v>
      </c>
      <c s="6" t="s">
        <v>4117</v>
      </c>
      <c s="36" t="s">
        <v>996</v>
      </c>
      <c s="37">
        <v>0.277</v>
      </c>
      <c s="36">
        <v>1</v>
      </c>
      <c s="36">
        <f>ROUND(G46*H46,6)</f>
      </c>
      <c r="L46" s="38">
        <v>0</v>
      </c>
      <c s="32">
        <f>ROUND(ROUND(L46,2)*ROUND(G46,3),2)</f>
      </c>
      <c s="36" t="s">
        <v>1663</v>
      </c>
      <c>
        <f>(M46*21)/100</f>
      </c>
      <c t="s">
        <v>28</v>
      </c>
    </row>
    <row r="47" spans="1:5" ht="12.75">
      <c r="A47" s="35" t="s">
        <v>56</v>
      </c>
      <c r="E47" s="39" t="s">
        <v>4117</v>
      </c>
    </row>
    <row r="48" spans="1:5" ht="25.5">
      <c r="A48" s="35" t="s">
        <v>57</v>
      </c>
      <c r="E48" s="40" t="s">
        <v>4118</v>
      </c>
    </row>
    <row r="49" spans="1:5" ht="12.75">
      <c r="A49" t="s">
        <v>58</v>
      </c>
      <c r="E49" s="39" t="s">
        <v>4119</v>
      </c>
    </row>
    <row r="50" spans="1:16" ht="12.75">
      <c r="A50" t="s">
        <v>50</v>
      </c>
      <c s="34" t="s">
        <v>92</v>
      </c>
      <c s="34" t="s">
        <v>4120</v>
      </c>
      <c s="35" t="s">
        <v>5</v>
      </c>
      <c s="6" t="s">
        <v>4121</v>
      </c>
      <c s="36" t="s">
        <v>996</v>
      </c>
      <c s="37">
        <v>0.024</v>
      </c>
      <c s="36">
        <v>1</v>
      </c>
      <c s="36">
        <f>ROUND(G50*H50,6)</f>
      </c>
      <c r="L50" s="38">
        <v>0</v>
      </c>
      <c s="32">
        <f>ROUND(ROUND(L50,2)*ROUND(G50,3),2)</f>
      </c>
      <c s="36" t="s">
        <v>1663</v>
      </c>
      <c>
        <f>(M50*21)/100</f>
      </c>
      <c t="s">
        <v>28</v>
      </c>
    </row>
    <row r="51" spans="1:5" ht="12.75">
      <c r="A51" s="35" t="s">
        <v>56</v>
      </c>
      <c r="E51" s="39" t="s">
        <v>4121</v>
      </c>
    </row>
    <row r="52" spans="1:5" ht="25.5">
      <c r="A52" s="35" t="s">
        <v>57</v>
      </c>
      <c r="E52" s="40" t="s">
        <v>4122</v>
      </c>
    </row>
    <row r="53" spans="1:5" ht="12.75">
      <c r="A53" t="s">
        <v>58</v>
      </c>
      <c r="E53" s="39" t="s">
        <v>4123</v>
      </c>
    </row>
    <row r="54" spans="1:16" ht="25.5">
      <c r="A54" t="s">
        <v>50</v>
      </c>
      <c s="34" t="s">
        <v>96</v>
      </c>
      <c s="34" t="s">
        <v>4124</v>
      </c>
      <c s="35" t="s">
        <v>5</v>
      </c>
      <c s="6" t="s">
        <v>4125</v>
      </c>
      <c s="36" t="s">
        <v>996</v>
      </c>
      <c s="37">
        <v>0.251</v>
      </c>
      <c s="36">
        <v>0.01954</v>
      </c>
      <c s="36">
        <f>ROUND(G54*H54,6)</f>
      </c>
      <c r="L54" s="38">
        <v>0</v>
      </c>
      <c s="32">
        <f>ROUND(ROUND(L54,2)*ROUND(G54,3),2)</f>
      </c>
      <c s="36" t="s">
        <v>1663</v>
      </c>
      <c>
        <f>(M54*21)/100</f>
      </c>
      <c t="s">
        <v>28</v>
      </c>
    </row>
    <row r="55" spans="1:5" ht="25.5">
      <c r="A55" s="35" t="s">
        <v>56</v>
      </c>
      <c r="E55" s="39" t="s">
        <v>4125</v>
      </c>
    </row>
    <row r="56" spans="1:5" ht="63.75">
      <c r="A56" s="35" t="s">
        <v>57</v>
      </c>
      <c r="E56" s="42" t="s">
        <v>4126</v>
      </c>
    </row>
    <row r="57" spans="1:5" ht="12.75">
      <c r="A57" t="s">
        <v>58</v>
      </c>
      <c r="E57" s="39" t="s">
        <v>5</v>
      </c>
    </row>
    <row r="58" spans="1:13" ht="12.75">
      <c r="A58" t="s">
        <v>47</v>
      </c>
      <c r="C58" s="31" t="s">
        <v>301</v>
      </c>
      <c r="E58" s="33" t="s">
        <v>4127</v>
      </c>
      <c r="J58" s="32">
        <f>0</f>
      </c>
      <c s="32">
        <f>0</f>
      </c>
      <c s="32">
        <f>0+L59+L63+L67+L71</f>
      </c>
      <c s="32">
        <f>0+M59+M63+M67+M71</f>
      </c>
    </row>
    <row r="59" spans="1:16" ht="25.5">
      <c r="A59" t="s">
        <v>50</v>
      </c>
      <c s="34" t="s">
        <v>100</v>
      </c>
      <c s="34" t="s">
        <v>4128</v>
      </c>
      <c s="35" t="s">
        <v>5</v>
      </c>
      <c s="6" t="s">
        <v>4129</v>
      </c>
      <c s="36" t="s">
        <v>1472</v>
      </c>
      <c s="37">
        <v>50.57</v>
      </c>
      <c s="36">
        <v>0.0014</v>
      </c>
      <c s="36">
        <f>ROUND(G59*H59,6)</f>
      </c>
      <c r="L59" s="38">
        <v>0</v>
      </c>
      <c s="32">
        <f>ROUND(ROUND(L59,2)*ROUND(G59,3),2)</f>
      </c>
      <c s="36" t="s">
        <v>1663</v>
      </c>
      <c>
        <f>(M59*21)/100</f>
      </c>
      <c t="s">
        <v>28</v>
      </c>
    </row>
    <row r="60" spans="1:5" ht="25.5">
      <c r="A60" s="35" t="s">
        <v>56</v>
      </c>
      <c r="E60" s="39" t="s">
        <v>4129</v>
      </c>
    </row>
    <row r="61" spans="1:5" ht="25.5">
      <c r="A61" s="35" t="s">
        <v>57</v>
      </c>
      <c r="E61" s="40" t="s">
        <v>4130</v>
      </c>
    </row>
    <row r="62" spans="1:5" ht="12.75">
      <c r="A62" t="s">
        <v>58</v>
      </c>
      <c r="E62" s="39" t="s">
        <v>5</v>
      </c>
    </row>
    <row r="63" spans="1:16" ht="38.25">
      <c r="A63" t="s">
        <v>50</v>
      </c>
      <c s="34" t="s">
        <v>104</v>
      </c>
      <c s="34" t="s">
        <v>4131</v>
      </c>
      <c s="35" t="s">
        <v>5</v>
      </c>
      <c s="6" t="s">
        <v>4132</v>
      </c>
      <c s="36" t="s">
        <v>1472</v>
      </c>
      <c s="37">
        <v>50.57</v>
      </c>
      <c s="36">
        <v>0.01838</v>
      </c>
      <c s="36">
        <f>ROUND(G63*H63,6)</f>
      </c>
      <c r="L63" s="38">
        <v>0</v>
      </c>
      <c s="32">
        <f>ROUND(ROUND(L63,2)*ROUND(G63,3),2)</f>
      </c>
      <c s="36" t="s">
        <v>1663</v>
      </c>
      <c>
        <f>(M63*21)/100</f>
      </c>
      <c t="s">
        <v>28</v>
      </c>
    </row>
    <row r="64" spans="1:5" ht="38.25">
      <c r="A64" s="35" t="s">
        <v>56</v>
      </c>
      <c r="E64" s="39" t="s">
        <v>4133</v>
      </c>
    </row>
    <row r="65" spans="1:5" ht="12.75">
      <c r="A65" s="35" t="s">
        <v>57</v>
      </c>
      <c r="E65" s="40" t="s">
        <v>5</v>
      </c>
    </row>
    <row r="66" spans="1:5" ht="12.75">
      <c r="A66" t="s">
        <v>58</v>
      </c>
      <c r="E66" s="39" t="s">
        <v>5</v>
      </c>
    </row>
    <row r="67" spans="1:16" ht="25.5">
      <c r="A67" t="s">
        <v>50</v>
      </c>
      <c s="34" t="s">
        <v>110</v>
      </c>
      <c s="34" t="s">
        <v>4134</v>
      </c>
      <c s="35" t="s">
        <v>5</v>
      </c>
      <c s="6" t="s">
        <v>4135</v>
      </c>
      <c s="36" t="s">
        <v>1472</v>
      </c>
      <c s="37">
        <v>133.296</v>
      </c>
      <c s="36">
        <v>0.0014</v>
      </c>
      <c s="36">
        <f>ROUND(G67*H67,6)</f>
      </c>
      <c r="L67" s="38">
        <v>0</v>
      </c>
      <c s="32">
        <f>ROUND(ROUND(L67,2)*ROUND(G67,3),2)</f>
      </c>
      <c s="36" t="s">
        <v>1663</v>
      </c>
      <c>
        <f>(M67*21)/100</f>
      </c>
      <c t="s">
        <v>28</v>
      </c>
    </row>
    <row r="68" spans="1:5" ht="25.5">
      <c r="A68" s="35" t="s">
        <v>56</v>
      </c>
      <c r="E68" s="39" t="s">
        <v>4135</v>
      </c>
    </row>
    <row r="69" spans="1:5" ht="102">
      <c r="A69" s="35" t="s">
        <v>57</v>
      </c>
      <c r="E69" s="40" t="s">
        <v>4136</v>
      </c>
    </row>
    <row r="70" spans="1:5" ht="12.75">
      <c r="A70" t="s">
        <v>58</v>
      </c>
      <c r="E70" s="39" t="s">
        <v>5</v>
      </c>
    </row>
    <row r="71" spans="1:16" ht="25.5">
      <c r="A71" t="s">
        <v>50</v>
      </c>
      <c s="34" t="s">
        <v>114</v>
      </c>
      <c s="34" t="s">
        <v>4137</v>
      </c>
      <c s="35" t="s">
        <v>5</v>
      </c>
      <c s="6" t="s">
        <v>4138</v>
      </c>
      <c s="36" t="s">
        <v>1472</v>
      </c>
      <c s="37">
        <v>133.296</v>
      </c>
      <c s="36">
        <v>0.01838</v>
      </c>
      <c s="36">
        <f>ROUND(G71*H71,6)</f>
      </c>
      <c r="L71" s="38">
        <v>0</v>
      </c>
      <c s="32">
        <f>ROUND(ROUND(L71,2)*ROUND(G71,3),2)</f>
      </c>
      <c s="36" t="s">
        <v>1663</v>
      </c>
      <c>
        <f>(M71*21)/100</f>
      </c>
      <c t="s">
        <v>28</v>
      </c>
    </row>
    <row r="72" spans="1:5" ht="25.5">
      <c r="A72" s="35" t="s">
        <v>56</v>
      </c>
      <c r="E72" s="39" t="s">
        <v>4138</v>
      </c>
    </row>
    <row r="73" spans="1:5" ht="12.75">
      <c r="A73" s="35" t="s">
        <v>57</v>
      </c>
      <c r="E73" s="40" t="s">
        <v>5</v>
      </c>
    </row>
    <row r="74" spans="1:5" ht="12.75">
      <c r="A74" t="s">
        <v>58</v>
      </c>
      <c r="E74" s="39" t="s">
        <v>5</v>
      </c>
    </row>
    <row r="75" spans="1:13" ht="12.75">
      <c r="A75" t="s">
        <v>47</v>
      </c>
      <c r="C75" s="31" t="s">
        <v>305</v>
      </c>
      <c r="E75" s="33" t="s">
        <v>4139</v>
      </c>
      <c r="J75" s="32">
        <f>0</f>
      </c>
      <c s="32">
        <f>0</f>
      </c>
      <c s="32">
        <f>0+L76+L80+L84+L88+L92+L96+L100+L104+L108+L112</f>
      </c>
      <c s="32">
        <f>0+M76+M80+M84+M88+M92+M96+M100+M104+M108+M112</f>
      </c>
    </row>
    <row r="76" spans="1:16" ht="12.75">
      <c r="A76" t="s">
        <v>50</v>
      </c>
      <c s="34" t="s">
        <v>119</v>
      </c>
      <c s="34" t="s">
        <v>4140</v>
      </c>
      <c s="35" t="s">
        <v>5</v>
      </c>
      <c s="6" t="s">
        <v>4141</v>
      </c>
      <c s="36" t="s">
        <v>1472</v>
      </c>
      <c s="37">
        <v>109.227</v>
      </c>
      <c s="36">
        <v>0.00056</v>
      </c>
      <c s="36">
        <f>ROUND(G76*H76,6)</f>
      </c>
      <c r="L76" s="38">
        <v>0</v>
      </c>
      <c s="32">
        <f>ROUND(ROUND(L76,2)*ROUND(G76,3),2)</f>
      </c>
      <c s="36" t="s">
        <v>1663</v>
      </c>
      <c>
        <f>(M76*21)/100</f>
      </c>
      <c t="s">
        <v>28</v>
      </c>
    </row>
    <row r="77" spans="1:5" ht="12.75">
      <c r="A77" s="35" t="s">
        <v>56</v>
      </c>
      <c r="E77" s="39" t="s">
        <v>4141</v>
      </c>
    </row>
    <row r="78" spans="1:5" ht="12.75">
      <c r="A78" s="35" t="s">
        <v>57</v>
      </c>
      <c r="E78" s="40" t="s">
        <v>5</v>
      </c>
    </row>
    <row r="79" spans="1:5" ht="12.75">
      <c r="A79" t="s">
        <v>58</v>
      </c>
      <c r="E79" s="39" t="s">
        <v>5</v>
      </c>
    </row>
    <row r="80" spans="1:16" ht="12.75">
      <c r="A80" t="s">
        <v>50</v>
      </c>
      <c s="34" t="s">
        <v>123</v>
      </c>
      <c s="34" t="s">
        <v>4142</v>
      </c>
      <c s="35" t="s">
        <v>5</v>
      </c>
      <c s="6" t="s">
        <v>4143</v>
      </c>
      <c s="36" t="s">
        <v>86</v>
      </c>
      <c s="37">
        <v>13.02</v>
      </c>
      <c s="36">
        <v>3E-05</v>
      </c>
      <c s="36">
        <f>ROUND(G80*H80,6)</f>
      </c>
      <c r="L80" s="38">
        <v>0</v>
      </c>
      <c s="32">
        <f>ROUND(ROUND(L80,2)*ROUND(G80,3),2)</f>
      </c>
      <c s="36" t="s">
        <v>1663</v>
      </c>
      <c>
        <f>(M80*21)/100</f>
      </c>
      <c t="s">
        <v>28</v>
      </c>
    </row>
    <row r="81" spans="1:5" ht="12.75">
      <c r="A81" s="35" t="s">
        <v>56</v>
      </c>
      <c r="E81" s="39" t="s">
        <v>4143</v>
      </c>
    </row>
    <row r="82" spans="1:5" ht="12.75">
      <c r="A82" s="35" t="s">
        <v>57</v>
      </c>
      <c r="E82" s="40" t="s">
        <v>5</v>
      </c>
    </row>
    <row r="83" spans="1:5" ht="12.75">
      <c r="A83" t="s">
        <v>58</v>
      </c>
      <c r="E83" s="39" t="s">
        <v>5</v>
      </c>
    </row>
    <row r="84" spans="1:16" ht="12.75">
      <c r="A84" t="s">
        <v>50</v>
      </c>
      <c s="34" t="s">
        <v>128</v>
      </c>
      <c s="34" t="s">
        <v>4144</v>
      </c>
      <c s="35" t="s">
        <v>5</v>
      </c>
      <c s="6" t="s">
        <v>4145</v>
      </c>
      <c s="36" t="s">
        <v>86</v>
      </c>
      <c s="37">
        <v>37.317</v>
      </c>
      <c s="36">
        <v>0.0002</v>
      </c>
      <c s="36">
        <f>ROUND(G84*H84,6)</f>
      </c>
      <c r="L84" s="38">
        <v>0</v>
      </c>
      <c s="32">
        <f>ROUND(ROUND(L84,2)*ROUND(G84,3),2)</f>
      </c>
      <c s="36" t="s">
        <v>1663</v>
      </c>
      <c>
        <f>(M84*21)/100</f>
      </c>
      <c t="s">
        <v>28</v>
      </c>
    </row>
    <row r="85" spans="1:5" ht="12.75">
      <c r="A85" s="35" t="s">
        <v>56</v>
      </c>
      <c r="E85" s="39" t="s">
        <v>4145</v>
      </c>
    </row>
    <row r="86" spans="1:5" ht="12.75">
      <c r="A86" s="35" t="s">
        <v>57</v>
      </c>
      <c r="E86" s="40" t="s">
        <v>5</v>
      </c>
    </row>
    <row r="87" spans="1:5" ht="12.75">
      <c r="A87" t="s">
        <v>58</v>
      </c>
      <c r="E87" s="39" t="s">
        <v>5</v>
      </c>
    </row>
    <row r="88" spans="1:16" ht="25.5">
      <c r="A88" t="s">
        <v>50</v>
      </c>
      <c s="34" t="s">
        <v>132</v>
      </c>
      <c s="34" t="s">
        <v>4146</v>
      </c>
      <c s="35" t="s">
        <v>5</v>
      </c>
      <c s="6" t="s">
        <v>4147</v>
      </c>
      <c s="36" t="s">
        <v>1472</v>
      </c>
      <c s="37">
        <v>104.026</v>
      </c>
      <c s="36">
        <v>0.00438</v>
      </c>
      <c s="36">
        <f>ROUND(G88*H88,6)</f>
      </c>
      <c r="L88" s="38">
        <v>0</v>
      </c>
      <c s="32">
        <f>ROUND(ROUND(L88,2)*ROUND(G88,3),2)</f>
      </c>
      <c s="36" t="s">
        <v>1663</v>
      </c>
      <c>
        <f>(M88*21)/100</f>
      </c>
      <c t="s">
        <v>28</v>
      </c>
    </row>
    <row r="89" spans="1:5" ht="25.5">
      <c r="A89" s="35" t="s">
        <v>56</v>
      </c>
      <c r="E89" s="39" t="s">
        <v>4147</v>
      </c>
    </row>
    <row r="90" spans="1:5" ht="51">
      <c r="A90" s="35" t="s">
        <v>57</v>
      </c>
      <c r="E90" s="40" t="s">
        <v>4148</v>
      </c>
    </row>
    <row r="91" spans="1:5" ht="12.75">
      <c r="A91" t="s">
        <v>58</v>
      </c>
      <c r="E91" s="39" t="s">
        <v>5</v>
      </c>
    </row>
    <row r="92" spans="1:16" ht="25.5">
      <c r="A92" t="s">
        <v>50</v>
      </c>
      <c s="34" t="s">
        <v>136</v>
      </c>
      <c s="34" t="s">
        <v>4149</v>
      </c>
      <c s="35" t="s">
        <v>5</v>
      </c>
      <c s="6" t="s">
        <v>4150</v>
      </c>
      <c s="36" t="s">
        <v>86</v>
      </c>
      <c s="37">
        <v>12.4</v>
      </c>
      <c s="36">
        <v>0</v>
      </c>
      <c s="36">
        <f>ROUND(G92*H92,6)</f>
      </c>
      <c r="L92" s="38">
        <v>0</v>
      </c>
      <c s="32">
        <f>ROUND(ROUND(L92,2)*ROUND(G92,3),2)</f>
      </c>
      <c s="36" t="s">
        <v>1663</v>
      </c>
      <c>
        <f>(M92*21)/100</f>
      </c>
      <c t="s">
        <v>28</v>
      </c>
    </row>
    <row r="93" spans="1:5" ht="25.5">
      <c r="A93" s="35" t="s">
        <v>56</v>
      </c>
      <c r="E93" s="39" t="s">
        <v>4150</v>
      </c>
    </row>
    <row r="94" spans="1:5" ht="38.25">
      <c r="A94" s="35" t="s">
        <v>57</v>
      </c>
      <c r="E94" s="40" t="s">
        <v>4151</v>
      </c>
    </row>
    <row r="95" spans="1:5" ht="12.75">
      <c r="A95" t="s">
        <v>58</v>
      </c>
      <c r="E95" s="39" t="s">
        <v>5</v>
      </c>
    </row>
    <row r="96" spans="1:16" ht="12.75">
      <c r="A96" t="s">
        <v>50</v>
      </c>
      <c s="34" t="s">
        <v>140</v>
      </c>
      <c s="34" t="s">
        <v>4152</v>
      </c>
      <c s="35" t="s">
        <v>5</v>
      </c>
      <c s="6" t="s">
        <v>4153</v>
      </c>
      <c s="36" t="s">
        <v>1472</v>
      </c>
      <c s="37">
        <v>104.026</v>
      </c>
      <c s="36">
        <v>0.0002</v>
      </c>
      <c s="36">
        <f>ROUND(G96*H96,6)</f>
      </c>
      <c r="L96" s="38">
        <v>0</v>
      </c>
      <c s="32">
        <f>ROUND(ROUND(L96,2)*ROUND(G96,3),2)</f>
      </c>
      <c s="36" t="s">
        <v>1663</v>
      </c>
      <c>
        <f>(M96*21)/100</f>
      </c>
      <c t="s">
        <v>28</v>
      </c>
    </row>
    <row r="97" spans="1:5" ht="12.75">
      <c r="A97" s="35" t="s">
        <v>56</v>
      </c>
      <c r="E97" s="39" t="s">
        <v>4153</v>
      </c>
    </row>
    <row r="98" spans="1:5" ht="12.75">
      <c r="A98" s="35" t="s">
        <v>57</v>
      </c>
      <c r="E98" s="40" t="s">
        <v>5</v>
      </c>
    </row>
    <row r="99" spans="1:5" ht="12.75">
      <c r="A99" t="s">
        <v>58</v>
      </c>
      <c r="E99" s="39" t="s">
        <v>5</v>
      </c>
    </row>
    <row r="100" spans="1:16" ht="25.5">
      <c r="A100" t="s">
        <v>50</v>
      </c>
      <c s="34" t="s">
        <v>144</v>
      </c>
      <c s="34" t="s">
        <v>4154</v>
      </c>
      <c s="35" t="s">
        <v>5</v>
      </c>
      <c s="6" t="s">
        <v>4155</v>
      </c>
      <c s="36" t="s">
        <v>1472</v>
      </c>
      <c s="37">
        <v>11.882</v>
      </c>
      <c s="36">
        <v>0.00018</v>
      </c>
      <c s="36">
        <f>ROUND(G100*H100,6)</f>
      </c>
      <c r="L100" s="38">
        <v>0</v>
      </c>
      <c s="32">
        <f>ROUND(ROUND(L100,2)*ROUND(G100,3),2)</f>
      </c>
      <c s="36" t="s">
        <v>1663</v>
      </c>
      <c>
        <f>(M100*21)/100</f>
      </c>
      <c t="s">
        <v>28</v>
      </c>
    </row>
    <row r="101" spans="1:5" ht="25.5">
      <c r="A101" s="35" t="s">
        <v>56</v>
      </c>
      <c r="E101" s="39" t="s">
        <v>4155</v>
      </c>
    </row>
    <row r="102" spans="1:5" ht="51">
      <c r="A102" s="35" t="s">
        <v>57</v>
      </c>
      <c r="E102" s="40" t="s">
        <v>4156</v>
      </c>
    </row>
    <row r="103" spans="1:5" ht="12.75">
      <c r="A103" t="s">
        <v>58</v>
      </c>
      <c r="E103" s="39" t="s">
        <v>5</v>
      </c>
    </row>
    <row r="104" spans="1:16" ht="25.5">
      <c r="A104" t="s">
        <v>50</v>
      </c>
      <c s="34" t="s">
        <v>148</v>
      </c>
      <c s="34" t="s">
        <v>4157</v>
      </c>
      <c s="35" t="s">
        <v>5</v>
      </c>
      <c s="6" t="s">
        <v>4158</v>
      </c>
      <c s="36" t="s">
        <v>1472</v>
      </c>
      <c s="37">
        <v>104.026</v>
      </c>
      <c s="36">
        <v>0.00835</v>
      </c>
      <c s="36">
        <f>ROUND(G104*H104,6)</f>
      </c>
      <c r="L104" s="38">
        <v>0</v>
      </c>
      <c s="32">
        <f>ROUND(ROUND(L104,2)*ROUND(G104,3),2)</f>
      </c>
      <c s="36" t="s">
        <v>1663</v>
      </c>
      <c>
        <f>(M104*21)/100</f>
      </c>
      <c t="s">
        <v>28</v>
      </c>
    </row>
    <row r="105" spans="1:5" ht="38.25">
      <c r="A105" s="35" t="s">
        <v>56</v>
      </c>
      <c r="E105" s="39" t="s">
        <v>4159</v>
      </c>
    </row>
    <row r="106" spans="1:5" ht="12.75">
      <c r="A106" s="35" t="s">
        <v>57</v>
      </c>
      <c r="E106" s="40" t="s">
        <v>5</v>
      </c>
    </row>
    <row r="107" spans="1:5" ht="12.75">
      <c r="A107" t="s">
        <v>58</v>
      </c>
      <c r="E107" s="39" t="s">
        <v>5</v>
      </c>
    </row>
    <row r="108" spans="1:16" ht="25.5">
      <c r="A108" t="s">
        <v>50</v>
      </c>
      <c s="34" t="s">
        <v>152</v>
      </c>
      <c s="34" t="s">
        <v>4160</v>
      </c>
      <c s="35" t="s">
        <v>5</v>
      </c>
      <c s="6" t="s">
        <v>4161</v>
      </c>
      <c s="36" t="s">
        <v>86</v>
      </c>
      <c s="37">
        <v>35.54</v>
      </c>
      <c s="36">
        <v>3E-05</v>
      </c>
      <c s="36">
        <f>ROUND(G108*H108,6)</f>
      </c>
      <c r="L108" s="38">
        <v>0</v>
      </c>
      <c s="32">
        <f>ROUND(ROUND(L108,2)*ROUND(G108,3),2)</f>
      </c>
      <c s="36" t="s">
        <v>1663</v>
      </c>
      <c>
        <f>(M108*21)/100</f>
      </c>
      <c t="s">
        <v>28</v>
      </c>
    </row>
    <row r="109" spans="1:5" ht="25.5">
      <c r="A109" s="35" t="s">
        <v>56</v>
      </c>
      <c r="E109" s="39" t="s">
        <v>4161</v>
      </c>
    </row>
    <row r="110" spans="1:5" ht="51">
      <c r="A110" s="35" t="s">
        <v>57</v>
      </c>
      <c r="E110" s="40" t="s">
        <v>4162</v>
      </c>
    </row>
    <row r="111" spans="1:5" ht="12.75">
      <c r="A111" t="s">
        <v>58</v>
      </c>
      <c r="E111" s="39" t="s">
        <v>5</v>
      </c>
    </row>
    <row r="112" spans="1:16" ht="25.5">
      <c r="A112" t="s">
        <v>50</v>
      </c>
      <c s="34" t="s">
        <v>156</v>
      </c>
      <c s="34" t="s">
        <v>4163</v>
      </c>
      <c s="35" t="s">
        <v>5</v>
      </c>
      <c s="6" t="s">
        <v>4164</v>
      </c>
      <c s="36" t="s">
        <v>1472</v>
      </c>
      <c s="37">
        <v>11.882</v>
      </c>
      <c s="36">
        <v>0.0057</v>
      </c>
      <c s="36">
        <f>ROUND(G112*H112,6)</f>
      </c>
      <c r="L112" s="38">
        <v>0</v>
      </c>
      <c s="32">
        <f>ROUND(ROUND(L112,2)*ROUND(G112,3),2)</f>
      </c>
      <c s="36" t="s">
        <v>1663</v>
      </c>
      <c>
        <f>(M112*21)/100</f>
      </c>
      <c t="s">
        <v>28</v>
      </c>
    </row>
    <row r="113" spans="1:5" ht="25.5">
      <c r="A113" s="35" t="s">
        <v>56</v>
      </c>
      <c r="E113" s="39" t="s">
        <v>4164</v>
      </c>
    </row>
    <row r="114" spans="1:5" ht="12.75">
      <c r="A114" s="35" t="s">
        <v>57</v>
      </c>
      <c r="E114" s="40" t="s">
        <v>5</v>
      </c>
    </row>
    <row r="115" spans="1:5" ht="12.75">
      <c r="A115" t="s">
        <v>58</v>
      </c>
      <c r="E115" s="39" t="s">
        <v>5</v>
      </c>
    </row>
    <row r="116" spans="1:13" ht="12.75">
      <c r="A116" t="s">
        <v>47</v>
      </c>
      <c r="C116" s="31" t="s">
        <v>1828</v>
      </c>
      <c r="E116" s="33" t="s">
        <v>2453</v>
      </c>
      <c r="J116" s="32">
        <f>0</f>
      </c>
      <c s="32">
        <f>0</f>
      </c>
      <c s="32">
        <f>0+L117+L121+L125</f>
      </c>
      <c s="32">
        <f>0+M117+M121+M125</f>
      </c>
    </row>
    <row r="117" spans="1:16" ht="25.5">
      <c r="A117" t="s">
        <v>50</v>
      </c>
      <c s="34" t="s">
        <v>161</v>
      </c>
      <c s="34" t="s">
        <v>4165</v>
      </c>
      <c s="35" t="s">
        <v>5</v>
      </c>
      <c s="6" t="s">
        <v>4166</v>
      </c>
      <c s="36" t="s">
        <v>1472</v>
      </c>
      <c s="37">
        <v>45.804</v>
      </c>
      <c s="36">
        <v>0.00064</v>
      </c>
      <c s="36">
        <f>ROUND(G117*H117,6)</f>
      </c>
      <c r="L117" s="38">
        <v>0</v>
      </c>
      <c s="32">
        <f>ROUND(ROUND(L117,2)*ROUND(G117,3),2)</f>
      </c>
      <c s="36" t="s">
        <v>1663</v>
      </c>
      <c>
        <f>(M117*21)/100</f>
      </c>
      <c t="s">
        <v>28</v>
      </c>
    </row>
    <row r="118" spans="1:5" ht="38.25">
      <c r="A118" s="35" t="s">
        <v>56</v>
      </c>
      <c r="E118" s="39" t="s">
        <v>4167</v>
      </c>
    </row>
    <row r="119" spans="1:5" ht="12.75">
      <c r="A119" s="35" t="s">
        <v>57</v>
      </c>
      <c r="E119" s="40" t="s">
        <v>4168</v>
      </c>
    </row>
    <row r="120" spans="1:5" ht="12.75">
      <c r="A120" t="s">
        <v>58</v>
      </c>
      <c r="E120" s="39" t="s">
        <v>5</v>
      </c>
    </row>
    <row r="121" spans="1:16" ht="25.5">
      <c r="A121" t="s">
        <v>50</v>
      </c>
      <c s="34" t="s">
        <v>165</v>
      </c>
      <c s="34" t="s">
        <v>4169</v>
      </c>
      <c s="35" t="s">
        <v>5</v>
      </c>
      <c s="6" t="s">
        <v>4170</v>
      </c>
      <c s="36" t="s">
        <v>86</v>
      </c>
      <c s="37">
        <v>41.64</v>
      </c>
      <c s="36">
        <v>0.00016</v>
      </c>
      <c s="36">
        <f>ROUND(G121*H121,6)</f>
      </c>
      <c r="L121" s="38">
        <v>0</v>
      </c>
      <c s="32">
        <f>ROUND(ROUND(L121,2)*ROUND(G121,3),2)</f>
      </c>
      <c s="36" t="s">
        <v>1663</v>
      </c>
      <c>
        <f>(M121*21)/100</f>
      </c>
      <c t="s">
        <v>28</v>
      </c>
    </row>
    <row r="122" spans="1:5" ht="25.5">
      <c r="A122" s="35" t="s">
        <v>56</v>
      </c>
      <c r="E122" s="39" t="s">
        <v>4170</v>
      </c>
    </row>
    <row r="123" spans="1:5" ht="12.75">
      <c r="A123" s="35" t="s">
        <v>57</v>
      </c>
      <c r="E123" s="40" t="s">
        <v>4171</v>
      </c>
    </row>
    <row r="124" spans="1:5" ht="12.75">
      <c r="A124" t="s">
        <v>58</v>
      </c>
      <c r="E124" s="39" t="s">
        <v>5</v>
      </c>
    </row>
    <row r="125" spans="1:16" ht="38.25">
      <c r="A125" t="s">
        <v>50</v>
      </c>
      <c s="34" t="s">
        <v>169</v>
      </c>
      <c s="34" t="s">
        <v>4172</v>
      </c>
      <c s="35" t="s">
        <v>5</v>
      </c>
      <c s="6" t="s">
        <v>4173</v>
      </c>
      <c s="36" t="s">
        <v>996</v>
      </c>
      <c s="37">
        <v>0.036</v>
      </c>
      <c s="36">
        <v>0</v>
      </c>
      <c s="36">
        <f>ROUND(G125*H125,6)</f>
      </c>
      <c r="L125" s="38">
        <v>0</v>
      </c>
      <c s="32">
        <f>ROUND(ROUND(L125,2)*ROUND(G125,3),2)</f>
      </c>
      <c s="36" t="s">
        <v>1663</v>
      </c>
      <c>
        <f>(M125*21)/100</f>
      </c>
      <c t="s">
        <v>28</v>
      </c>
    </row>
    <row r="126" spans="1:5" ht="38.25">
      <c r="A126" s="35" t="s">
        <v>56</v>
      </c>
      <c r="E126" s="39" t="s">
        <v>4174</v>
      </c>
    </row>
    <row r="127" spans="1:5" ht="12.75">
      <c r="A127" s="35" t="s">
        <v>57</v>
      </c>
      <c r="E127" s="40" t="s">
        <v>5</v>
      </c>
    </row>
    <row r="128" spans="1:5" ht="12.75">
      <c r="A128" t="s">
        <v>58</v>
      </c>
      <c r="E128" s="39" t="s">
        <v>5</v>
      </c>
    </row>
    <row r="129" spans="1:13" ht="12.75">
      <c r="A129" t="s">
        <v>47</v>
      </c>
      <c r="C129" s="31" t="s">
        <v>2476</v>
      </c>
      <c r="E129" s="33" t="s">
        <v>2477</v>
      </c>
      <c r="J129" s="32">
        <f>0</f>
      </c>
      <c s="32">
        <f>0</f>
      </c>
      <c s="32">
        <f>0+L130+L134+L138+L142+L146</f>
      </c>
      <c s="32">
        <f>0+M130+M134+M138+M142+M146</f>
      </c>
    </row>
    <row r="130" spans="1:16" ht="12.75">
      <c r="A130" t="s">
        <v>50</v>
      </c>
      <c s="34" t="s">
        <v>173</v>
      </c>
      <c s="34" t="s">
        <v>4175</v>
      </c>
      <c s="35" t="s">
        <v>5</v>
      </c>
      <c s="6" t="s">
        <v>4176</v>
      </c>
      <c s="36" t="s">
        <v>1472</v>
      </c>
      <c s="37">
        <v>61.211</v>
      </c>
      <c s="36">
        <v>0.0012</v>
      </c>
      <c s="36">
        <f>ROUND(G130*H130,6)</f>
      </c>
      <c r="L130" s="38">
        <v>0</v>
      </c>
      <c s="32">
        <f>ROUND(ROUND(L130,2)*ROUND(G130,3),2)</f>
      </c>
      <c s="36" t="s">
        <v>1663</v>
      </c>
      <c>
        <f>(M130*21)/100</f>
      </c>
      <c t="s">
        <v>28</v>
      </c>
    </row>
    <row r="131" spans="1:5" ht="12.75">
      <c r="A131" s="35" t="s">
        <v>56</v>
      </c>
      <c r="E131" s="39" t="s">
        <v>4176</v>
      </c>
    </row>
    <row r="132" spans="1:5" ht="12.75">
      <c r="A132" s="35" t="s">
        <v>57</v>
      </c>
      <c r="E132" s="40" t="s">
        <v>5</v>
      </c>
    </row>
    <row r="133" spans="1:5" ht="12.75">
      <c r="A133" t="s">
        <v>58</v>
      </c>
      <c r="E133" s="39" t="s">
        <v>5</v>
      </c>
    </row>
    <row r="134" spans="1:16" ht="12.75">
      <c r="A134" t="s">
        <v>50</v>
      </c>
      <c s="34" t="s">
        <v>177</v>
      </c>
      <c s="34" t="s">
        <v>4175</v>
      </c>
      <c s="35" t="s">
        <v>51</v>
      </c>
      <c s="6" t="s">
        <v>4176</v>
      </c>
      <c s="36" t="s">
        <v>1472</v>
      </c>
      <c s="37">
        <v>62.643</v>
      </c>
      <c s="36">
        <v>0.0012</v>
      </c>
      <c s="36">
        <f>ROUND(G134*H134,6)</f>
      </c>
      <c r="L134" s="38">
        <v>0</v>
      </c>
      <c s="32">
        <f>ROUND(ROUND(L134,2)*ROUND(G134,3),2)</f>
      </c>
      <c s="36" t="s">
        <v>1663</v>
      </c>
      <c>
        <f>(M134*21)/100</f>
      </c>
      <c t="s">
        <v>28</v>
      </c>
    </row>
    <row r="135" spans="1:5" ht="12.75">
      <c r="A135" s="35" t="s">
        <v>56</v>
      </c>
      <c r="E135" s="39" t="s">
        <v>4176</v>
      </c>
    </row>
    <row r="136" spans="1:5" ht="12.75">
      <c r="A136" s="35" t="s">
        <v>57</v>
      </c>
      <c r="E136" s="40" t="s">
        <v>5</v>
      </c>
    </row>
    <row r="137" spans="1:5" ht="12.75">
      <c r="A137" t="s">
        <v>58</v>
      </c>
      <c r="E137" s="39" t="s">
        <v>4177</v>
      </c>
    </row>
    <row r="138" spans="1:16" ht="25.5">
      <c r="A138" t="s">
        <v>50</v>
      </c>
      <c s="34" t="s">
        <v>181</v>
      </c>
      <c s="34" t="s">
        <v>4178</v>
      </c>
      <c s="35" t="s">
        <v>5</v>
      </c>
      <c s="6" t="s">
        <v>4179</v>
      </c>
      <c s="36" t="s">
        <v>1472</v>
      </c>
      <c s="37">
        <v>58.296</v>
      </c>
      <c s="36">
        <v>0.006</v>
      </c>
      <c s="36">
        <f>ROUND(G138*H138,6)</f>
      </c>
      <c r="L138" s="38">
        <v>0</v>
      </c>
      <c s="32">
        <f>ROUND(ROUND(L138,2)*ROUND(G138,3),2)</f>
      </c>
      <c s="36" t="s">
        <v>1663</v>
      </c>
      <c>
        <f>(M138*21)/100</f>
      </c>
      <c t="s">
        <v>28</v>
      </c>
    </row>
    <row r="139" spans="1:5" ht="25.5">
      <c r="A139" s="35" t="s">
        <v>56</v>
      </c>
      <c r="E139" s="39" t="s">
        <v>4179</v>
      </c>
    </row>
    <row r="140" spans="1:5" ht="12.75">
      <c r="A140" s="35" t="s">
        <v>57</v>
      </c>
      <c r="E140" s="40" t="s">
        <v>4180</v>
      </c>
    </row>
    <row r="141" spans="1:5" ht="12.75">
      <c r="A141" t="s">
        <v>58</v>
      </c>
      <c r="E141" s="39" t="s">
        <v>5</v>
      </c>
    </row>
    <row r="142" spans="1:16" ht="25.5">
      <c r="A142" t="s">
        <v>50</v>
      </c>
      <c s="34" t="s">
        <v>185</v>
      </c>
      <c s="34" t="s">
        <v>4181</v>
      </c>
      <c s="35" t="s">
        <v>5</v>
      </c>
      <c s="6" t="s">
        <v>4182</v>
      </c>
      <c s="36" t="s">
        <v>1472</v>
      </c>
      <c s="37">
        <v>61.415</v>
      </c>
      <c s="36">
        <v>0.00116</v>
      </c>
      <c s="36">
        <f>ROUND(G142*H142,6)</f>
      </c>
      <c r="L142" s="38">
        <v>0</v>
      </c>
      <c s="32">
        <f>ROUND(ROUND(L142,2)*ROUND(G142,3),2)</f>
      </c>
      <c s="36" t="s">
        <v>1663</v>
      </c>
      <c>
        <f>(M142*21)/100</f>
      </c>
      <c t="s">
        <v>28</v>
      </c>
    </row>
    <row r="143" spans="1:5" ht="25.5">
      <c r="A143" s="35" t="s">
        <v>56</v>
      </c>
      <c r="E143" s="39" t="s">
        <v>4182</v>
      </c>
    </row>
    <row r="144" spans="1:5" ht="25.5">
      <c r="A144" s="35" t="s">
        <v>57</v>
      </c>
      <c r="E144" s="42" t="s">
        <v>4183</v>
      </c>
    </row>
    <row r="145" spans="1:5" ht="12.75">
      <c r="A145" t="s">
        <v>58</v>
      </c>
      <c r="E145" s="39" t="s">
        <v>5</v>
      </c>
    </row>
    <row r="146" spans="1:16" ht="25.5">
      <c r="A146" t="s">
        <v>50</v>
      </c>
      <c s="34" t="s">
        <v>189</v>
      </c>
      <c s="34" t="s">
        <v>4184</v>
      </c>
      <c s="35" t="s">
        <v>5</v>
      </c>
      <c s="6" t="s">
        <v>4185</v>
      </c>
      <c s="36" t="s">
        <v>996</v>
      </c>
      <c s="37">
        <v>0.57</v>
      </c>
      <c s="36">
        <v>0</v>
      </c>
      <c s="36">
        <f>ROUND(G146*H146,6)</f>
      </c>
      <c r="L146" s="38">
        <v>0</v>
      </c>
      <c s="32">
        <f>ROUND(ROUND(L146,2)*ROUND(G146,3),2)</f>
      </c>
      <c s="36" t="s">
        <v>1663</v>
      </c>
      <c>
        <f>(M146*21)/100</f>
      </c>
      <c t="s">
        <v>28</v>
      </c>
    </row>
    <row r="147" spans="1:5" ht="25.5">
      <c r="A147" s="35" t="s">
        <v>56</v>
      </c>
      <c r="E147" s="39" t="s">
        <v>4185</v>
      </c>
    </row>
    <row r="148" spans="1:5" ht="12.75">
      <c r="A148" s="35" t="s">
        <v>57</v>
      </c>
      <c r="E148" s="40" t="s">
        <v>5</v>
      </c>
    </row>
    <row r="149" spans="1:5" ht="12.75">
      <c r="A149" t="s">
        <v>58</v>
      </c>
      <c r="E149" s="39" t="s">
        <v>5</v>
      </c>
    </row>
    <row r="150" spans="1:13" ht="12.75">
      <c r="A150" t="s">
        <v>47</v>
      </c>
      <c r="C150" s="31" t="s">
        <v>4186</v>
      </c>
      <c r="E150" s="33" t="s">
        <v>4187</v>
      </c>
      <c r="J150" s="32">
        <f>0</f>
      </c>
      <c s="32">
        <f>0</f>
      </c>
      <c s="32">
        <f>0+L151+L155+L159+L163+L167+L171+L175+L179+L183+L187+L191+L195+L199</f>
      </c>
      <c s="32">
        <f>0+M151+M155+M159+M163+M167+M171+M175+M179+M183+M187+M191+M195+M199</f>
      </c>
    </row>
    <row r="151" spans="1:16" ht="12.75">
      <c r="A151" t="s">
        <v>50</v>
      </c>
      <c s="34" t="s">
        <v>193</v>
      </c>
      <c s="34" t="s">
        <v>4188</v>
      </c>
      <c s="35" t="s">
        <v>5</v>
      </c>
      <c s="6" t="s">
        <v>4189</v>
      </c>
      <c s="36" t="s">
        <v>54</v>
      </c>
      <c s="37">
        <v>1.139</v>
      </c>
      <c s="36">
        <v>0.55</v>
      </c>
      <c s="36">
        <f>ROUND(G151*H151,6)</f>
      </c>
      <c r="L151" s="38">
        <v>0</v>
      </c>
      <c s="32">
        <f>ROUND(ROUND(L151,2)*ROUND(G151,3),2)</f>
      </c>
      <c s="36" t="s">
        <v>1663</v>
      </c>
      <c>
        <f>(M151*21)/100</f>
      </c>
      <c t="s">
        <v>28</v>
      </c>
    </row>
    <row r="152" spans="1:5" ht="12.75">
      <c r="A152" s="35" t="s">
        <v>56</v>
      </c>
      <c r="E152" s="39" t="s">
        <v>4189</v>
      </c>
    </row>
    <row r="153" spans="1:5" ht="25.5">
      <c r="A153" s="35" t="s">
        <v>57</v>
      </c>
      <c r="E153" s="40" t="s">
        <v>4190</v>
      </c>
    </row>
    <row r="154" spans="1:5" ht="12.75">
      <c r="A154" t="s">
        <v>58</v>
      </c>
      <c r="E154" s="39" t="s">
        <v>5</v>
      </c>
    </row>
    <row r="155" spans="1:16" ht="12.75">
      <c r="A155" t="s">
        <v>50</v>
      </c>
      <c s="34" t="s">
        <v>197</v>
      </c>
      <c s="34" t="s">
        <v>4191</v>
      </c>
      <c s="35" t="s">
        <v>5</v>
      </c>
      <c s="6" t="s">
        <v>4192</v>
      </c>
      <c s="36" t="s">
        <v>54</v>
      </c>
      <c s="37">
        <v>0.398</v>
      </c>
      <c s="36">
        <v>0.55</v>
      </c>
      <c s="36">
        <f>ROUND(G155*H155,6)</f>
      </c>
      <c r="L155" s="38">
        <v>0</v>
      </c>
      <c s="32">
        <f>ROUND(ROUND(L155,2)*ROUND(G155,3),2)</f>
      </c>
      <c s="36" t="s">
        <v>1663</v>
      </c>
      <c>
        <f>(M155*21)/100</f>
      </c>
      <c t="s">
        <v>28</v>
      </c>
    </row>
    <row r="156" spans="1:5" ht="12.75">
      <c r="A156" s="35" t="s">
        <v>56</v>
      </c>
      <c r="E156" s="39" t="s">
        <v>4192</v>
      </c>
    </row>
    <row r="157" spans="1:5" ht="51">
      <c r="A157" s="35" t="s">
        <v>57</v>
      </c>
      <c r="E157" s="40" t="s">
        <v>4193</v>
      </c>
    </row>
    <row r="158" spans="1:5" ht="12.75">
      <c r="A158" t="s">
        <v>58</v>
      </c>
      <c r="E158" s="39" t="s">
        <v>5</v>
      </c>
    </row>
    <row r="159" spans="1:16" ht="12.75">
      <c r="A159" t="s">
        <v>50</v>
      </c>
      <c s="34" t="s">
        <v>201</v>
      </c>
      <c s="34" t="s">
        <v>4194</v>
      </c>
      <c s="35" t="s">
        <v>5</v>
      </c>
      <c s="6" t="s">
        <v>4195</v>
      </c>
      <c s="36" t="s">
        <v>54</v>
      </c>
      <c s="37">
        <v>0.414</v>
      </c>
      <c s="36">
        <v>0.55</v>
      </c>
      <c s="36">
        <f>ROUND(G159*H159,6)</f>
      </c>
      <c r="L159" s="38">
        <v>0</v>
      </c>
      <c s="32">
        <f>ROUND(ROUND(L159,2)*ROUND(G159,3),2)</f>
      </c>
      <c s="36" t="s">
        <v>1663</v>
      </c>
      <c>
        <f>(M159*21)/100</f>
      </c>
      <c t="s">
        <v>28</v>
      </c>
    </row>
    <row r="160" spans="1:5" ht="12.75">
      <c r="A160" s="35" t="s">
        <v>56</v>
      </c>
      <c r="E160" s="39" t="s">
        <v>4195</v>
      </c>
    </row>
    <row r="161" spans="1:5" ht="25.5">
      <c r="A161" s="35" t="s">
        <v>57</v>
      </c>
      <c r="E161" s="40" t="s">
        <v>4196</v>
      </c>
    </row>
    <row r="162" spans="1:5" ht="12.75">
      <c r="A162" t="s">
        <v>58</v>
      </c>
      <c r="E162" s="39" t="s">
        <v>5</v>
      </c>
    </row>
    <row r="163" spans="1:16" ht="12.75">
      <c r="A163" t="s">
        <v>50</v>
      </c>
      <c s="34" t="s">
        <v>205</v>
      </c>
      <c s="34" t="s">
        <v>4197</v>
      </c>
      <c s="35" t="s">
        <v>5</v>
      </c>
      <c s="6" t="s">
        <v>4198</v>
      </c>
      <c s="36" t="s">
        <v>1472</v>
      </c>
      <c s="37">
        <v>14.436</v>
      </c>
      <c s="36">
        <v>0.01463</v>
      </c>
      <c s="36">
        <f>ROUND(G163*H163,6)</f>
      </c>
      <c r="L163" s="38">
        <v>0</v>
      </c>
      <c s="32">
        <f>ROUND(ROUND(L163,2)*ROUND(G163,3),2)</f>
      </c>
      <c s="36" t="s">
        <v>391</v>
      </c>
      <c>
        <f>(M163*21)/100</f>
      </c>
      <c t="s">
        <v>28</v>
      </c>
    </row>
    <row r="164" spans="1:5" ht="12.75">
      <c r="A164" s="35" t="s">
        <v>56</v>
      </c>
      <c r="E164" s="39" t="s">
        <v>4198</v>
      </c>
    </row>
    <row r="165" spans="1:5" ht="12.75">
      <c r="A165" s="35" t="s">
        <v>57</v>
      </c>
      <c r="E165" s="40" t="s">
        <v>5</v>
      </c>
    </row>
    <row r="166" spans="1:5" ht="12.75">
      <c r="A166" t="s">
        <v>58</v>
      </c>
      <c r="E166" s="39" t="s">
        <v>4198</v>
      </c>
    </row>
    <row r="167" spans="1:16" ht="25.5">
      <c r="A167" t="s">
        <v>50</v>
      </c>
      <c s="34" t="s">
        <v>209</v>
      </c>
      <c s="34" t="s">
        <v>4199</v>
      </c>
      <c s="35" t="s">
        <v>5</v>
      </c>
      <c s="6" t="s">
        <v>4200</v>
      </c>
      <c s="36" t="s">
        <v>54</v>
      </c>
      <c s="37">
        <v>1.951</v>
      </c>
      <c s="36">
        <v>0.00108</v>
      </c>
      <c s="36">
        <f>ROUND(G167*H167,6)</f>
      </c>
      <c r="L167" s="38">
        <v>0</v>
      </c>
      <c s="32">
        <f>ROUND(ROUND(L167,2)*ROUND(G167,3),2)</f>
      </c>
      <c s="36" t="s">
        <v>1663</v>
      </c>
      <c>
        <f>(M167*21)/100</f>
      </c>
      <c t="s">
        <v>28</v>
      </c>
    </row>
    <row r="168" spans="1:5" ht="25.5">
      <c r="A168" s="35" t="s">
        <v>56</v>
      </c>
      <c r="E168" s="39" t="s">
        <v>4200</v>
      </c>
    </row>
    <row r="169" spans="1:5" ht="12.75">
      <c r="A169" s="35" t="s">
        <v>57</v>
      </c>
      <c r="E169" s="40" t="s">
        <v>4201</v>
      </c>
    </row>
    <row r="170" spans="1:5" ht="12.75">
      <c r="A170" t="s">
        <v>58</v>
      </c>
      <c r="E170" s="39" t="s">
        <v>5</v>
      </c>
    </row>
    <row r="171" spans="1:16" ht="38.25">
      <c r="A171" t="s">
        <v>50</v>
      </c>
      <c s="34" t="s">
        <v>213</v>
      </c>
      <c s="34" t="s">
        <v>4202</v>
      </c>
      <c s="35" t="s">
        <v>5</v>
      </c>
      <c s="6" t="s">
        <v>4203</v>
      </c>
      <c s="36" t="s">
        <v>86</v>
      </c>
      <c s="37">
        <v>92.4</v>
      </c>
      <c s="36">
        <v>0</v>
      </c>
      <c s="36">
        <f>ROUND(G171*H171,6)</f>
      </c>
      <c r="L171" s="38">
        <v>0</v>
      </c>
      <c s="32">
        <f>ROUND(ROUND(L171,2)*ROUND(G171,3),2)</f>
      </c>
      <c s="36" t="s">
        <v>1663</v>
      </c>
      <c>
        <f>(M171*21)/100</f>
      </c>
      <c t="s">
        <v>28</v>
      </c>
    </row>
    <row r="172" spans="1:5" ht="38.25">
      <c r="A172" s="35" t="s">
        <v>56</v>
      </c>
      <c r="E172" s="39" t="s">
        <v>4204</v>
      </c>
    </row>
    <row r="173" spans="1:5" ht="12.75">
      <c r="A173" s="35" t="s">
        <v>57</v>
      </c>
      <c r="E173" s="40" t="s">
        <v>4205</v>
      </c>
    </row>
    <row r="174" spans="1:5" ht="12.75">
      <c r="A174" t="s">
        <v>58</v>
      </c>
      <c r="E174" s="39" t="s">
        <v>5</v>
      </c>
    </row>
    <row r="175" spans="1:16" ht="38.25">
      <c r="A175" t="s">
        <v>50</v>
      </c>
      <c s="34" t="s">
        <v>217</v>
      </c>
      <c s="34" t="s">
        <v>4206</v>
      </c>
      <c s="35" t="s">
        <v>5</v>
      </c>
      <c s="6" t="s">
        <v>4203</v>
      </c>
      <c s="36" t="s">
        <v>86</v>
      </c>
      <c s="37">
        <v>25.12</v>
      </c>
      <c s="36">
        <v>0</v>
      </c>
      <c s="36">
        <f>ROUND(G175*H175,6)</f>
      </c>
      <c r="L175" s="38">
        <v>0</v>
      </c>
      <c s="32">
        <f>ROUND(ROUND(L175,2)*ROUND(G175,3),2)</f>
      </c>
      <c s="36" t="s">
        <v>1663</v>
      </c>
      <c>
        <f>(M175*21)/100</f>
      </c>
      <c t="s">
        <v>28</v>
      </c>
    </row>
    <row r="176" spans="1:5" ht="38.25">
      <c r="A176" s="35" t="s">
        <v>56</v>
      </c>
      <c r="E176" s="39" t="s">
        <v>4207</v>
      </c>
    </row>
    <row r="177" spans="1:5" ht="38.25">
      <c r="A177" s="35" t="s">
        <v>57</v>
      </c>
      <c r="E177" s="40" t="s">
        <v>4208</v>
      </c>
    </row>
    <row r="178" spans="1:5" ht="12.75">
      <c r="A178" t="s">
        <v>58</v>
      </c>
      <c r="E178" s="39" t="s">
        <v>5</v>
      </c>
    </row>
    <row r="179" spans="1:16" ht="38.25">
      <c r="A179" t="s">
        <v>50</v>
      </c>
      <c s="34" t="s">
        <v>221</v>
      </c>
      <c s="34" t="s">
        <v>4209</v>
      </c>
      <c s="35" t="s">
        <v>5</v>
      </c>
      <c s="6" t="s">
        <v>4203</v>
      </c>
      <c s="36" t="s">
        <v>86</v>
      </c>
      <c s="37">
        <v>17.42</v>
      </c>
      <c s="36">
        <v>0</v>
      </c>
      <c s="36">
        <f>ROUND(G179*H179,6)</f>
      </c>
      <c r="L179" s="38">
        <v>0</v>
      </c>
      <c s="32">
        <f>ROUND(ROUND(L179,2)*ROUND(G179,3),2)</f>
      </c>
      <c s="36" t="s">
        <v>1663</v>
      </c>
      <c>
        <f>(M179*21)/100</f>
      </c>
      <c t="s">
        <v>28</v>
      </c>
    </row>
    <row r="180" spans="1:5" ht="38.25">
      <c r="A180" s="35" t="s">
        <v>56</v>
      </c>
      <c r="E180" s="39" t="s">
        <v>4210</v>
      </c>
    </row>
    <row r="181" spans="1:5" ht="12.75">
      <c r="A181" s="35" t="s">
        <v>57</v>
      </c>
      <c r="E181" s="40" t="s">
        <v>4211</v>
      </c>
    </row>
    <row r="182" spans="1:5" ht="12.75">
      <c r="A182" t="s">
        <v>58</v>
      </c>
      <c r="E182" s="39" t="s">
        <v>5</v>
      </c>
    </row>
    <row r="183" spans="1:16" ht="25.5">
      <c r="A183" t="s">
        <v>50</v>
      </c>
      <c s="34" t="s">
        <v>225</v>
      </c>
      <c s="34" t="s">
        <v>4212</v>
      </c>
      <c s="35" t="s">
        <v>5</v>
      </c>
      <c s="6" t="s">
        <v>4213</v>
      </c>
      <c s="36" t="s">
        <v>1472</v>
      </c>
      <c s="37">
        <v>73.164</v>
      </c>
      <c s="36">
        <v>0.0161</v>
      </c>
      <c s="36">
        <f>ROUND(G183*H183,6)</f>
      </c>
      <c r="L183" s="38">
        <v>0</v>
      </c>
      <c s="32">
        <f>ROUND(ROUND(L183,2)*ROUND(G183,3),2)</f>
      </c>
      <c s="36" t="s">
        <v>1663</v>
      </c>
      <c>
        <f>(M183*21)/100</f>
      </c>
      <c t="s">
        <v>28</v>
      </c>
    </row>
    <row r="184" spans="1:5" ht="25.5">
      <c r="A184" s="35" t="s">
        <v>56</v>
      </c>
      <c r="E184" s="39" t="s">
        <v>4213</v>
      </c>
    </row>
    <row r="185" spans="1:5" ht="12.75">
      <c r="A185" s="35" t="s">
        <v>57</v>
      </c>
      <c r="E185" s="40" t="s">
        <v>4214</v>
      </c>
    </row>
    <row r="186" spans="1:5" ht="12.75">
      <c r="A186" t="s">
        <v>58</v>
      </c>
      <c r="E186" s="39" t="s">
        <v>5</v>
      </c>
    </row>
    <row r="187" spans="1:16" ht="25.5">
      <c r="A187" t="s">
        <v>50</v>
      </c>
      <c s="34" t="s">
        <v>229</v>
      </c>
      <c s="34" t="s">
        <v>4215</v>
      </c>
      <c s="35" t="s">
        <v>5</v>
      </c>
      <c s="6" t="s">
        <v>4216</v>
      </c>
      <c s="36" t="s">
        <v>54</v>
      </c>
      <c s="37">
        <v>1.951</v>
      </c>
      <c s="36">
        <v>0.0233</v>
      </c>
      <c s="36">
        <f>ROUND(G187*H187,6)</f>
      </c>
      <c r="L187" s="38">
        <v>0</v>
      </c>
      <c s="32">
        <f>ROUND(ROUND(L187,2)*ROUND(G187,3),2)</f>
      </c>
      <c s="36" t="s">
        <v>1663</v>
      </c>
      <c>
        <f>(M187*21)/100</f>
      </c>
      <c t="s">
        <v>28</v>
      </c>
    </row>
    <row r="188" spans="1:5" ht="25.5">
      <c r="A188" s="35" t="s">
        <v>56</v>
      </c>
      <c r="E188" s="39" t="s">
        <v>4216</v>
      </c>
    </row>
    <row r="189" spans="1:5" ht="12.75">
      <c r="A189" s="35" t="s">
        <v>57</v>
      </c>
      <c r="E189" s="40" t="s">
        <v>4201</v>
      </c>
    </row>
    <row r="190" spans="1:5" ht="12.75">
      <c r="A190" t="s">
        <v>58</v>
      </c>
      <c r="E190" s="39" t="s">
        <v>5</v>
      </c>
    </row>
    <row r="191" spans="1:16" ht="25.5">
      <c r="A191" t="s">
        <v>50</v>
      </c>
      <c s="34" t="s">
        <v>233</v>
      </c>
      <c s="34" t="s">
        <v>4217</v>
      </c>
      <c s="35" t="s">
        <v>5</v>
      </c>
      <c s="6" t="s">
        <v>4218</v>
      </c>
      <c s="36" t="s">
        <v>1472</v>
      </c>
      <c s="37">
        <v>13.881</v>
      </c>
      <c s="36">
        <v>0</v>
      </c>
      <c s="36">
        <f>ROUND(G191*H191,6)</f>
      </c>
      <c r="L191" s="38">
        <v>0</v>
      </c>
      <c s="32">
        <f>ROUND(ROUND(L191,2)*ROUND(G191,3),2)</f>
      </c>
      <c s="36" t="s">
        <v>1663</v>
      </c>
      <c>
        <f>(M191*21)/100</f>
      </c>
      <c t="s">
        <v>28</v>
      </c>
    </row>
    <row r="192" spans="1:5" ht="25.5">
      <c r="A192" s="35" t="s">
        <v>56</v>
      </c>
      <c r="E192" s="39" t="s">
        <v>4218</v>
      </c>
    </row>
    <row r="193" spans="1:5" ht="38.25">
      <c r="A193" s="35" t="s">
        <v>57</v>
      </c>
      <c r="E193" s="40" t="s">
        <v>4219</v>
      </c>
    </row>
    <row r="194" spans="1:5" ht="12.75">
      <c r="A194" t="s">
        <v>58</v>
      </c>
      <c r="E194" s="39" t="s">
        <v>5</v>
      </c>
    </row>
    <row r="195" spans="1:16" ht="25.5">
      <c r="A195" t="s">
        <v>50</v>
      </c>
      <c s="34" t="s">
        <v>237</v>
      </c>
      <c s="34" t="s">
        <v>4220</v>
      </c>
      <c s="35" t="s">
        <v>5</v>
      </c>
      <c s="6" t="s">
        <v>4221</v>
      </c>
      <c s="36" t="s">
        <v>1472</v>
      </c>
      <c s="37">
        <v>14.436</v>
      </c>
      <c s="36">
        <v>0.00018</v>
      </c>
      <c s="36">
        <f>ROUND(G195*H195,6)</f>
      </c>
      <c r="L195" s="38">
        <v>0</v>
      </c>
      <c s="32">
        <f>ROUND(ROUND(L195,2)*ROUND(G195,3),2)</f>
      </c>
      <c s="36" t="s">
        <v>1663</v>
      </c>
      <c>
        <f>(M195*21)/100</f>
      </c>
      <c t="s">
        <v>28</v>
      </c>
    </row>
    <row r="196" spans="1:5" ht="25.5">
      <c r="A196" s="35" t="s">
        <v>56</v>
      </c>
      <c r="E196" s="39" t="s">
        <v>4221</v>
      </c>
    </row>
    <row r="197" spans="1:5" ht="12.75">
      <c r="A197" s="35" t="s">
        <v>57</v>
      </c>
      <c r="E197" s="40" t="s">
        <v>5</v>
      </c>
    </row>
    <row r="198" spans="1:5" ht="12.75">
      <c r="A198" t="s">
        <v>58</v>
      </c>
      <c r="E198" s="39" t="s">
        <v>5</v>
      </c>
    </row>
    <row r="199" spans="1:16" ht="25.5">
      <c r="A199" t="s">
        <v>50</v>
      </c>
      <c s="34" t="s">
        <v>241</v>
      </c>
      <c s="34" t="s">
        <v>4222</v>
      </c>
      <c s="35" t="s">
        <v>5</v>
      </c>
      <c s="6" t="s">
        <v>4223</v>
      </c>
      <c s="36" t="s">
        <v>996</v>
      </c>
      <c s="37">
        <v>2.541</v>
      </c>
      <c s="36">
        <v>0</v>
      </c>
      <c s="36">
        <f>ROUND(G199*H199,6)</f>
      </c>
      <c r="L199" s="38">
        <v>0</v>
      </c>
      <c s="32">
        <f>ROUND(ROUND(L199,2)*ROUND(G199,3),2)</f>
      </c>
      <c s="36" t="s">
        <v>1663</v>
      </c>
      <c>
        <f>(M199*21)/100</f>
      </c>
      <c t="s">
        <v>28</v>
      </c>
    </row>
    <row r="200" spans="1:5" ht="25.5">
      <c r="A200" s="35" t="s">
        <v>56</v>
      </c>
      <c r="E200" s="39" t="s">
        <v>4223</v>
      </c>
    </row>
    <row r="201" spans="1:5" ht="12.75">
      <c r="A201" s="35" t="s">
        <v>57</v>
      </c>
      <c r="E201" s="40" t="s">
        <v>5</v>
      </c>
    </row>
    <row r="202" spans="1:5" ht="12.75">
      <c r="A202" t="s">
        <v>58</v>
      </c>
      <c r="E202" s="39" t="s">
        <v>5</v>
      </c>
    </row>
    <row r="203" spans="1:13" ht="12.75">
      <c r="A203" t="s">
        <v>47</v>
      </c>
      <c r="C203" s="31" t="s">
        <v>2553</v>
      </c>
      <c r="E203" s="33" t="s">
        <v>2554</v>
      </c>
      <c r="J203" s="32">
        <f>0</f>
      </c>
      <c s="32">
        <f>0</f>
      </c>
      <c s="32">
        <f>0+L204+L208+L212+L216+L220+L224+L228+L232+L236+L240+L244</f>
      </c>
      <c s="32">
        <f>0+M204+M208+M212+M216+M220+M224+M228+M232+M236+M240+M244</f>
      </c>
    </row>
    <row r="204" spans="1:16" ht="25.5">
      <c r="A204" t="s">
        <v>50</v>
      </c>
      <c s="34" t="s">
        <v>245</v>
      </c>
      <c s="34" t="s">
        <v>4224</v>
      </c>
      <c s="35" t="s">
        <v>5</v>
      </c>
      <c s="6" t="s">
        <v>4225</v>
      </c>
      <c s="36" t="s">
        <v>1472</v>
      </c>
      <c s="37">
        <v>84.284</v>
      </c>
      <c s="36">
        <v>0.0005</v>
      </c>
      <c s="36">
        <f>ROUND(G204*H204,6)</f>
      </c>
      <c r="L204" s="38">
        <v>0</v>
      </c>
      <c s="32">
        <f>ROUND(ROUND(L204,2)*ROUND(G204,3),2)</f>
      </c>
      <c s="36" t="s">
        <v>1663</v>
      </c>
      <c>
        <f>(M204*21)/100</f>
      </c>
      <c t="s">
        <v>28</v>
      </c>
    </row>
    <row r="205" spans="1:5" ht="25.5">
      <c r="A205" s="35" t="s">
        <v>56</v>
      </c>
      <c r="E205" s="39" t="s">
        <v>4225</v>
      </c>
    </row>
    <row r="206" spans="1:5" ht="12.75">
      <c r="A206" s="35" t="s">
        <v>57</v>
      </c>
      <c r="E206" s="40" t="s">
        <v>5</v>
      </c>
    </row>
    <row r="207" spans="1:5" ht="12.75">
      <c r="A207" t="s">
        <v>58</v>
      </c>
      <c r="E207" s="39" t="s">
        <v>5</v>
      </c>
    </row>
    <row r="208" spans="1:16" ht="12.75">
      <c r="A208" t="s">
        <v>50</v>
      </c>
      <c s="34" t="s">
        <v>249</v>
      </c>
      <c s="34" t="s">
        <v>4226</v>
      </c>
      <c s="35" t="s">
        <v>5</v>
      </c>
      <c s="6" t="s">
        <v>4227</v>
      </c>
      <c s="36" t="s">
        <v>1472</v>
      </c>
      <c s="37">
        <v>73.29</v>
      </c>
      <c s="36">
        <v>0</v>
      </c>
      <c s="36">
        <f>ROUND(G208*H208,6)</f>
      </c>
      <c r="L208" s="38">
        <v>0</v>
      </c>
      <c s="32">
        <f>ROUND(ROUND(L208,2)*ROUND(G208,3),2)</f>
      </c>
      <c s="36" t="s">
        <v>1663</v>
      </c>
      <c>
        <f>(M208*21)/100</f>
      </c>
      <c t="s">
        <v>28</v>
      </c>
    </row>
    <row r="209" spans="1:5" ht="12.75">
      <c r="A209" s="35" t="s">
        <v>56</v>
      </c>
      <c r="E209" s="39" t="s">
        <v>4227</v>
      </c>
    </row>
    <row r="210" spans="1:5" ht="12.75">
      <c r="A210" s="35" t="s">
        <v>57</v>
      </c>
      <c r="E210" s="40" t="s">
        <v>4228</v>
      </c>
    </row>
    <row r="211" spans="1:5" ht="12.75">
      <c r="A211" t="s">
        <v>58</v>
      </c>
      <c r="E211" s="39" t="s">
        <v>5</v>
      </c>
    </row>
    <row r="212" spans="1:16" ht="25.5">
      <c r="A212" t="s">
        <v>50</v>
      </c>
      <c s="34" t="s">
        <v>253</v>
      </c>
      <c s="34" t="s">
        <v>4229</v>
      </c>
      <c s="35" t="s">
        <v>5</v>
      </c>
      <c s="6" t="s">
        <v>4230</v>
      </c>
      <c s="36" t="s">
        <v>1472</v>
      </c>
      <c s="37">
        <v>73.29</v>
      </c>
      <c s="36">
        <v>0.00669</v>
      </c>
      <c s="36">
        <f>ROUND(G212*H212,6)</f>
      </c>
      <c r="L212" s="38">
        <v>0</v>
      </c>
      <c s="32">
        <f>ROUND(ROUND(L212,2)*ROUND(G212,3),2)</f>
      </c>
      <c s="36" t="s">
        <v>1663</v>
      </c>
      <c>
        <f>(M212*21)/100</f>
      </c>
      <c t="s">
        <v>28</v>
      </c>
    </row>
    <row r="213" spans="1:5" ht="38.25">
      <c r="A213" s="35" t="s">
        <v>56</v>
      </c>
      <c r="E213" s="39" t="s">
        <v>4231</v>
      </c>
    </row>
    <row r="214" spans="1:5" ht="12.75">
      <c r="A214" s="35" t="s">
        <v>57</v>
      </c>
      <c r="E214" s="40" t="s">
        <v>4228</v>
      </c>
    </row>
    <row r="215" spans="1:5" ht="12.75">
      <c r="A215" t="s">
        <v>58</v>
      </c>
      <c r="E215" s="39" t="s">
        <v>5</v>
      </c>
    </row>
    <row r="216" spans="1:16" ht="25.5">
      <c r="A216" t="s">
        <v>50</v>
      </c>
      <c s="34" t="s">
        <v>257</v>
      </c>
      <c s="34" t="s">
        <v>4232</v>
      </c>
      <c s="35" t="s">
        <v>5</v>
      </c>
      <c s="6" t="s">
        <v>4233</v>
      </c>
      <c s="36" t="s">
        <v>1472</v>
      </c>
      <c s="37">
        <v>73.29</v>
      </c>
      <c s="36">
        <v>0.00034</v>
      </c>
      <c s="36">
        <f>ROUND(G216*H216,6)</f>
      </c>
      <c r="L216" s="38">
        <v>0</v>
      </c>
      <c s="32">
        <f>ROUND(ROUND(L216,2)*ROUND(G216,3),2)</f>
      </c>
      <c s="36" t="s">
        <v>1663</v>
      </c>
      <c>
        <f>(M216*21)/100</f>
      </c>
      <c t="s">
        <v>28</v>
      </c>
    </row>
    <row r="217" spans="1:5" ht="25.5">
      <c r="A217" s="35" t="s">
        <v>56</v>
      </c>
      <c r="E217" s="39" t="s">
        <v>4234</v>
      </c>
    </row>
    <row r="218" spans="1:5" ht="12.75">
      <c r="A218" s="35" t="s">
        <v>57</v>
      </c>
      <c r="E218" s="40" t="s">
        <v>5</v>
      </c>
    </row>
    <row r="219" spans="1:5" ht="12.75">
      <c r="A219" t="s">
        <v>58</v>
      </c>
      <c r="E219" s="39" t="s">
        <v>5</v>
      </c>
    </row>
    <row r="220" spans="1:16" ht="25.5">
      <c r="A220" t="s">
        <v>50</v>
      </c>
      <c s="34" t="s">
        <v>261</v>
      </c>
      <c s="34" t="s">
        <v>4235</v>
      </c>
      <c s="35" t="s">
        <v>5</v>
      </c>
      <c s="6" t="s">
        <v>4236</v>
      </c>
      <c s="36" t="s">
        <v>86</v>
      </c>
      <c s="37">
        <v>17.42</v>
      </c>
      <c s="36">
        <v>0.0032</v>
      </c>
      <c s="36">
        <f>ROUND(G220*H220,6)</f>
      </c>
      <c r="L220" s="38">
        <v>0</v>
      </c>
      <c s="32">
        <f>ROUND(ROUND(L220,2)*ROUND(G220,3),2)</f>
      </c>
      <c s="36" t="s">
        <v>1663</v>
      </c>
      <c>
        <f>(M220*21)/100</f>
      </c>
      <c t="s">
        <v>28</v>
      </c>
    </row>
    <row r="221" spans="1:5" ht="25.5">
      <c r="A221" s="35" t="s">
        <v>56</v>
      </c>
      <c r="E221" s="39" t="s">
        <v>4236</v>
      </c>
    </row>
    <row r="222" spans="1:5" ht="12.75">
      <c r="A222" s="35" t="s">
        <v>57</v>
      </c>
      <c r="E222" s="40" t="s">
        <v>5</v>
      </c>
    </row>
    <row r="223" spans="1:5" ht="12.75">
      <c r="A223" t="s">
        <v>58</v>
      </c>
      <c r="E223" s="39" t="s">
        <v>5</v>
      </c>
    </row>
    <row r="224" spans="1:16" ht="25.5">
      <c r="A224" t="s">
        <v>50</v>
      </c>
      <c s="34" t="s">
        <v>265</v>
      </c>
      <c s="34" t="s">
        <v>4237</v>
      </c>
      <c s="35" t="s">
        <v>5</v>
      </c>
      <c s="6" t="s">
        <v>4238</v>
      </c>
      <c s="36" t="s">
        <v>86</v>
      </c>
      <c s="37">
        <v>8.4</v>
      </c>
      <c s="36">
        <v>0.00235</v>
      </c>
      <c s="36">
        <f>ROUND(G224*H224,6)</f>
      </c>
      <c r="L224" s="38">
        <v>0</v>
      </c>
      <c s="32">
        <f>ROUND(ROUND(L224,2)*ROUND(G224,3),2)</f>
      </c>
      <c s="36" t="s">
        <v>1663</v>
      </c>
      <c>
        <f>(M224*21)/100</f>
      </c>
      <c t="s">
        <v>28</v>
      </c>
    </row>
    <row r="225" spans="1:5" ht="25.5">
      <c r="A225" s="35" t="s">
        <v>56</v>
      </c>
      <c r="E225" s="39" t="s">
        <v>4238</v>
      </c>
    </row>
    <row r="226" spans="1:5" ht="12.75">
      <c r="A226" s="35" t="s">
        <v>57</v>
      </c>
      <c r="E226" s="40" t="s">
        <v>4239</v>
      </c>
    </row>
    <row r="227" spans="1:5" ht="12.75">
      <c r="A227" t="s">
        <v>58</v>
      </c>
      <c r="E227" s="39" t="s">
        <v>5</v>
      </c>
    </row>
    <row r="228" spans="1:16" ht="25.5">
      <c r="A228" t="s">
        <v>50</v>
      </c>
      <c s="34" t="s">
        <v>269</v>
      </c>
      <c s="34" t="s">
        <v>4240</v>
      </c>
      <c s="35" t="s">
        <v>5</v>
      </c>
      <c s="6" t="s">
        <v>4241</v>
      </c>
      <c s="36" t="s">
        <v>86</v>
      </c>
      <c s="37">
        <v>17.4</v>
      </c>
      <c s="36">
        <v>0.00122</v>
      </c>
      <c s="36">
        <f>ROUND(G228*H228,6)</f>
      </c>
      <c r="L228" s="38">
        <v>0</v>
      </c>
      <c s="32">
        <f>ROUND(ROUND(L228,2)*ROUND(G228,3),2)</f>
      </c>
      <c s="36" t="s">
        <v>1663</v>
      </c>
      <c>
        <f>(M228*21)/100</f>
      </c>
      <c t="s">
        <v>28</v>
      </c>
    </row>
    <row r="229" spans="1:5" ht="25.5">
      <c r="A229" s="35" t="s">
        <v>56</v>
      </c>
      <c r="E229" s="39" t="s">
        <v>4241</v>
      </c>
    </row>
    <row r="230" spans="1:5" ht="12.75">
      <c r="A230" s="35" t="s">
        <v>57</v>
      </c>
      <c r="E230" s="40" t="s">
        <v>5</v>
      </c>
    </row>
    <row r="231" spans="1:5" ht="12.75">
      <c r="A231" t="s">
        <v>58</v>
      </c>
      <c r="E231" s="39" t="s">
        <v>5</v>
      </c>
    </row>
    <row r="232" spans="1:16" ht="25.5">
      <c r="A232" t="s">
        <v>50</v>
      </c>
      <c s="34" t="s">
        <v>273</v>
      </c>
      <c s="34" t="s">
        <v>4242</v>
      </c>
      <c s="35" t="s">
        <v>5</v>
      </c>
      <c s="6" t="s">
        <v>4243</v>
      </c>
      <c s="36" t="s">
        <v>86</v>
      </c>
      <c s="37">
        <v>17.4</v>
      </c>
      <c s="36">
        <v>0.00286</v>
      </c>
      <c s="36">
        <f>ROUND(G232*H232,6)</f>
      </c>
      <c r="L232" s="38">
        <v>0</v>
      </c>
      <c s="32">
        <f>ROUND(ROUND(L232,2)*ROUND(G232,3),2)</f>
      </c>
      <c s="36" t="s">
        <v>1663</v>
      </c>
      <c>
        <f>(M232*21)/100</f>
      </c>
      <c t="s">
        <v>28</v>
      </c>
    </row>
    <row r="233" spans="1:5" ht="25.5">
      <c r="A233" s="35" t="s">
        <v>56</v>
      </c>
      <c r="E233" s="39" t="s">
        <v>4243</v>
      </c>
    </row>
    <row r="234" spans="1:5" ht="12.75">
      <c r="A234" s="35" t="s">
        <v>57</v>
      </c>
      <c r="E234" s="40" t="s">
        <v>5</v>
      </c>
    </row>
    <row r="235" spans="1:5" ht="12.75">
      <c r="A235" t="s">
        <v>58</v>
      </c>
      <c r="E235" s="39" t="s">
        <v>5</v>
      </c>
    </row>
    <row r="236" spans="1:16" ht="25.5">
      <c r="A236" t="s">
        <v>50</v>
      </c>
      <c s="34" t="s">
        <v>277</v>
      </c>
      <c s="34" t="s">
        <v>4244</v>
      </c>
      <c s="35" t="s">
        <v>5</v>
      </c>
      <c s="6" t="s">
        <v>4245</v>
      </c>
      <c s="36" t="s">
        <v>65</v>
      </c>
      <c s="37">
        <v>2</v>
      </c>
      <c s="36">
        <v>0.00064</v>
      </c>
      <c s="36">
        <f>ROUND(G236*H236,6)</f>
      </c>
      <c r="L236" s="38">
        <v>0</v>
      </c>
      <c s="32">
        <f>ROUND(ROUND(L236,2)*ROUND(G236,3),2)</f>
      </c>
      <c s="36" t="s">
        <v>1663</v>
      </c>
      <c>
        <f>(M236*21)/100</f>
      </c>
      <c t="s">
        <v>28</v>
      </c>
    </row>
    <row r="237" spans="1:5" ht="25.5">
      <c r="A237" s="35" t="s">
        <v>56</v>
      </c>
      <c r="E237" s="39" t="s">
        <v>4245</v>
      </c>
    </row>
    <row r="238" spans="1:5" ht="12.75">
      <c r="A238" s="35" t="s">
        <v>57</v>
      </c>
      <c r="E238" s="40" t="s">
        <v>5</v>
      </c>
    </row>
    <row r="239" spans="1:5" ht="12.75">
      <c r="A239" t="s">
        <v>58</v>
      </c>
      <c r="E239" s="39" t="s">
        <v>5</v>
      </c>
    </row>
    <row r="240" spans="1:16" ht="25.5">
      <c r="A240" t="s">
        <v>50</v>
      </c>
      <c s="34" t="s">
        <v>281</v>
      </c>
      <c s="34" t="s">
        <v>4246</v>
      </c>
      <c s="35" t="s">
        <v>5</v>
      </c>
      <c s="6" t="s">
        <v>4247</v>
      </c>
      <c s="36" t="s">
        <v>86</v>
      </c>
      <c s="37">
        <v>6</v>
      </c>
      <c s="36">
        <v>0.00289</v>
      </c>
      <c s="36">
        <f>ROUND(G240*H240,6)</f>
      </c>
      <c r="L240" s="38">
        <v>0</v>
      </c>
      <c s="32">
        <f>ROUND(ROUND(L240,2)*ROUND(G240,3),2)</f>
      </c>
      <c s="36" t="s">
        <v>1663</v>
      </c>
      <c>
        <f>(M240*21)/100</f>
      </c>
      <c t="s">
        <v>28</v>
      </c>
    </row>
    <row r="241" spans="1:5" ht="25.5">
      <c r="A241" s="35" t="s">
        <v>56</v>
      </c>
      <c r="E241" s="39" t="s">
        <v>4247</v>
      </c>
    </row>
    <row r="242" spans="1:5" ht="12.75">
      <c r="A242" s="35" t="s">
        <v>57</v>
      </c>
      <c r="E242" s="40" t="s">
        <v>4248</v>
      </c>
    </row>
    <row r="243" spans="1:5" ht="12.75">
      <c r="A243" t="s">
        <v>58</v>
      </c>
      <c r="E243" s="39" t="s">
        <v>5</v>
      </c>
    </row>
    <row r="244" spans="1:16" ht="25.5">
      <c r="A244" t="s">
        <v>50</v>
      </c>
      <c s="34" t="s">
        <v>285</v>
      </c>
      <c s="34" t="s">
        <v>4249</v>
      </c>
      <c s="35" t="s">
        <v>5</v>
      </c>
      <c s="6" t="s">
        <v>4250</v>
      </c>
      <c s="36" t="s">
        <v>996</v>
      </c>
      <c s="37">
        <v>0.722</v>
      </c>
      <c s="36">
        <v>0</v>
      </c>
      <c s="36">
        <f>ROUND(G244*H244,6)</f>
      </c>
      <c r="L244" s="38">
        <v>0</v>
      </c>
      <c s="32">
        <f>ROUND(ROUND(L244,2)*ROUND(G244,3),2)</f>
      </c>
      <c s="36" t="s">
        <v>1663</v>
      </c>
      <c>
        <f>(M244*21)/100</f>
      </c>
      <c t="s">
        <v>28</v>
      </c>
    </row>
    <row r="245" spans="1:5" ht="25.5">
      <c r="A245" s="35" t="s">
        <v>56</v>
      </c>
      <c r="E245" s="39" t="s">
        <v>4250</v>
      </c>
    </row>
    <row r="246" spans="1:5" ht="12.75">
      <c r="A246" s="35" t="s">
        <v>57</v>
      </c>
      <c r="E246" s="40" t="s">
        <v>5</v>
      </c>
    </row>
    <row r="247" spans="1:5" ht="12.75">
      <c r="A247" t="s">
        <v>58</v>
      </c>
      <c r="E247" s="39" t="s">
        <v>5</v>
      </c>
    </row>
    <row r="248" spans="1:13" ht="12.75">
      <c r="A248" t="s">
        <v>47</v>
      </c>
      <c r="C248" s="31" t="s">
        <v>2656</v>
      </c>
      <c r="E248" s="33" t="s">
        <v>2657</v>
      </c>
      <c r="J248" s="32">
        <f>0</f>
      </c>
      <c s="32">
        <f>0</f>
      </c>
      <c s="32">
        <f>0+L249+L253+L257+L261+L265</f>
      </c>
      <c s="32">
        <f>0+M249+M253+M257+M261+M265</f>
      </c>
    </row>
    <row r="249" spans="1:16" ht="12.75">
      <c r="A249" t="s">
        <v>50</v>
      </c>
      <c s="34" t="s">
        <v>289</v>
      </c>
      <c s="34" t="s">
        <v>4251</v>
      </c>
      <c s="35" t="s">
        <v>5</v>
      </c>
      <c s="6" t="s">
        <v>4252</v>
      </c>
      <c s="36" t="s">
        <v>54</v>
      </c>
      <c s="37">
        <v>0.276</v>
      </c>
      <c s="36">
        <v>0.55</v>
      </c>
      <c s="36">
        <f>ROUND(G249*H249,6)</f>
      </c>
      <c r="L249" s="38">
        <v>0</v>
      </c>
      <c s="32">
        <f>ROUND(ROUND(L249,2)*ROUND(G249,3),2)</f>
      </c>
      <c s="36" t="s">
        <v>1663</v>
      </c>
      <c>
        <f>(M249*21)/100</f>
      </c>
      <c t="s">
        <v>28</v>
      </c>
    </row>
    <row r="250" spans="1:5" ht="12.75">
      <c r="A250" s="35" t="s">
        <v>56</v>
      </c>
      <c r="E250" s="39" t="s">
        <v>4252</v>
      </c>
    </row>
    <row r="251" spans="1:5" ht="38.25">
      <c r="A251" s="35" t="s">
        <v>57</v>
      </c>
      <c r="E251" s="42" t="s">
        <v>4253</v>
      </c>
    </row>
    <row r="252" spans="1:5" ht="12.75">
      <c r="A252" t="s">
        <v>58</v>
      </c>
      <c r="E252" s="39" t="s">
        <v>5</v>
      </c>
    </row>
    <row r="253" spans="1:16" ht="12.75">
      <c r="A253" t="s">
        <v>50</v>
      </c>
      <c s="34" t="s">
        <v>293</v>
      </c>
      <c s="34" t="s">
        <v>4254</v>
      </c>
      <c s="35" t="s">
        <v>5</v>
      </c>
      <c s="6" t="s">
        <v>4255</v>
      </c>
      <c s="36" t="s">
        <v>1472</v>
      </c>
      <c s="37">
        <v>23.953</v>
      </c>
      <c s="36">
        <v>0.00735</v>
      </c>
      <c s="36">
        <f>ROUND(G253*H253,6)</f>
      </c>
      <c r="L253" s="38">
        <v>0</v>
      </c>
      <c s="32">
        <f>ROUND(ROUND(L253,2)*ROUND(G253,3),2)</f>
      </c>
      <c s="36" t="s">
        <v>1663</v>
      </c>
      <c>
        <f>(M253*21)/100</f>
      </c>
      <c t="s">
        <v>28</v>
      </c>
    </row>
    <row r="254" spans="1:5" ht="12.75">
      <c r="A254" s="35" t="s">
        <v>56</v>
      </c>
      <c r="E254" s="39" t="s">
        <v>4255</v>
      </c>
    </row>
    <row r="255" spans="1:5" ht="12.75">
      <c r="A255" s="35" t="s">
        <v>57</v>
      </c>
      <c r="E255" s="40" t="s">
        <v>5</v>
      </c>
    </row>
    <row r="256" spans="1:5" ht="12.75">
      <c r="A256" t="s">
        <v>58</v>
      </c>
      <c r="E256" s="39" t="s">
        <v>5</v>
      </c>
    </row>
    <row r="257" spans="1:16" ht="25.5">
      <c r="A257" t="s">
        <v>50</v>
      </c>
      <c s="34" t="s">
        <v>297</v>
      </c>
      <c s="34" t="s">
        <v>4256</v>
      </c>
      <c s="35" t="s">
        <v>5</v>
      </c>
      <c s="6" t="s">
        <v>4257</v>
      </c>
      <c s="36" t="s">
        <v>1472</v>
      </c>
      <c s="37">
        <v>21.775</v>
      </c>
      <c s="36">
        <v>0</v>
      </c>
      <c s="36">
        <f>ROUND(G257*H257,6)</f>
      </c>
      <c r="L257" s="38">
        <v>0</v>
      </c>
      <c s="32">
        <f>ROUND(ROUND(L257,2)*ROUND(G257,3),2)</f>
      </c>
      <c s="36" t="s">
        <v>1663</v>
      </c>
      <c>
        <f>(M257*21)/100</f>
      </c>
      <c t="s">
        <v>28</v>
      </c>
    </row>
    <row r="258" spans="1:5" ht="25.5">
      <c r="A258" s="35" t="s">
        <v>56</v>
      </c>
      <c r="E258" s="39" t="s">
        <v>4257</v>
      </c>
    </row>
    <row r="259" spans="1:5" ht="25.5">
      <c r="A259" s="35" t="s">
        <v>57</v>
      </c>
      <c r="E259" s="42" t="s">
        <v>4258</v>
      </c>
    </row>
    <row r="260" spans="1:5" ht="12.75">
      <c r="A260" t="s">
        <v>58</v>
      </c>
      <c r="E260" s="39" t="s">
        <v>5</v>
      </c>
    </row>
    <row r="261" spans="1:16" ht="12.75">
      <c r="A261" t="s">
        <v>50</v>
      </c>
      <c s="34" t="s">
        <v>301</v>
      </c>
      <c s="34" t="s">
        <v>4259</v>
      </c>
      <c s="35" t="s">
        <v>5</v>
      </c>
      <c s="6" t="s">
        <v>4260</v>
      </c>
      <c s="36" t="s">
        <v>86</v>
      </c>
      <c s="37">
        <v>104.52</v>
      </c>
      <c s="36">
        <v>0</v>
      </c>
      <c s="36">
        <f>ROUND(G261*H261,6)</f>
      </c>
      <c r="L261" s="38">
        <v>0</v>
      </c>
      <c s="32">
        <f>ROUND(ROUND(L261,2)*ROUND(G261,3),2)</f>
      </c>
      <c s="36" t="s">
        <v>1663</v>
      </c>
      <c>
        <f>(M261*21)/100</f>
      </c>
      <c t="s">
        <v>28</v>
      </c>
    </row>
    <row r="262" spans="1:5" ht="12.75">
      <c r="A262" s="35" t="s">
        <v>56</v>
      </c>
      <c r="E262" s="39" t="s">
        <v>4260</v>
      </c>
    </row>
    <row r="263" spans="1:5" ht="25.5">
      <c r="A263" s="35" t="s">
        <v>57</v>
      </c>
      <c r="E263" s="42" t="s">
        <v>4261</v>
      </c>
    </row>
    <row r="264" spans="1:5" ht="12.75">
      <c r="A264" t="s">
        <v>58</v>
      </c>
      <c r="E264" s="39" t="s">
        <v>5</v>
      </c>
    </row>
    <row r="265" spans="1:16" ht="25.5">
      <c r="A265" t="s">
        <v>50</v>
      </c>
      <c s="34" t="s">
        <v>305</v>
      </c>
      <c s="34" t="s">
        <v>4262</v>
      </c>
      <c s="35" t="s">
        <v>5</v>
      </c>
      <c s="6" t="s">
        <v>4263</v>
      </c>
      <c s="36" t="s">
        <v>996</v>
      </c>
      <c s="37">
        <v>0.328</v>
      </c>
      <c s="36">
        <v>0</v>
      </c>
      <c s="36">
        <f>ROUND(G265*H265,6)</f>
      </c>
      <c r="L265" s="38">
        <v>0</v>
      </c>
      <c s="32">
        <f>ROUND(ROUND(L265,2)*ROUND(G265,3),2)</f>
      </c>
      <c s="36" t="s">
        <v>1663</v>
      </c>
      <c>
        <f>(M265*21)/100</f>
      </c>
      <c t="s">
        <v>28</v>
      </c>
    </row>
    <row r="266" spans="1:5" ht="25.5">
      <c r="A266" s="35" t="s">
        <v>56</v>
      </c>
      <c r="E266" s="39" t="s">
        <v>4263</v>
      </c>
    </row>
    <row r="267" spans="1:5" ht="12.75">
      <c r="A267" s="35" t="s">
        <v>57</v>
      </c>
      <c r="E267" s="40" t="s">
        <v>5</v>
      </c>
    </row>
    <row r="268" spans="1:5" ht="12.75">
      <c r="A268" t="s">
        <v>58</v>
      </c>
      <c r="E268" s="39" t="s">
        <v>5</v>
      </c>
    </row>
    <row r="269" spans="1:13" ht="12.75">
      <c r="A269" t="s">
        <v>47</v>
      </c>
      <c r="C269" s="31" t="s">
        <v>2680</v>
      </c>
      <c r="E269" s="33" t="s">
        <v>2681</v>
      </c>
      <c r="J269" s="32">
        <f>0</f>
      </c>
      <c s="32">
        <f>0</f>
      </c>
      <c s="32">
        <f>0+L270+L274+L278+L282+L286+L290+L294+L298+L302</f>
      </c>
      <c s="32">
        <f>0+M270+M274+M278+M282+M286+M290+M294+M298+M302</f>
      </c>
    </row>
    <row r="270" spans="1:16" ht="12.75">
      <c r="A270" t="s">
        <v>50</v>
      </c>
      <c s="34" t="s">
        <v>309</v>
      </c>
      <c s="34" t="s">
        <v>4264</v>
      </c>
      <c s="35" t="s">
        <v>5</v>
      </c>
      <c s="6" t="s">
        <v>4265</v>
      </c>
      <c s="36" t="s">
        <v>65</v>
      </c>
      <c s="37">
        <v>46.494</v>
      </c>
      <c s="36">
        <v>0.048</v>
      </c>
      <c s="36">
        <f>ROUND(G270*H270,6)</f>
      </c>
      <c r="L270" s="38">
        <v>0</v>
      </c>
      <c s="32">
        <f>ROUND(ROUND(L270,2)*ROUND(G270,3),2)</f>
      </c>
      <c s="36" t="s">
        <v>1663</v>
      </c>
      <c>
        <f>(M270*21)/100</f>
      </c>
      <c t="s">
        <v>28</v>
      </c>
    </row>
    <row r="271" spans="1:5" ht="12.75">
      <c r="A271" s="35" t="s">
        <v>56</v>
      </c>
      <c r="E271" s="39" t="s">
        <v>4265</v>
      </c>
    </row>
    <row r="272" spans="1:5" ht="63.75">
      <c r="A272" s="35" t="s">
        <v>57</v>
      </c>
      <c r="E272" s="42" t="s">
        <v>4266</v>
      </c>
    </row>
    <row r="273" spans="1:5" ht="12.75">
      <c r="A273" t="s">
        <v>58</v>
      </c>
      <c r="E273" s="39" t="s">
        <v>5</v>
      </c>
    </row>
    <row r="274" spans="1:16" ht="25.5">
      <c r="A274" t="s">
        <v>50</v>
      </c>
      <c s="34" t="s">
        <v>313</v>
      </c>
      <c s="34" t="s">
        <v>4267</v>
      </c>
      <c s="35" t="s">
        <v>5</v>
      </c>
      <c s="6" t="s">
        <v>4268</v>
      </c>
      <c s="36" t="s">
        <v>1472</v>
      </c>
      <c s="37">
        <v>50.57</v>
      </c>
      <c s="36">
        <v>0.00618</v>
      </c>
      <c s="36">
        <f>ROUND(G274*H274,6)</f>
      </c>
      <c r="L274" s="38">
        <v>0</v>
      </c>
      <c s="32">
        <f>ROUND(ROUND(L274,2)*ROUND(G274,3),2)</f>
      </c>
      <c s="36" t="s">
        <v>1663</v>
      </c>
      <c>
        <f>(M274*21)/100</f>
      </c>
      <c t="s">
        <v>28</v>
      </c>
    </row>
    <row r="275" spans="1:5" ht="38.25">
      <c r="A275" s="35" t="s">
        <v>56</v>
      </c>
      <c r="E275" s="39" t="s">
        <v>4269</v>
      </c>
    </row>
    <row r="276" spans="1:5" ht="25.5">
      <c r="A276" s="35" t="s">
        <v>57</v>
      </c>
      <c r="E276" s="40" t="s">
        <v>4130</v>
      </c>
    </row>
    <row r="277" spans="1:5" ht="12.75">
      <c r="A277" t="s">
        <v>58</v>
      </c>
      <c r="E277" s="39" t="s">
        <v>5</v>
      </c>
    </row>
    <row r="278" spans="1:16" ht="25.5">
      <c r="A278" t="s">
        <v>50</v>
      </c>
      <c s="34" t="s">
        <v>317</v>
      </c>
      <c s="34" t="s">
        <v>4270</v>
      </c>
      <c s="35" t="s">
        <v>5</v>
      </c>
      <c s="6" t="s">
        <v>4271</v>
      </c>
      <c s="36" t="s">
        <v>1974</v>
      </c>
      <c s="37">
        <v>2022.8</v>
      </c>
      <c s="36">
        <v>5E-05</v>
      </c>
      <c s="36">
        <f>ROUND(G278*H278,6)</f>
      </c>
      <c r="L278" s="38">
        <v>0</v>
      </c>
      <c s="32">
        <f>ROUND(ROUND(L278,2)*ROUND(G278,3),2)</f>
      </c>
      <c s="36" t="s">
        <v>1663</v>
      </c>
      <c>
        <f>(M278*21)/100</f>
      </c>
      <c t="s">
        <v>28</v>
      </c>
    </row>
    <row r="279" spans="1:5" ht="25.5">
      <c r="A279" s="35" t="s">
        <v>56</v>
      </c>
      <c r="E279" s="39" t="s">
        <v>4271</v>
      </c>
    </row>
    <row r="280" spans="1:5" ht="51">
      <c r="A280" s="35" t="s">
        <v>57</v>
      </c>
      <c r="E280" s="40" t="s">
        <v>4272</v>
      </c>
    </row>
    <row r="281" spans="1:5" ht="12.75">
      <c r="A281" t="s">
        <v>58</v>
      </c>
      <c r="E281" s="39" t="s">
        <v>5</v>
      </c>
    </row>
    <row r="282" spans="1:16" ht="12.75">
      <c r="A282" t="s">
        <v>50</v>
      </c>
      <c s="34" t="s">
        <v>322</v>
      </c>
      <c s="34" t="s">
        <v>2760</v>
      </c>
      <c s="35" t="s">
        <v>5</v>
      </c>
      <c s="6" t="s">
        <v>2761</v>
      </c>
      <c s="36" t="s">
        <v>65</v>
      </c>
      <c s="37">
        <v>5</v>
      </c>
      <c s="36">
        <v>0</v>
      </c>
      <c s="36">
        <f>ROUND(G282*H282,6)</f>
      </c>
      <c r="L282" s="38">
        <v>0</v>
      </c>
      <c s="32">
        <f>ROUND(ROUND(L282,2)*ROUND(G282,3),2)</f>
      </c>
      <c s="36" t="s">
        <v>1663</v>
      </c>
      <c>
        <f>(M282*21)/100</f>
      </c>
      <c t="s">
        <v>28</v>
      </c>
    </row>
    <row r="283" spans="1:5" ht="12.75">
      <c r="A283" s="35" t="s">
        <v>56</v>
      </c>
      <c r="E283" s="39" t="s">
        <v>2761</v>
      </c>
    </row>
    <row r="284" spans="1:5" ht="12.75">
      <c r="A284" s="35" t="s">
        <v>57</v>
      </c>
      <c r="E284" s="40" t="s">
        <v>4273</v>
      </c>
    </row>
    <row r="285" spans="1:5" ht="12.75">
      <c r="A285" t="s">
        <v>58</v>
      </c>
      <c r="E285" s="39" t="s">
        <v>5</v>
      </c>
    </row>
    <row r="286" spans="1:16" ht="25.5">
      <c r="A286" t="s">
        <v>50</v>
      </c>
      <c s="34" t="s">
        <v>326</v>
      </c>
      <c s="34" t="s">
        <v>4274</v>
      </c>
      <c s="35" t="s">
        <v>5</v>
      </c>
      <c s="6" t="s">
        <v>4275</v>
      </c>
      <c s="36" t="s">
        <v>996</v>
      </c>
      <c s="37">
        <v>3.195</v>
      </c>
      <c s="36">
        <v>0</v>
      </c>
      <c s="36">
        <f>ROUND(G286*H286,6)</f>
      </c>
      <c r="L286" s="38">
        <v>0</v>
      </c>
      <c s="32">
        <f>ROUND(ROUND(L286,2)*ROUND(G286,3),2)</f>
      </c>
      <c s="36" t="s">
        <v>1663</v>
      </c>
      <c>
        <f>(M286*21)/100</f>
      </c>
      <c t="s">
        <v>28</v>
      </c>
    </row>
    <row r="287" spans="1:5" ht="25.5">
      <c r="A287" s="35" t="s">
        <v>56</v>
      </c>
      <c r="E287" s="39" t="s">
        <v>4275</v>
      </c>
    </row>
    <row r="288" spans="1:5" ht="12.75">
      <c r="A288" s="35" t="s">
        <v>57</v>
      </c>
      <c r="E288" s="40" t="s">
        <v>5</v>
      </c>
    </row>
    <row r="289" spans="1:5" ht="12.75">
      <c r="A289" t="s">
        <v>58</v>
      </c>
      <c r="E289" s="39" t="s">
        <v>5</v>
      </c>
    </row>
    <row r="290" spans="1:16" ht="25.5">
      <c r="A290" t="s">
        <v>50</v>
      </c>
      <c s="34" t="s">
        <v>330</v>
      </c>
      <c s="34" t="s">
        <v>4276</v>
      </c>
      <c s="35" t="s">
        <v>5</v>
      </c>
      <c s="6" t="s">
        <v>4277</v>
      </c>
      <c s="36" t="s">
        <v>65</v>
      </c>
      <c s="37">
        <v>2</v>
      </c>
      <c s="36">
        <v>0.11</v>
      </c>
      <c s="36">
        <f>ROUND(G290*H290,6)</f>
      </c>
      <c r="L290" s="38">
        <v>0</v>
      </c>
      <c s="32">
        <f>ROUND(ROUND(L290,2)*ROUND(G290,3),2)</f>
      </c>
      <c s="36" t="s">
        <v>391</v>
      </c>
      <c>
        <f>(M290*21)/100</f>
      </c>
      <c t="s">
        <v>28</v>
      </c>
    </row>
    <row r="291" spans="1:5" ht="76.5">
      <c r="A291" s="35" t="s">
        <v>56</v>
      </c>
      <c r="E291" s="39" t="s">
        <v>4278</v>
      </c>
    </row>
    <row r="292" spans="1:5" ht="12.75">
      <c r="A292" s="35" t="s">
        <v>57</v>
      </c>
      <c r="E292" s="40" t="s">
        <v>5</v>
      </c>
    </row>
    <row r="293" spans="1:5" ht="127.5">
      <c r="A293" t="s">
        <v>58</v>
      </c>
      <c r="E293" s="39" t="s">
        <v>4279</v>
      </c>
    </row>
    <row r="294" spans="1:16" ht="25.5">
      <c r="A294" t="s">
        <v>50</v>
      </c>
      <c s="34" t="s">
        <v>334</v>
      </c>
      <c s="34" t="s">
        <v>4280</v>
      </c>
      <c s="35" t="s">
        <v>5</v>
      </c>
      <c s="6" t="s">
        <v>4277</v>
      </c>
      <c s="36" t="s">
        <v>65</v>
      </c>
      <c s="37">
        <v>1</v>
      </c>
      <c s="36">
        <v>0.11</v>
      </c>
      <c s="36">
        <f>ROUND(G294*H294,6)</f>
      </c>
      <c r="L294" s="38">
        <v>0</v>
      </c>
      <c s="32">
        <f>ROUND(ROUND(L294,2)*ROUND(G294,3),2)</f>
      </c>
      <c s="36" t="s">
        <v>391</v>
      </c>
      <c>
        <f>(M294*21)/100</f>
      </c>
      <c t="s">
        <v>28</v>
      </c>
    </row>
    <row r="295" spans="1:5" ht="76.5">
      <c r="A295" s="35" t="s">
        <v>56</v>
      </c>
      <c r="E295" s="39" t="s">
        <v>4281</v>
      </c>
    </row>
    <row r="296" spans="1:5" ht="12.75">
      <c r="A296" s="35" t="s">
        <v>57</v>
      </c>
      <c r="E296" s="40" t="s">
        <v>5</v>
      </c>
    </row>
    <row r="297" spans="1:5" ht="127.5">
      <c r="A297" t="s">
        <v>58</v>
      </c>
      <c r="E297" s="39" t="s">
        <v>4282</v>
      </c>
    </row>
    <row r="298" spans="1:16" ht="25.5">
      <c r="A298" t="s">
        <v>50</v>
      </c>
      <c s="34" t="s">
        <v>338</v>
      </c>
      <c s="34" t="s">
        <v>4283</v>
      </c>
      <c s="35" t="s">
        <v>5</v>
      </c>
      <c s="6" t="s">
        <v>4277</v>
      </c>
      <c s="36" t="s">
        <v>65</v>
      </c>
      <c s="37">
        <v>1</v>
      </c>
      <c s="36">
        <v>0.11</v>
      </c>
      <c s="36">
        <f>ROUND(G298*H298,6)</f>
      </c>
      <c r="L298" s="38">
        <v>0</v>
      </c>
      <c s="32">
        <f>ROUND(ROUND(L298,2)*ROUND(G298,3),2)</f>
      </c>
      <c s="36" t="s">
        <v>391</v>
      </c>
      <c>
        <f>(M298*21)/100</f>
      </c>
      <c t="s">
        <v>28</v>
      </c>
    </row>
    <row r="299" spans="1:5" ht="76.5">
      <c r="A299" s="35" t="s">
        <v>56</v>
      </c>
      <c r="E299" s="39" t="s">
        <v>4284</v>
      </c>
    </row>
    <row r="300" spans="1:5" ht="12.75">
      <c r="A300" s="35" t="s">
        <v>57</v>
      </c>
      <c r="E300" s="40" t="s">
        <v>5</v>
      </c>
    </row>
    <row r="301" spans="1:5" ht="127.5">
      <c r="A301" t="s">
        <v>58</v>
      </c>
      <c r="E301" s="39" t="s">
        <v>4285</v>
      </c>
    </row>
    <row r="302" spans="1:16" ht="25.5">
      <c r="A302" t="s">
        <v>50</v>
      </c>
      <c s="34" t="s">
        <v>342</v>
      </c>
      <c s="34" t="s">
        <v>4286</v>
      </c>
      <c s="35" t="s">
        <v>5</v>
      </c>
      <c s="6" t="s">
        <v>4277</v>
      </c>
      <c s="36" t="s">
        <v>65</v>
      </c>
      <c s="37">
        <v>1</v>
      </c>
      <c s="36">
        <v>0.11</v>
      </c>
      <c s="36">
        <f>ROUND(G302*H302,6)</f>
      </c>
      <c r="L302" s="38">
        <v>0</v>
      </c>
      <c s="32">
        <f>ROUND(ROUND(L302,2)*ROUND(G302,3),2)</f>
      </c>
      <c s="36" t="s">
        <v>391</v>
      </c>
      <c>
        <f>(M302*21)/100</f>
      </c>
      <c t="s">
        <v>28</v>
      </c>
    </row>
    <row r="303" spans="1:5" ht="76.5">
      <c r="A303" s="35" t="s">
        <v>56</v>
      </c>
      <c r="E303" s="39" t="s">
        <v>4284</v>
      </c>
    </row>
    <row r="304" spans="1:5" ht="12.75">
      <c r="A304" s="35" t="s">
        <v>57</v>
      </c>
      <c r="E304" s="40" t="s">
        <v>5</v>
      </c>
    </row>
    <row r="305" spans="1:5" ht="127.5">
      <c r="A305" t="s">
        <v>58</v>
      </c>
      <c r="E305" s="39" t="s">
        <v>4285</v>
      </c>
    </row>
    <row r="306" spans="1:13" ht="12.75">
      <c r="A306" t="s">
        <v>47</v>
      </c>
      <c r="C306" s="31" t="s">
        <v>3206</v>
      </c>
      <c r="E306" s="33" t="s">
        <v>3207</v>
      </c>
      <c r="J306" s="32">
        <f>0</f>
      </c>
      <c s="32">
        <f>0</f>
      </c>
      <c s="32">
        <f>0+L307+L311+L315+L319+L323+L327+L331+L335</f>
      </c>
      <c s="32">
        <f>0+M307+M311+M315+M319+M323+M327+M331+M335</f>
      </c>
    </row>
    <row r="307" spans="1:16" ht="12.75">
      <c r="A307" t="s">
        <v>50</v>
      </c>
      <c s="34" t="s">
        <v>346</v>
      </c>
      <c s="34" t="s">
        <v>4287</v>
      </c>
      <c s="35" t="s">
        <v>5</v>
      </c>
      <c s="6" t="s">
        <v>4288</v>
      </c>
      <c s="36" t="s">
        <v>1472</v>
      </c>
      <c s="37">
        <v>21.775</v>
      </c>
      <c s="36">
        <v>0</v>
      </c>
      <c s="36">
        <f>ROUND(G307*H307,6)</f>
      </c>
      <c r="L307" s="38">
        <v>0</v>
      </c>
      <c s="32">
        <f>ROUND(ROUND(L307,2)*ROUND(G307,3),2)</f>
      </c>
      <c s="36" t="s">
        <v>1663</v>
      </c>
      <c>
        <f>(M307*21)/100</f>
      </c>
      <c t="s">
        <v>28</v>
      </c>
    </row>
    <row r="308" spans="1:5" ht="12.75">
      <c r="A308" s="35" t="s">
        <v>56</v>
      </c>
      <c r="E308" s="39" t="s">
        <v>4288</v>
      </c>
    </row>
    <row r="309" spans="1:5" ht="25.5">
      <c r="A309" s="35" t="s">
        <v>57</v>
      </c>
      <c r="E309" s="42" t="s">
        <v>4258</v>
      </c>
    </row>
    <row r="310" spans="1:5" ht="12.75">
      <c r="A310" t="s">
        <v>58</v>
      </c>
      <c r="E310" s="39" t="s">
        <v>5</v>
      </c>
    </row>
    <row r="311" spans="1:16" ht="12.75">
      <c r="A311" t="s">
        <v>50</v>
      </c>
      <c s="34" t="s">
        <v>349</v>
      </c>
      <c s="34" t="s">
        <v>4289</v>
      </c>
      <c s="35" t="s">
        <v>5</v>
      </c>
      <c s="6" t="s">
        <v>4290</v>
      </c>
      <c s="36" t="s">
        <v>1472</v>
      </c>
      <c s="37">
        <v>43.55</v>
      </c>
      <c s="36">
        <v>0.00017</v>
      </c>
      <c s="36">
        <f>ROUND(G311*H311,6)</f>
      </c>
      <c r="L311" s="38">
        <v>0</v>
      </c>
      <c s="32">
        <f>ROUND(ROUND(L311,2)*ROUND(G311,3),2)</f>
      </c>
      <c s="36" t="s">
        <v>1663</v>
      </c>
      <c>
        <f>(M311*21)/100</f>
      </c>
      <c t="s">
        <v>28</v>
      </c>
    </row>
    <row r="312" spans="1:5" ht="12.75">
      <c r="A312" s="35" t="s">
        <v>56</v>
      </c>
      <c r="E312" s="39" t="s">
        <v>4290</v>
      </c>
    </row>
    <row r="313" spans="1:5" ht="25.5">
      <c r="A313" s="35" t="s">
        <v>57</v>
      </c>
      <c r="E313" s="42" t="s">
        <v>4291</v>
      </c>
    </row>
    <row r="314" spans="1:5" ht="12.75">
      <c r="A314" t="s">
        <v>58</v>
      </c>
      <c r="E314" s="39" t="s">
        <v>5</v>
      </c>
    </row>
    <row r="315" spans="1:16" ht="12.75">
      <c r="A315" t="s">
        <v>50</v>
      </c>
      <c s="34" t="s">
        <v>353</v>
      </c>
      <c s="34" t="s">
        <v>4292</v>
      </c>
      <c s="35" t="s">
        <v>5</v>
      </c>
      <c s="6" t="s">
        <v>4293</v>
      </c>
      <c s="36" t="s">
        <v>1472</v>
      </c>
      <c s="37">
        <v>70.004</v>
      </c>
      <c s="36">
        <v>0</v>
      </c>
      <c s="36">
        <f>ROUND(G315*H315,6)</f>
      </c>
      <c r="L315" s="38">
        <v>0</v>
      </c>
      <c s="32">
        <f>ROUND(ROUND(L315,2)*ROUND(G315,3),2)</f>
      </c>
      <c s="36" t="s">
        <v>1663</v>
      </c>
      <c>
        <f>(M315*21)/100</f>
      </c>
      <c t="s">
        <v>28</v>
      </c>
    </row>
    <row r="316" spans="1:5" ht="12.75">
      <c r="A316" s="35" t="s">
        <v>56</v>
      </c>
      <c r="E316" s="39" t="s">
        <v>4293</v>
      </c>
    </row>
    <row r="317" spans="1:5" ht="89.25">
      <c r="A317" s="35" t="s">
        <v>57</v>
      </c>
      <c r="E317" s="42" t="s">
        <v>4294</v>
      </c>
    </row>
    <row r="318" spans="1:5" ht="12.75">
      <c r="A318" t="s">
        <v>58</v>
      </c>
      <c r="E318" s="39" t="s">
        <v>5</v>
      </c>
    </row>
    <row r="319" spans="1:16" ht="12.75">
      <c r="A319" t="s">
        <v>50</v>
      </c>
      <c s="34" t="s">
        <v>357</v>
      </c>
      <c s="34" t="s">
        <v>4295</v>
      </c>
      <c s="35" t="s">
        <v>5</v>
      </c>
      <c s="6" t="s">
        <v>4296</v>
      </c>
      <c s="36" t="s">
        <v>1472</v>
      </c>
      <c s="37">
        <v>70.004</v>
      </c>
      <c s="36">
        <v>8E-05</v>
      </c>
      <c s="36">
        <f>ROUND(G319*H319,6)</f>
      </c>
      <c r="L319" s="38">
        <v>0</v>
      </c>
      <c s="32">
        <f>ROUND(ROUND(L319,2)*ROUND(G319,3),2)</f>
      </c>
      <c s="36" t="s">
        <v>1663</v>
      </c>
      <c>
        <f>(M319*21)/100</f>
      </c>
      <c t="s">
        <v>28</v>
      </c>
    </row>
    <row r="320" spans="1:5" ht="12.75">
      <c r="A320" s="35" t="s">
        <v>56</v>
      </c>
      <c r="E320" s="39" t="s">
        <v>4296</v>
      </c>
    </row>
    <row r="321" spans="1:5" ht="102">
      <c r="A321" s="35" t="s">
        <v>57</v>
      </c>
      <c r="E321" s="42" t="s">
        <v>4297</v>
      </c>
    </row>
    <row r="322" spans="1:5" ht="12.75">
      <c r="A322" t="s">
        <v>58</v>
      </c>
      <c r="E322" s="39" t="s">
        <v>5</v>
      </c>
    </row>
    <row r="323" spans="1:16" ht="25.5">
      <c r="A323" t="s">
        <v>50</v>
      </c>
      <c s="34" t="s">
        <v>361</v>
      </c>
      <c s="34" t="s">
        <v>4298</v>
      </c>
      <c s="35" t="s">
        <v>5</v>
      </c>
      <c s="6" t="s">
        <v>4299</v>
      </c>
      <c s="36" t="s">
        <v>1472</v>
      </c>
      <c s="37">
        <v>70.004</v>
      </c>
      <c s="36">
        <v>0.00027</v>
      </c>
      <c s="36">
        <f>ROUND(G323*H323,6)</f>
      </c>
      <c r="L323" s="38">
        <v>0</v>
      </c>
      <c s="32">
        <f>ROUND(ROUND(L323,2)*ROUND(G323,3),2)</f>
      </c>
      <c s="36" t="s">
        <v>1663</v>
      </c>
      <c>
        <f>(M323*21)/100</f>
      </c>
      <c t="s">
        <v>28</v>
      </c>
    </row>
    <row r="324" spans="1:5" ht="25.5">
      <c r="A324" s="35" t="s">
        <v>56</v>
      </c>
      <c r="E324" s="39" t="s">
        <v>4299</v>
      </c>
    </row>
    <row r="325" spans="1:5" ht="12.75">
      <c r="A325" s="35" t="s">
        <v>57</v>
      </c>
      <c r="E325" s="40" t="s">
        <v>5</v>
      </c>
    </row>
    <row r="326" spans="1:5" ht="12.75">
      <c r="A326" t="s">
        <v>58</v>
      </c>
      <c r="E326" s="39" t="s">
        <v>5</v>
      </c>
    </row>
    <row r="327" spans="1:16" ht="12.75">
      <c r="A327" t="s">
        <v>50</v>
      </c>
      <c s="34" t="s">
        <v>365</v>
      </c>
      <c s="34" t="s">
        <v>4300</v>
      </c>
      <c s="35" t="s">
        <v>5</v>
      </c>
      <c s="6" t="s">
        <v>4301</v>
      </c>
      <c s="36" t="s">
        <v>1472</v>
      </c>
      <c s="37">
        <v>50.57</v>
      </c>
      <c s="36">
        <v>0</v>
      </c>
      <c s="36">
        <f>ROUND(G327*H327,6)</f>
      </c>
      <c r="L327" s="38">
        <v>0</v>
      </c>
      <c s="32">
        <f>ROUND(ROUND(L327,2)*ROUND(G327,3),2)</f>
      </c>
      <c s="36" t="s">
        <v>1663</v>
      </c>
      <c>
        <f>(M327*21)/100</f>
      </c>
      <c t="s">
        <v>28</v>
      </c>
    </row>
    <row r="328" spans="1:5" ht="12.75">
      <c r="A328" s="35" t="s">
        <v>56</v>
      </c>
      <c r="E328" s="39" t="s">
        <v>4301</v>
      </c>
    </row>
    <row r="329" spans="1:5" ht="25.5">
      <c r="A329" s="35" t="s">
        <v>57</v>
      </c>
      <c r="E329" s="42" t="s">
        <v>4302</v>
      </c>
    </row>
    <row r="330" spans="1:5" ht="12.75">
      <c r="A330" t="s">
        <v>58</v>
      </c>
      <c r="E330" s="39" t="s">
        <v>5</v>
      </c>
    </row>
    <row r="331" spans="1:16" ht="12.75">
      <c r="A331" t="s">
        <v>50</v>
      </c>
      <c s="34" t="s">
        <v>369</v>
      </c>
      <c s="34" t="s">
        <v>4303</v>
      </c>
      <c s="35" t="s">
        <v>5</v>
      </c>
      <c s="6" t="s">
        <v>4304</v>
      </c>
      <c s="36" t="s">
        <v>1472</v>
      </c>
      <c s="37">
        <v>50.57</v>
      </c>
      <c s="36">
        <v>0.00025</v>
      </c>
      <c s="36">
        <f>ROUND(G331*H331,6)</f>
      </c>
      <c r="L331" s="38">
        <v>0</v>
      </c>
      <c s="32">
        <f>ROUND(ROUND(L331,2)*ROUND(G331,3),2)</f>
      </c>
      <c s="36" t="s">
        <v>1663</v>
      </c>
      <c>
        <f>(M331*21)/100</f>
      </c>
      <c t="s">
        <v>28</v>
      </c>
    </row>
    <row r="332" spans="1:5" ht="12.75">
      <c r="A332" s="35" t="s">
        <v>56</v>
      </c>
      <c r="E332" s="39" t="s">
        <v>4304</v>
      </c>
    </row>
    <row r="333" spans="1:5" ht="38.25">
      <c r="A333" s="35" t="s">
        <v>57</v>
      </c>
      <c r="E333" s="42" t="s">
        <v>4305</v>
      </c>
    </row>
    <row r="334" spans="1:5" ht="12.75">
      <c r="A334" t="s">
        <v>58</v>
      </c>
      <c r="E334" s="39" t="s">
        <v>5</v>
      </c>
    </row>
    <row r="335" spans="1:16" ht="12.75">
      <c r="A335" t="s">
        <v>50</v>
      </c>
      <c s="34" t="s">
        <v>373</v>
      </c>
      <c s="34" t="s">
        <v>4306</v>
      </c>
      <c s="35" t="s">
        <v>5</v>
      </c>
      <c s="6" t="s">
        <v>4307</v>
      </c>
      <c s="36" t="s">
        <v>1472</v>
      </c>
      <c s="37">
        <v>50.57</v>
      </c>
      <c s="36">
        <v>0.00017</v>
      </c>
      <c s="36">
        <f>ROUND(G335*H335,6)</f>
      </c>
      <c r="L335" s="38">
        <v>0</v>
      </c>
      <c s="32">
        <f>ROUND(ROUND(L335,2)*ROUND(G335,3),2)</f>
      </c>
      <c s="36" t="s">
        <v>1663</v>
      </c>
      <c>
        <f>(M335*21)/100</f>
      </c>
      <c t="s">
        <v>28</v>
      </c>
    </row>
    <row r="336" spans="1:5" ht="12.75">
      <c r="A336" s="35" t="s">
        <v>56</v>
      </c>
      <c r="E336" s="39" t="s">
        <v>4307</v>
      </c>
    </row>
    <row r="337" spans="1:5" ht="12.75">
      <c r="A337" s="35" t="s">
        <v>57</v>
      </c>
      <c r="E337" s="40" t="s">
        <v>5</v>
      </c>
    </row>
    <row r="338" spans="1:5" ht="12.75">
      <c r="A338" t="s">
        <v>58</v>
      </c>
      <c r="E338" s="39" t="s">
        <v>5</v>
      </c>
    </row>
    <row r="339" spans="1:13" ht="12.75">
      <c r="A339" t="s">
        <v>47</v>
      </c>
      <c r="C339" s="31" t="s">
        <v>2961</v>
      </c>
      <c r="E339" s="33" t="s">
        <v>2962</v>
      </c>
      <c r="J339" s="32">
        <f>0</f>
      </c>
      <c s="32">
        <f>0</f>
      </c>
      <c s="32">
        <f>0+L340+L344+L348+L352+L356</f>
      </c>
      <c s="32">
        <f>0+M340+M344+M348+M352+M356</f>
      </c>
    </row>
    <row r="340" spans="1:16" ht="12.75">
      <c r="A340" t="s">
        <v>50</v>
      </c>
      <c s="34" t="s">
        <v>377</v>
      </c>
      <c s="34" t="s">
        <v>4308</v>
      </c>
      <c s="35" t="s">
        <v>5</v>
      </c>
      <c s="6" t="s">
        <v>4309</v>
      </c>
      <c s="36" t="s">
        <v>1472</v>
      </c>
      <c s="37">
        <v>53.099</v>
      </c>
      <c s="36">
        <v>0</v>
      </c>
      <c s="36">
        <f>ROUND(G340*H340,6)</f>
      </c>
      <c r="L340" s="38">
        <v>0</v>
      </c>
      <c s="32">
        <f>ROUND(ROUND(L340,2)*ROUND(G340,3),2)</f>
      </c>
      <c s="36" t="s">
        <v>1663</v>
      </c>
      <c>
        <f>(M340*21)/100</f>
      </c>
      <c t="s">
        <v>28</v>
      </c>
    </row>
    <row r="341" spans="1:5" ht="12.75">
      <c r="A341" s="35" t="s">
        <v>56</v>
      </c>
      <c r="E341" s="39" t="s">
        <v>4309</v>
      </c>
    </row>
    <row r="342" spans="1:5" ht="12.75">
      <c r="A342" s="35" t="s">
        <v>57</v>
      </c>
      <c r="E342" s="40" t="s">
        <v>5</v>
      </c>
    </row>
    <row r="343" spans="1:5" ht="12.75">
      <c r="A343" t="s">
        <v>58</v>
      </c>
      <c r="E343" s="39" t="s">
        <v>5</v>
      </c>
    </row>
    <row r="344" spans="1:16" ht="12.75">
      <c r="A344" t="s">
        <v>50</v>
      </c>
      <c s="34" t="s">
        <v>568</v>
      </c>
      <c s="34" t="s">
        <v>2963</v>
      </c>
      <c s="35" t="s">
        <v>5</v>
      </c>
      <c s="6" t="s">
        <v>2964</v>
      </c>
      <c s="36" t="s">
        <v>1472</v>
      </c>
      <c s="37">
        <v>183.866</v>
      </c>
      <c s="36">
        <v>0</v>
      </c>
      <c s="36">
        <f>ROUND(G344*H344,6)</f>
      </c>
      <c r="L344" s="38">
        <v>0</v>
      </c>
      <c s="32">
        <f>ROUND(ROUND(L344,2)*ROUND(G344,3),2)</f>
      </c>
      <c s="36" t="s">
        <v>1663</v>
      </c>
      <c>
        <f>(M344*21)/100</f>
      </c>
      <c t="s">
        <v>28</v>
      </c>
    </row>
    <row r="345" spans="1:5" ht="12.75">
      <c r="A345" s="35" t="s">
        <v>56</v>
      </c>
      <c r="E345" s="39" t="s">
        <v>2964</v>
      </c>
    </row>
    <row r="346" spans="1:5" ht="140.25">
      <c r="A346" s="35" t="s">
        <v>57</v>
      </c>
      <c r="E346" s="42" t="s">
        <v>4310</v>
      </c>
    </row>
    <row r="347" spans="1:5" ht="12.75">
      <c r="A347" t="s">
        <v>58</v>
      </c>
      <c r="E347" s="39" t="s">
        <v>5</v>
      </c>
    </row>
    <row r="348" spans="1:16" ht="25.5">
      <c r="A348" t="s">
        <v>50</v>
      </c>
      <c s="34" t="s">
        <v>571</v>
      </c>
      <c s="34" t="s">
        <v>4311</v>
      </c>
      <c s="35" t="s">
        <v>5</v>
      </c>
      <c s="6" t="s">
        <v>4312</v>
      </c>
      <c s="36" t="s">
        <v>1472</v>
      </c>
      <c s="37">
        <v>50.57</v>
      </c>
      <c s="36">
        <v>0</v>
      </c>
      <c s="36">
        <f>ROUND(G348*H348,6)</f>
      </c>
      <c r="L348" s="38">
        <v>0</v>
      </c>
      <c s="32">
        <f>ROUND(ROUND(L348,2)*ROUND(G348,3),2)</f>
      </c>
      <c s="36" t="s">
        <v>1663</v>
      </c>
      <c>
        <f>(M348*21)/100</f>
      </c>
      <c t="s">
        <v>28</v>
      </c>
    </row>
    <row r="349" spans="1:5" ht="25.5">
      <c r="A349" s="35" t="s">
        <v>56</v>
      </c>
      <c r="E349" s="39" t="s">
        <v>4312</v>
      </c>
    </row>
    <row r="350" spans="1:5" ht="12.75">
      <c r="A350" s="35" t="s">
        <v>57</v>
      </c>
      <c r="E350" s="40" t="s">
        <v>4313</v>
      </c>
    </row>
    <row r="351" spans="1:5" ht="12.75">
      <c r="A351" t="s">
        <v>58</v>
      </c>
      <c r="E351" s="39" t="s">
        <v>5</v>
      </c>
    </row>
    <row r="352" spans="1:16" ht="25.5">
      <c r="A352" t="s">
        <v>50</v>
      </c>
      <c s="34" t="s">
        <v>574</v>
      </c>
      <c s="34" t="s">
        <v>2969</v>
      </c>
      <c s="35" t="s">
        <v>5</v>
      </c>
      <c s="6" t="s">
        <v>2970</v>
      </c>
      <c s="36" t="s">
        <v>1472</v>
      </c>
      <c s="37">
        <v>183.866</v>
      </c>
      <c s="36">
        <v>0.0002</v>
      </c>
      <c s="36">
        <f>ROUND(G352*H352,6)</f>
      </c>
      <c r="L352" s="38">
        <v>0</v>
      </c>
      <c s="32">
        <f>ROUND(ROUND(L352,2)*ROUND(G352,3),2)</f>
      </c>
      <c s="36" t="s">
        <v>1663</v>
      </c>
      <c>
        <f>(M352*21)/100</f>
      </c>
      <c t="s">
        <v>28</v>
      </c>
    </row>
    <row r="353" spans="1:5" ht="25.5">
      <c r="A353" s="35" t="s">
        <v>56</v>
      </c>
      <c r="E353" s="39" t="s">
        <v>2970</v>
      </c>
    </row>
    <row r="354" spans="1:5" ht="12.75">
      <c r="A354" s="35" t="s">
        <v>57</v>
      </c>
      <c r="E354" s="40" t="s">
        <v>5</v>
      </c>
    </row>
    <row r="355" spans="1:5" ht="12.75">
      <c r="A355" t="s">
        <v>58</v>
      </c>
      <c r="E355" s="39" t="s">
        <v>5</v>
      </c>
    </row>
    <row r="356" spans="1:16" ht="25.5">
      <c r="A356" t="s">
        <v>50</v>
      </c>
      <c s="34" t="s">
        <v>577</v>
      </c>
      <c s="34" t="s">
        <v>4314</v>
      </c>
      <c s="35" t="s">
        <v>5</v>
      </c>
      <c s="6" t="s">
        <v>4315</v>
      </c>
      <c s="36" t="s">
        <v>1472</v>
      </c>
      <c s="37">
        <v>183.866</v>
      </c>
      <c s="36">
        <v>0.00029</v>
      </c>
      <c s="36">
        <f>ROUND(G356*H356,6)</f>
      </c>
      <c r="L356" s="38">
        <v>0</v>
      </c>
      <c s="32">
        <f>ROUND(ROUND(L356,2)*ROUND(G356,3),2)</f>
      </c>
      <c s="36" t="s">
        <v>1663</v>
      </c>
      <c>
        <f>(M356*21)/100</f>
      </c>
      <c t="s">
        <v>28</v>
      </c>
    </row>
    <row r="357" spans="1:5" ht="25.5">
      <c r="A357" s="35" t="s">
        <v>56</v>
      </c>
      <c r="E357" s="39" t="s">
        <v>4315</v>
      </c>
    </row>
    <row r="358" spans="1:5" ht="12.75">
      <c r="A358" s="35" t="s">
        <v>57</v>
      </c>
      <c r="E358" s="40" t="s">
        <v>5</v>
      </c>
    </row>
    <row r="359" spans="1:5" ht="12.75">
      <c r="A359" t="s">
        <v>58</v>
      </c>
      <c r="E359" s="39" t="s">
        <v>5</v>
      </c>
    </row>
    <row r="360" spans="1:13" ht="12.75">
      <c r="A360" t="s">
        <v>47</v>
      </c>
      <c r="C360" s="31" t="s">
        <v>607</v>
      </c>
      <c r="E360" s="33" t="s">
        <v>2977</v>
      </c>
      <c r="J360" s="32">
        <f>0</f>
      </c>
      <c s="32">
        <f>0</f>
      </c>
      <c s="32">
        <f>0+L361+L365+L369+L373+L377+L381</f>
      </c>
      <c s="32">
        <f>0+M361+M365+M369+M373+M377+M381</f>
      </c>
    </row>
    <row r="361" spans="1:16" ht="25.5">
      <c r="A361" t="s">
        <v>50</v>
      </c>
      <c s="34" t="s">
        <v>580</v>
      </c>
      <c s="34" t="s">
        <v>4316</v>
      </c>
      <c s="35" t="s">
        <v>5</v>
      </c>
      <c s="6" t="s">
        <v>4317</v>
      </c>
      <c s="36" t="s">
        <v>1472</v>
      </c>
      <c s="37">
        <v>141.484</v>
      </c>
      <c s="36">
        <v>0</v>
      </c>
      <c s="36">
        <f>ROUND(G361*H361,6)</f>
      </c>
      <c r="L361" s="38">
        <v>0</v>
      </c>
      <c s="32">
        <f>ROUND(ROUND(L361,2)*ROUND(G361,3),2)</f>
      </c>
      <c s="36" t="s">
        <v>1663</v>
      </c>
      <c>
        <f>(M361*21)/100</f>
      </c>
      <c t="s">
        <v>28</v>
      </c>
    </row>
    <row r="362" spans="1:5" ht="25.5">
      <c r="A362" s="35" t="s">
        <v>56</v>
      </c>
      <c r="E362" s="39" t="s">
        <v>4317</v>
      </c>
    </row>
    <row r="363" spans="1:5" ht="12.75">
      <c r="A363" s="35" t="s">
        <v>57</v>
      </c>
      <c r="E363" s="40" t="s">
        <v>4318</v>
      </c>
    </row>
    <row r="364" spans="1:5" ht="12.75">
      <c r="A364" t="s">
        <v>58</v>
      </c>
      <c r="E364" s="39" t="s">
        <v>5</v>
      </c>
    </row>
    <row r="365" spans="1:16" ht="25.5">
      <c r="A365" t="s">
        <v>50</v>
      </c>
      <c s="34" t="s">
        <v>583</v>
      </c>
      <c s="34" t="s">
        <v>4319</v>
      </c>
      <c s="35" t="s">
        <v>5</v>
      </c>
      <c s="6" t="s">
        <v>4320</v>
      </c>
      <c s="36" t="s">
        <v>1472</v>
      </c>
      <c s="37">
        <v>4244.52</v>
      </c>
      <c s="36">
        <v>0</v>
      </c>
      <c s="36">
        <f>ROUND(G365*H365,6)</f>
      </c>
      <c r="L365" s="38">
        <v>0</v>
      </c>
      <c s="32">
        <f>ROUND(ROUND(L365,2)*ROUND(G365,3),2)</f>
      </c>
      <c s="36" t="s">
        <v>1663</v>
      </c>
      <c>
        <f>(M365*21)/100</f>
      </c>
      <c t="s">
        <v>28</v>
      </c>
    </row>
    <row r="366" spans="1:5" ht="38.25">
      <c r="A366" s="35" t="s">
        <v>56</v>
      </c>
      <c r="E366" s="39" t="s">
        <v>4321</v>
      </c>
    </row>
    <row r="367" spans="1:5" ht="12.75">
      <c r="A367" s="35" t="s">
        <v>57</v>
      </c>
      <c r="E367" s="40" t="s">
        <v>5</v>
      </c>
    </row>
    <row r="368" spans="1:5" ht="12.75">
      <c r="A368" t="s">
        <v>58</v>
      </c>
      <c r="E368" s="39" t="s">
        <v>5</v>
      </c>
    </row>
    <row r="369" spans="1:16" ht="25.5">
      <c r="A369" t="s">
        <v>50</v>
      </c>
      <c s="34" t="s">
        <v>586</v>
      </c>
      <c s="34" t="s">
        <v>4322</v>
      </c>
      <c s="35" t="s">
        <v>5</v>
      </c>
      <c s="6" t="s">
        <v>4323</v>
      </c>
      <c s="36" t="s">
        <v>1472</v>
      </c>
      <c s="37">
        <v>141.484</v>
      </c>
      <c s="36">
        <v>0</v>
      </c>
      <c s="36">
        <f>ROUND(G369*H369,6)</f>
      </c>
      <c r="L369" s="38">
        <v>0</v>
      </c>
      <c s="32">
        <f>ROUND(ROUND(L369,2)*ROUND(G369,3),2)</f>
      </c>
      <c s="36" t="s">
        <v>1663</v>
      </c>
      <c>
        <f>(M369*21)/100</f>
      </c>
      <c t="s">
        <v>28</v>
      </c>
    </row>
    <row r="370" spans="1:5" ht="25.5">
      <c r="A370" s="35" t="s">
        <v>56</v>
      </c>
      <c r="E370" s="39" t="s">
        <v>4323</v>
      </c>
    </row>
    <row r="371" spans="1:5" ht="12.75">
      <c r="A371" s="35" t="s">
        <v>57</v>
      </c>
      <c r="E371" s="40" t="s">
        <v>5</v>
      </c>
    </row>
    <row r="372" spans="1:5" ht="12.75">
      <c r="A372" t="s">
        <v>58</v>
      </c>
      <c r="E372" s="39" t="s">
        <v>5</v>
      </c>
    </row>
    <row r="373" spans="1:16" ht="12.75">
      <c r="A373" t="s">
        <v>50</v>
      </c>
      <c s="34" t="s">
        <v>589</v>
      </c>
      <c s="34" t="s">
        <v>4324</v>
      </c>
      <c s="35" t="s">
        <v>5</v>
      </c>
      <c s="6" t="s">
        <v>4325</v>
      </c>
      <c s="36" t="s">
        <v>86</v>
      </c>
      <c s="37">
        <v>70.742</v>
      </c>
      <c s="36">
        <v>0</v>
      </c>
      <c s="36">
        <f>ROUND(G373*H373,6)</f>
      </c>
      <c r="L373" s="38">
        <v>0</v>
      </c>
      <c s="32">
        <f>ROUND(ROUND(L373,2)*ROUND(G373,3),2)</f>
      </c>
      <c s="36" t="s">
        <v>1663</v>
      </c>
      <c>
        <f>(M373*21)/100</f>
      </c>
      <c t="s">
        <v>28</v>
      </c>
    </row>
    <row r="374" spans="1:5" ht="12.75">
      <c r="A374" s="35" t="s">
        <v>56</v>
      </c>
      <c r="E374" s="39" t="s">
        <v>4325</v>
      </c>
    </row>
    <row r="375" spans="1:5" ht="12.75">
      <c r="A375" s="35" t="s">
        <v>57</v>
      </c>
      <c r="E375" s="40" t="s">
        <v>4326</v>
      </c>
    </row>
    <row r="376" spans="1:5" ht="12.75">
      <c r="A376" t="s">
        <v>58</v>
      </c>
      <c r="E376" s="39" t="s">
        <v>5</v>
      </c>
    </row>
    <row r="377" spans="1:16" ht="25.5">
      <c r="A377" t="s">
        <v>50</v>
      </c>
      <c s="34" t="s">
        <v>592</v>
      </c>
      <c s="34" t="s">
        <v>4327</v>
      </c>
      <c s="35" t="s">
        <v>5</v>
      </c>
      <c s="6" t="s">
        <v>4328</v>
      </c>
      <c s="36" t="s">
        <v>86</v>
      </c>
      <c s="37">
        <v>2122.26</v>
      </c>
      <c s="36">
        <v>0</v>
      </c>
      <c s="36">
        <f>ROUND(G377*H377,6)</f>
      </c>
      <c r="L377" s="38">
        <v>0</v>
      </c>
      <c s="32">
        <f>ROUND(ROUND(L377,2)*ROUND(G377,3),2)</f>
      </c>
      <c s="36" t="s">
        <v>1663</v>
      </c>
      <c>
        <f>(M377*21)/100</f>
      </c>
      <c t="s">
        <v>28</v>
      </c>
    </row>
    <row r="378" spans="1:5" ht="25.5">
      <c r="A378" s="35" t="s">
        <v>56</v>
      </c>
      <c r="E378" s="39" t="s">
        <v>4328</v>
      </c>
    </row>
    <row r="379" spans="1:5" ht="12.75">
      <c r="A379" s="35" t="s">
        <v>57</v>
      </c>
      <c r="E379" s="40" t="s">
        <v>5</v>
      </c>
    </row>
    <row r="380" spans="1:5" ht="12.75">
      <c r="A380" t="s">
        <v>58</v>
      </c>
      <c r="E380" s="39" t="s">
        <v>5</v>
      </c>
    </row>
    <row r="381" spans="1:16" ht="12.75">
      <c r="A381" t="s">
        <v>50</v>
      </c>
      <c s="34" t="s">
        <v>595</v>
      </c>
      <c s="34" t="s">
        <v>4329</v>
      </c>
      <c s="35" t="s">
        <v>5</v>
      </c>
      <c s="6" t="s">
        <v>4330</v>
      </c>
      <c s="36" t="s">
        <v>86</v>
      </c>
      <c s="37">
        <v>70.742</v>
      </c>
      <c s="36">
        <v>0</v>
      </c>
      <c s="36">
        <f>ROUND(G381*H381,6)</f>
      </c>
      <c r="L381" s="38">
        <v>0</v>
      </c>
      <c s="32">
        <f>ROUND(ROUND(L381,2)*ROUND(G381,3),2)</f>
      </c>
      <c s="36" t="s">
        <v>1663</v>
      </c>
      <c>
        <f>(M381*21)/100</f>
      </c>
      <c t="s">
        <v>28</v>
      </c>
    </row>
    <row r="382" spans="1:5" ht="12.75">
      <c r="A382" s="35" t="s">
        <v>56</v>
      </c>
      <c r="E382" s="39" t="s">
        <v>4330</v>
      </c>
    </row>
    <row r="383" spans="1:5" ht="12.75">
      <c r="A383" s="35" t="s">
        <v>57</v>
      </c>
      <c r="E383" s="40" t="s">
        <v>5</v>
      </c>
    </row>
    <row r="384" spans="1:5" ht="12.75">
      <c r="A384" t="s">
        <v>58</v>
      </c>
      <c r="E384" s="39" t="s">
        <v>5</v>
      </c>
    </row>
    <row r="385" spans="1:13" ht="12.75">
      <c r="A385" t="s">
        <v>47</v>
      </c>
      <c r="C385" s="31" t="s">
        <v>610</v>
      </c>
      <c r="E385" s="33" t="s">
        <v>3003</v>
      </c>
      <c r="J385" s="32">
        <f>0</f>
      </c>
      <c s="32">
        <f>0</f>
      </c>
      <c s="32">
        <f>0+L386</f>
      </c>
      <c s="32">
        <f>0+M386</f>
      </c>
    </row>
    <row r="386" spans="1:16" ht="25.5">
      <c r="A386" t="s">
        <v>50</v>
      </c>
      <c s="34" t="s">
        <v>598</v>
      </c>
      <c s="34" t="s">
        <v>4331</v>
      </c>
      <c s="35" t="s">
        <v>5</v>
      </c>
      <c s="6" t="s">
        <v>4332</v>
      </c>
      <c s="36" t="s">
        <v>1472</v>
      </c>
      <c s="37">
        <v>59.228</v>
      </c>
      <c s="36">
        <v>4E-05</v>
      </c>
      <c s="36">
        <f>ROUND(G386*H386,6)</f>
      </c>
      <c r="L386" s="38">
        <v>0</v>
      </c>
      <c s="32">
        <f>ROUND(ROUND(L386,2)*ROUND(G386,3),2)</f>
      </c>
      <c s="36" t="s">
        <v>1663</v>
      </c>
      <c>
        <f>(M386*21)/100</f>
      </c>
      <c t="s">
        <v>28</v>
      </c>
    </row>
    <row r="387" spans="1:5" ht="25.5">
      <c r="A387" s="35" t="s">
        <v>56</v>
      </c>
      <c r="E387" s="39" t="s">
        <v>4332</v>
      </c>
    </row>
    <row r="388" spans="1:5" ht="12.75">
      <c r="A388" s="35" t="s">
        <v>57</v>
      </c>
      <c r="E388" s="40" t="s">
        <v>4333</v>
      </c>
    </row>
    <row r="389" spans="1:5" ht="12.75">
      <c r="A389" t="s">
        <v>58</v>
      </c>
      <c r="E389" s="39" t="s">
        <v>5</v>
      </c>
    </row>
    <row r="390" spans="1:13" ht="12.75">
      <c r="A390" t="s">
        <v>47</v>
      </c>
      <c r="C390" s="31" t="s">
        <v>1517</v>
      </c>
      <c r="E390" s="33" t="s">
        <v>1518</v>
      </c>
      <c r="J390" s="32">
        <f>0</f>
      </c>
      <c s="32">
        <f>0</f>
      </c>
      <c s="32">
        <f>0+L391</f>
      </c>
      <c s="32">
        <f>0+M391</f>
      </c>
    </row>
    <row r="391" spans="1:16" ht="38.25">
      <c r="A391" t="s">
        <v>50</v>
      </c>
      <c s="34" t="s">
        <v>601</v>
      </c>
      <c s="34" t="s">
        <v>1646</v>
      </c>
      <c s="35" t="s">
        <v>1647</v>
      </c>
      <c s="6" t="s">
        <v>1648</v>
      </c>
      <c s="36" t="s">
        <v>996</v>
      </c>
      <c s="37">
        <v>340.465</v>
      </c>
      <c s="36">
        <v>0</v>
      </c>
      <c s="36">
        <f>ROUND(G391*H391,6)</f>
      </c>
      <c r="L391" s="38">
        <v>0</v>
      </c>
      <c s="32">
        <f>ROUND(ROUND(L391,2)*ROUND(G391,3),2)</f>
      </c>
      <c s="36" t="s">
        <v>391</v>
      </c>
      <c>
        <f>(M391*21)/100</f>
      </c>
      <c t="s">
        <v>28</v>
      </c>
    </row>
    <row r="392" spans="1:5" ht="12.75">
      <c r="A392" s="35" t="s">
        <v>56</v>
      </c>
      <c r="E392" s="39" t="s">
        <v>997</v>
      </c>
    </row>
    <row r="393" spans="1:5" ht="12.75">
      <c r="A393" s="35" t="s">
        <v>57</v>
      </c>
      <c r="E393" s="40" t="s">
        <v>4334</v>
      </c>
    </row>
    <row r="394" spans="1:5" ht="89.25">
      <c r="A394" t="s">
        <v>58</v>
      </c>
      <c r="E394" s="39" t="s">
        <v>998</v>
      </c>
    </row>
    <row r="395" spans="1:13" ht="12.75">
      <c r="A395" t="s">
        <v>47</v>
      </c>
      <c r="C395" s="31" t="s">
        <v>1742</v>
      </c>
      <c r="E395" s="33" t="s">
        <v>1743</v>
      </c>
      <c r="J395" s="32">
        <f>0</f>
      </c>
      <c s="32">
        <f>0</f>
      </c>
      <c s="32">
        <f>0+L396</f>
      </c>
      <c s="32">
        <f>0+M396</f>
      </c>
    </row>
    <row r="396" spans="1:16" ht="38.25">
      <c r="A396" t="s">
        <v>50</v>
      </c>
      <c s="34" t="s">
        <v>604</v>
      </c>
      <c s="34" t="s">
        <v>4335</v>
      </c>
      <c s="35" t="s">
        <v>5</v>
      </c>
      <c s="6" t="s">
        <v>4336</v>
      </c>
      <c s="36" t="s">
        <v>996</v>
      </c>
      <c s="37">
        <v>206.506</v>
      </c>
      <c s="36">
        <v>0</v>
      </c>
      <c s="36">
        <f>ROUND(G396*H396,6)</f>
      </c>
      <c r="L396" s="38">
        <v>0</v>
      </c>
      <c s="32">
        <f>ROUND(ROUND(L396,2)*ROUND(G396,3),2)</f>
      </c>
      <c s="36" t="s">
        <v>1663</v>
      </c>
      <c>
        <f>(M396*21)/100</f>
      </c>
      <c t="s">
        <v>28</v>
      </c>
    </row>
    <row r="397" spans="1:5" ht="51">
      <c r="A397" s="35" t="s">
        <v>56</v>
      </c>
      <c r="E397" s="39" t="s">
        <v>4337</v>
      </c>
    </row>
    <row r="398" spans="1:5" ht="12.75">
      <c r="A398" s="35" t="s">
        <v>57</v>
      </c>
      <c r="E398" s="40" t="s">
        <v>5</v>
      </c>
    </row>
    <row r="399" spans="1:5" ht="12.75">
      <c r="A399" t="s">
        <v>58</v>
      </c>
      <c r="E399" s="39" t="s">
        <v>5</v>
      </c>
    </row>
    <row r="400" spans="1:13" ht="12.75">
      <c r="A400" t="s">
        <v>2386</v>
      </c>
      <c r="C400" s="31" t="s">
        <v>4338</v>
      </c>
      <c r="E400" s="33" t="s">
        <v>3514</v>
      </c>
      <c r="J400" s="32">
        <f>0+J401+J426+J451+J464+J473</f>
      </c>
      <c s="32">
        <f>0+K401+K426+K451+K464+K473</f>
      </c>
      <c s="32">
        <f>0+L401+L426+L451+L464+L473</f>
      </c>
      <c s="32">
        <f>0+M401+M426+M451+M464+M473</f>
      </c>
    </row>
    <row r="401" spans="1:13" ht="12.75">
      <c r="A401" t="s">
        <v>47</v>
      </c>
      <c r="C401" s="31" t="s">
        <v>48</v>
      </c>
      <c r="E401" s="33" t="s">
        <v>4339</v>
      </c>
      <c r="J401" s="32">
        <f>0</f>
      </c>
      <c s="32">
        <f>0</f>
      </c>
      <c s="32">
        <f>0+L402+L406+L410+L414+L418+L422</f>
      </c>
      <c s="32">
        <f>0+M402+M406+M410+M414+M418+M422</f>
      </c>
    </row>
    <row r="402" spans="1:16" ht="25.5">
      <c r="A402" t="s">
        <v>50</v>
      </c>
      <c s="34" t="s">
        <v>51</v>
      </c>
      <c s="34" t="s">
        <v>3736</v>
      </c>
      <c s="35" t="s">
        <v>5</v>
      </c>
      <c s="6" t="s">
        <v>4340</v>
      </c>
      <c s="36" t="s">
        <v>65</v>
      </c>
      <c s="37">
        <v>1</v>
      </c>
      <c s="36">
        <v>0</v>
      </c>
      <c s="36">
        <f>ROUND(G402*H402,6)</f>
      </c>
      <c r="L402" s="38">
        <v>0</v>
      </c>
      <c s="32">
        <f>ROUND(ROUND(L402,2)*ROUND(G402,3),2)</f>
      </c>
      <c s="36" t="s">
        <v>55</v>
      </c>
      <c>
        <f>(M402*21)/100</f>
      </c>
      <c t="s">
        <v>28</v>
      </c>
    </row>
    <row r="403" spans="1:5" ht="25.5">
      <c r="A403" s="35" t="s">
        <v>56</v>
      </c>
      <c r="E403" s="39" t="s">
        <v>4340</v>
      </c>
    </row>
    <row r="404" spans="1:5" ht="12.75">
      <c r="A404" s="35" t="s">
        <v>57</v>
      </c>
      <c r="E404" s="40" t="s">
        <v>5</v>
      </c>
    </row>
    <row r="405" spans="1:5" ht="51">
      <c r="A405" t="s">
        <v>58</v>
      </c>
      <c r="E405" s="39" t="s">
        <v>492</v>
      </c>
    </row>
    <row r="406" spans="1:16" ht="12.75">
      <c r="A406" t="s">
        <v>50</v>
      </c>
      <c s="34" t="s">
        <v>28</v>
      </c>
      <c s="34" t="s">
        <v>4341</v>
      </c>
      <c s="35" t="s">
        <v>5</v>
      </c>
      <c s="6" t="s">
        <v>4342</v>
      </c>
      <c s="36" t="s">
        <v>65</v>
      </c>
      <c s="37">
        <v>1</v>
      </c>
      <c s="36">
        <v>0</v>
      </c>
      <c s="36">
        <f>ROUND(G406*H406,6)</f>
      </c>
      <c r="L406" s="38">
        <v>0</v>
      </c>
      <c s="32">
        <f>ROUND(ROUND(L406,2)*ROUND(G406,3),2)</f>
      </c>
      <c s="36" t="s">
        <v>55</v>
      </c>
      <c>
        <f>(M406*21)/100</f>
      </c>
      <c t="s">
        <v>28</v>
      </c>
    </row>
    <row r="407" spans="1:5" ht="12.75">
      <c r="A407" s="35" t="s">
        <v>56</v>
      </c>
      <c r="E407" s="39" t="s">
        <v>4342</v>
      </c>
    </row>
    <row r="408" spans="1:5" ht="12.75">
      <c r="A408" s="35" t="s">
        <v>57</v>
      </c>
      <c r="E408" s="40" t="s">
        <v>5</v>
      </c>
    </row>
    <row r="409" spans="1:5" ht="51">
      <c r="A409" t="s">
        <v>58</v>
      </c>
      <c r="E409" s="39" t="s">
        <v>492</v>
      </c>
    </row>
    <row r="410" spans="1:16" ht="12.75">
      <c r="A410" t="s">
        <v>50</v>
      </c>
      <c s="34" t="s">
        <v>26</v>
      </c>
      <c s="34" t="s">
        <v>3750</v>
      </c>
      <c s="35" t="s">
        <v>5</v>
      </c>
      <c s="6" t="s">
        <v>4343</v>
      </c>
      <c s="36" t="s">
        <v>65</v>
      </c>
      <c s="37">
        <v>1</v>
      </c>
      <c s="36">
        <v>0</v>
      </c>
      <c s="36">
        <f>ROUND(G410*H410,6)</f>
      </c>
      <c r="L410" s="38">
        <v>0</v>
      </c>
      <c s="32">
        <f>ROUND(ROUND(L410,2)*ROUND(G410,3),2)</f>
      </c>
      <c s="36" t="s">
        <v>55</v>
      </c>
      <c>
        <f>(M410*21)/100</f>
      </c>
      <c t="s">
        <v>28</v>
      </c>
    </row>
    <row r="411" spans="1:5" ht="12.75">
      <c r="A411" s="35" t="s">
        <v>56</v>
      </c>
      <c r="E411" s="39" t="s">
        <v>4343</v>
      </c>
    </row>
    <row r="412" spans="1:5" ht="12.75">
      <c r="A412" s="35" t="s">
        <v>57</v>
      </c>
      <c r="E412" s="40" t="s">
        <v>5</v>
      </c>
    </row>
    <row r="413" spans="1:5" ht="51">
      <c r="A413" t="s">
        <v>58</v>
      </c>
      <c r="E413" s="39" t="s">
        <v>492</v>
      </c>
    </row>
    <row r="414" spans="1:16" ht="12.75">
      <c r="A414" t="s">
        <v>50</v>
      </c>
      <c s="34" t="s">
        <v>67</v>
      </c>
      <c s="34" t="s">
        <v>3754</v>
      </c>
      <c s="35" t="s">
        <v>5</v>
      </c>
      <c s="6" t="s">
        <v>4344</v>
      </c>
      <c s="36" t="s">
        <v>65</v>
      </c>
      <c s="37">
        <v>1</v>
      </c>
      <c s="36">
        <v>0</v>
      </c>
      <c s="36">
        <f>ROUND(G414*H414,6)</f>
      </c>
      <c r="L414" s="38">
        <v>0</v>
      </c>
      <c s="32">
        <f>ROUND(ROUND(L414,2)*ROUND(G414,3),2)</f>
      </c>
      <c s="36" t="s">
        <v>55</v>
      </c>
      <c>
        <f>(M414*21)/100</f>
      </c>
      <c t="s">
        <v>28</v>
      </c>
    </row>
    <row r="415" spans="1:5" ht="12.75">
      <c r="A415" s="35" t="s">
        <v>56</v>
      </c>
      <c r="E415" s="39" t="s">
        <v>4344</v>
      </c>
    </row>
    <row r="416" spans="1:5" ht="12.75">
      <c r="A416" s="35" t="s">
        <v>57</v>
      </c>
      <c r="E416" s="40" t="s">
        <v>5</v>
      </c>
    </row>
    <row r="417" spans="1:5" ht="51">
      <c r="A417" t="s">
        <v>58</v>
      </c>
      <c r="E417" s="39" t="s">
        <v>492</v>
      </c>
    </row>
    <row r="418" spans="1:16" ht="25.5">
      <c r="A418" t="s">
        <v>50</v>
      </c>
      <c s="34" t="s">
        <v>72</v>
      </c>
      <c s="34" t="s">
        <v>3772</v>
      </c>
      <c s="35" t="s">
        <v>5</v>
      </c>
      <c s="6" t="s">
        <v>4345</v>
      </c>
      <c s="36" t="s">
        <v>1472</v>
      </c>
      <c s="37">
        <v>1</v>
      </c>
      <c s="36">
        <v>0</v>
      </c>
      <c s="36">
        <f>ROUND(G418*H418,6)</f>
      </c>
      <c r="L418" s="38">
        <v>0</v>
      </c>
      <c s="32">
        <f>ROUND(ROUND(L418,2)*ROUND(G418,3),2)</f>
      </c>
      <c s="36" t="s">
        <v>55</v>
      </c>
      <c>
        <f>(M418*21)/100</f>
      </c>
      <c t="s">
        <v>28</v>
      </c>
    </row>
    <row r="419" spans="1:5" ht="38.25">
      <c r="A419" s="35" t="s">
        <v>56</v>
      </c>
      <c r="E419" s="39" t="s">
        <v>4346</v>
      </c>
    </row>
    <row r="420" spans="1:5" ht="12.75">
      <c r="A420" s="35" t="s">
        <v>57</v>
      </c>
      <c r="E420" s="40" t="s">
        <v>5</v>
      </c>
    </row>
    <row r="421" spans="1:5" ht="51">
      <c r="A421" t="s">
        <v>58</v>
      </c>
      <c r="E421" s="39" t="s">
        <v>492</v>
      </c>
    </row>
    <row r="422" spans="1:16" ht="38.25">
      <c r="A422" t="s">
        <v>50</v>
      </c>
      <c s="34" t="s">
        <v>27</v>
      </c>
      <c s="34" t="s">
        <v>3775</v>
      </c>
      <c s="35" t="s">
        <v>5</v>
      </c>
      <c s="6" t="s">
        <v>4347</v>
      </c>
      <c s="36" t="s">
        <v>1472</v>
      </c>
      <c s="37">
        <v>2</v>
      </c>
      <c s="36">
        <v>0</v>
      </c>
      <c s="36">
        <f>ROUND(G422*H422,6)</f>
      </c>
      <c r="L422" s="38">
        <v>0</v>
      </c>
      <c s="32">
        <f>ROUND(ROUND(L422,2)*ROUND(G422,3),2)</f>
      </c>
      <c s="36" t="s">
        <v>55</v>
      </c>
      <c>
        <f>(M422*21)/100</f>
      </c>
      <c t="s">
        <v>28</v>
      </c>
    </row>
    <row r="423" spans="1:5" ht="38.25">
      <c r="A423" s="35" t="s">
        <v>56</v>
      </c>
      <c r="E423" s="39" t="s">
        <v>4347</v>
      </c>
    </row>
    <row r="424" spans="1:5" ht="12.75">
      <c r="A424" s="35" t="s">
        <v>57</v>
      </c>
      <c r="E424" s="40" t="s">
        <v>5</v>
      </c>
    </row>
    <row r="425" spans="1:5" ht="51">
      <c r="A425" t="s">
        <v>58</v>
      </c>
      <c r="E425" s="39" t="s">
        <v>492</v>
      </c>
    </row>
    <row r="426" spans="1:13" ht="12.75">
      <c r="A426" t="s">
        <v>47</v>
      </c>
      <c r="C426" s="31" t="s">
        <v>108</v>
      </c>
      <c r="E426" s="33" t="s">
        <v>4348</v>
      </c>
      <c r="J426" s="32">
        <f>0</f>
      </c>
      <c s="32">
        <f>0</f>
      </c>
      <c s="32">
        <f>0+L427+L431+L435+L439+L443+L447</f>
      </c>
      <c s="32">
        <f>0+M427+M431+M435+M439+M443+M447</f>
      </c>
    </row>
    <row r="427" spans="1:16" ht="25.5">
      <c r="A427" t="s">
        <v>50</v>
      </c>
      <c s="34" t="s">
        <v>79</v>
      </c>
      <c s="34" t="s">
        <v>3781</v>
      </c>
      <c s="35" t="s">
        <v>5</v>
      </c>
      <c s="6" t="s">
        <v>4349</v>
      </c>
      <c s="36" t="s">
        <v>65</v>
      </c>
      <c s="37">
        <v>1</v>
      </c>
      <c s="36">
        <v>0</v>
      </c>
      <c s="36">
        <f>ROUND(G427*H427,6)</f>
      </c>
      <c r="L427" s="38">
        <v>0</v>
      </c>
      <c s="32">
        <f>ROUND(ROUND(L427,2)*ROUND(G427,3),2)</f>
      </c>
      <c s="36" t="s">
        <v>55</v>
      </c>
      <c>
        <f>(M427*21)/100</f>
      </c>
      <c t="s">
        <v>28</v>
      </c>
    </row>
    <row r="428" spans="1:5" ht="25.5">
      <c r="A428" s="35" t="s">
        <v>56</v>
      </c>
      <c r="E428" s="39" t="s">
        <v>4349</v>
      </c>
    </row>
    <row r="429" spans="1:5" ht="12.75">
      <c r="A429" s="35" t="s">
        <v>57</v>
      </c>
      <c r="E429" s="40" t="s">
        <v>5</v>
      </c>
    </row>
    <row r="430" spans="1:5" ht="51">
      <c r="A430" t="s">
        <v>58</v>
      </c>
      <c r="E430" s="39" t="s">
        <v>492</v>
      </c>
    </row>
    <row r="431" spans="1:16" ht="12.75">
      <c r="A431" t="s">
        <v>50</v>
      </c>
      <c s="34" t="s">
        <v>83</v>
      </c>
      <c s="34" t="s">
        <v>4350</v>
      </c>
      <c s="35" t="s">
        <v>5</v>
      </c>
      <c s="6" t="s">
        <v>4351</v>
      </c>
      <c s="36" t="s">
        <v>65</v>
      </c>
      <c s="37">
        <v>1</v>
      </c>
      <c s="36">
        <v>0</v>
      </c>
      <c s="36">
        <f>ROUND(G431*H431,6)</f>
      </c>
      <c r="L431" s="38">
        <v>0</v>
      </c>
      <c s="32">
        <f>ROUND(ROUND(L431,2)*ROUND(G431,3),2)</f>
      </c>
      <c s="36" t="s">
        <v>55</v>
      </c>
      <c>
        <f>(M431*21)/100</f>
      </c>
      <c t="s">
        <v>28</v>
      </c>
    </row>
    <row r="432" spans="1:5" ht="12.75">
      <c r="A432" s="35" t="s">
        <v>56</v>
      </c>
      <c r="E432" s="39" t="s">
        <v>4351</v>
      </c>
    </row>
    <row r="433" spans="1:5" ht="12.75">
      <c r="A433" s="35" t="s">
        <v>57</v>
      </c>
      <c r="E433" s="40" t="s">
        <v>5</v>
      </c>
    </row>
    <row r="434" spans="1:5" ht="51">
      <c r="A434" t="s">
        <v>58</v>
      </c>
      <c r="E434" s="39" t="s">
        <v>492</v>
      </c>
    </row>
    <row r="435" spans="1:16" ht="12.75">
      <c r="A435" t="s">
        <v>50</v>
      </c>
      <c s="34" t="s">
        <v>88</v>
      </c>
      <c s="34" t="s">
        <v>3797</v>
      </c>
      <c s="35" t="s">
        <v>5</v>
      </c>
      <c s="6" t="s">
        <v>4352</v>
      </c>
      <c s="36" t="s">
        <v>65</v>
      </c>
      <c s="37">
        <v>1</v>
      </c>
      <c s="36">
        <v>0</v>
      </c>
      <c s="36">
        <f>ROUND(G435*H435,6)</f>
      </c>
      <c r="L435" s="38">
        <v>0</v>
      </c>
      <c s="32">
        <f>ROUND(ROUND(L435,2)*ROUND(G435,3),2)</f>
      </c>
      <c s="36" t="s">
        <v>55</v>
      </c>
      <c>
        <f>(M435*21)/100</f>
      </c>
      <c t="s">
        <v>28</v>
      </c>
    </row>
    <row r="436" spans="1:5" ht="12.75">
      <c r="A436" s="35" t="s">
        <v>56</v>
      </c>
      <c r="E436" s="39" t="s">
        <v>4352</v>
      </c>
    </row>
    <row r="437" spans="1:5" ht="12.75">
      <c r="A437" s="35" t="s">
        <v>57</v>
      </c>
      <c r="E437" s="40" t="s">
        <v>5</v>
      </c>
    </row>
    <row r="438" spans="1:5" ht="51">
      <c r="A438" t="s">
        <v>58</v>
      </c>
      <c r="E438" s="39" t="s">
        <v>492</v>
      </c>
    </row>
    <row r="439" spans="1:16" ht="12.75">
      <c r="A439" t="s">
        <v>50</v>
      </c>
      <c s="34" t="s">
        <v>92</v>
      </c>
      <c s="34" t="s">
        <v>3801</v>
      </c>
      <c s="35" t="s">
        <v>5</v>
      </c>
      <c s="6" t="s">
        <v>4353</v>
      </c>
      <c s="36" t="s">
        <v>65</v>
      </c>
      <c s="37">
        <v>1</v>
      </c>
      <c s="36">
        <v>0</v>
      </c>
      <c s="36">
        <f>ROUND(G439*H439,6)</f>
      </c>
      <c r="L439" s="38">
        <v>0</v>
      </c>
      <c s="32">
        <f>ROUND(ROUND(L439,2)*ROUND(G439,3),2)</f>
      </c>
      <c s="36" t="s">
        <v>55</v>
      </c>
      <c>
        <f>(M439*21)/100</f>
      </c>
      <c t="s">
        <v>28</v>
      </c>
    </row>
    <row r="440" spans="1:5" ht="12.75">
      <c r="A440" s="35" t="s">
        <v>56</v>
      </c>
      <c r="E440" s="39" t="s">
        <v>4353</v>
      </c>
    </row>
    <row r="441" spans="1:5" ht="12.75">
      <c r="A441" s="35" t="s">
        <v>57</v>
      </c>
      <c r="E441" s="40" t="s">
        <v>5</v>
      </c>
    </row>
    <row r="442" spans="1:5" ht="51">
      <c r="A442" t="s">
        <v>58</v>
      </c>
      <c r="E442" s="39" t="s">
        <v>492</v>
      </c>
    </row>
    <row r="443" spans="1:16" ht="25.5">
      <c r="A443" t="s">
        <v>50</v>
      </c>
      <c s="34" t="s">
        <v>96</v>
      </c>
      <c s="34" t="s">
        <v>3819</v>
      </c>
      <c s="35" t="s">
        <v>5</v>
      </c>
      <c s="6" t="s">
        <v>3773</v>
      </c>
      <c s="36" t="s">
        <v>1472</v>
      </c>
      <c s="37">
        <v>1</v>
      </c>
      <c s="36">
        <v>0</v>
      </c>
      <c s="36">
        <f>ROUND(G443*H443,6)</f>
      </c>
      <c r="L443" s="38">
        <v>0</v>
      </c>
      <c s="32">
        <f>ROUND(ROUND(L443,2)*ROUND(G443,3),2)</f>
      </c>
      <c s="36" t="s">
        <v>55</v>
      </c>
      <c>
        <f>(M443*21)/100</f>
      </c>
      <c t="s">
        <v>28</v>
      </c>
    </row>
    <row r="444" spans="1:5" ht="38.25">
      <c r="A444" s="35" t="s">
        <v>56</v>
      </c>
      <c r="E444" s="39" t="s">
        <v>3774</v>
      </c>
    </row>
    <row r="445" spans="1:5" ht="12.75">
      <c r="A445" s="35" t="s">
        <v>57</v>
      </c>
      <c r="E445" s="40" t="s">
        <v>5</v>
      </c>
    </row>
    <row r="446" spans="1:5" ht="51">
      <c r="A446" t="s">
        <v>58</v>
      </c>
      <c r="E446" s="39" t="s">
        <v>492</v>
      </c>
    </row>
    <row r="447" spans="1:16" ht="38.25">
      <c r="A447" t="s">
        <v>50</v>
      </c>
      <c s="34" t="s">
        <v>100</v>
      </c>
      <c s="34" t="s">
        <v>3822</v>
      </c>
      <c s="35" t="s">
        <v>5</v>
      </c>
      <c s="6" t="s">
        <v>4347</v>
      </c>
      <c s="36" t="s">
        <v>1472</v>
      </c>
      <c s="37">
        <v>2</v>
      </c>
      <c s="36">
        <v>0</v>
      </c>
      <c s="36">
        <f>ROUND(G447*H447,6)</f>
      </c>
      <c r="L447" s="38">
        <v>0</v>
      </c>
      <c s="32">
        <f>ROUND(ROUND(L447,2)*ROUND(G447,3),2)</f>
      </c>
      <c s="36" t="s">
        <v>55</v>
      </c>
      <c>
        <f>(M447*21)/100</f>
      </c>
      <c t="s">
        <v>28</v>
      </c>
    </row>
    <row r="448" spans="1:5" ht="38.25">
      <c r="A448" s="35" t="s">
        <v>56</v>
      </c>
      <c r="E448" s="39" t="s">
        <v>4347</v>
      </c>
    </row>
    <row r="449" spans="1:5" ht="12.75">
      <c r="A449" s="35" t="s">
        <v>57</v>
      </c>
      <c r="E449" s="40" t="s">
        <v>5</v>
      </c>
    </row>
    <row r="450" spans="1:5" ht="51">
      <c r="A450" t="s">
        <v>58</v>
      </c>
      <c r="E450" s="39" t="s">
        <v>492</v>
      </c>
    </row>
    <row r="451" spans="1:13" ht="12.75">
      <c r="A451" t="s">
        <v>47</v>
      </c>
      <c r="C451" s="31" t="s">
        <v>870</v>
      </c>
      <c r="E451" s="33" t="s">
        <v>4354</v>
      </c>
      <c r="J451" s="32">
        <f>0</f>
      </c>
      <c s="32">
        <f>0</f>
      </c>
      <c s="32">
        <f>0+L452+L456+L460</f>
      </c>
      <c s="32">
        <f>0+M452+M456+M460</f>
      </c>
    </row>
    <row r="452" spans="1:16" ht="25.5">
      <c r="A452" t="s">
        <v>50</v>
      </c>
      <c s="34" t="s">
        <v>104</v>
      </c>
      <c s="34" t="s">
        <v>4355</v>
      </c>
      <c s="35" t="s">
        <v>5</v>
      </c>
      <c s="6" t="s">
        <v>4356</v>
      </c>
      <c s="36" t="s">
        <v>65</v>
      </c>
      <c s="37">
        <v>1</v>
      </c>
      <c s="36">
        <v>0</v>
      </c>
      <c s="36">
        <f>ROUND(G452*H452,6)</f>
      </c>
      <c r="L452" s="38">
        <v>0</v>
      </c>
      <c s="32">
        <f>ROUND(ROUND(L452,2)*ROUND(G452,3),2)</f>
      </c>
      <c s="36" t="s">
        <v>55</v>
      </c>
      <c>
        <f>(M452*21)/100</f>
      </c>
      <c t="s">
        <v>28</v>
      </c>
    </row>
    <row r="453" spans="1:5" ht="25.5">
      <c r="A453" s="35" t="s">
        <v>56</v>
      </c>
      <c r="E453" s="39" t="s">
        <v>4356</v>
      </c>
    </row>
    <row r="454" spans="1:5" ht="12.75">
      <c r="A454" s="35" t="s">
        <v>57</v>
      </c>
      <c r="E454" s="40" t="s">
        <v>5</v>
      </c>
    </row>
    <row r="455" spans="1:5" ht="51">
      <c r="A455" t="s">
        <v>58</v>
      </c>
      <c r="E455" s="39" t="s">
        <v>492</v>
      </c>
    </row>
    <row r="456" spans="1:16" ht="12.75">
      <c r="A456" t="s">
        <v>50</v>
      </c>
      <c s="34" t="s">
        <v>110</v>
      </c>
      <c s="34" t="s">
        <v>4357</v>
      </c>
      <c s="35" t="s">
        <v>5</v>
      </c>
      <c s="6" t="s">
        <v>4358</v>
      </c>
      <c s="36" t="s">
        <v>65</v>
      </c>
      <c s="37">
        <v>1</v>
      </c>
      <c s="36">
        <v>0</v>
      </c>
      <c s="36">
        <f>ROUND(G456*H456,6)</f>
      </c>
      <c r="L456" s="38">
        <v>0</v>
      </c>
      <c s="32">
        <f>ROUND(ROUND(L456,2)*ROUND(G456,3),2)</f>
      </c>
      <c s="36" t="s">
        <v>55</v>
      </c>
      <c>
        <f>(M456*21)/100</f>
      </c>
      <c t="s">
        <v>28</v>
      </c>
    </row>
    <row r="457" spans="1:5" ht="12.75">
      <c r="A457" s="35" t="s">
        <v>56</v>
      </c>
      <c r="E457" s="39" t="s">
        <v>4358</v>
      </c>
    </row>
    <row r="458" spans="1:5" ht="12.75">
      <c r="A458" s="35" t="s">
        <v>57</v>
      </c>
      <c r="E458" s="40" t="s">
        <v>5</v>
      </c>
    </row>
    <row r="459" spans="1:5" ht="51">
      <c r="A459" t="s">
        <v>58</v>
      </c>
      <c r="E459" s="39" t="s">
        <v>492</v>
      </c>
    </row>
    <row r="460" spans="1:16" ht="25.5">
      <c r="A460" t="s">
        <v>50</v>
      </c>
      <c s="34" t="s">
        <v>114</v>
      </c>
      <c s="34" t="s">
        <v>4359</v>
      </c>
      <c s="35" t="s">
        <v>5</v>
      </c>
      <c s="6" t="s">
        <v>4360</v>
      </c>
      <c s="36" t="s">
        <v>86</v>
      </c>
      <c s="37">
        <v>1</v>
      </c>
      <c s="36">
        <v>0</v>
      </c>
      <c s="36">
        <f>ROUND(G460*H460,6)</f>
      </c>
      <c r="L460" s="38">
        <v>0</v>
      </c>
      <c s="32">
        <f>ROUND(ROUND(L460,2)*ROUND(G460,3),2)</f>
      </c>
      <c s="36" t="s">
        <v>55</v>
      </c>
      <c>
        <f>(M460*21)/100</f>
      </c>
      <c t="s">
        <v>28</v>
      </c>
    </row>
    <row r="461" spans="1:5" ht="25.5">
      <c r="A461" s="35" t="s">
        <v>56</v>
      </c>
      <c r="E461" s="39" t="s">
        <v>4360</v>
      </c>
    </row>
    <row r="462" spans="1:5" ht="12.75">
      <c r="A462" s="35" t="s">
        <v>57</v>
      </c>
      <c r="E462" s="40" t="s">
        <v>5</v>
      </c>
    </row>
    <row r="463" spans="1:5" ht="51">
      <c r="A463" t="s">
        <v>58</v>
      </c>
      <c r="E463" s="39" t="s">
        <v>492</v>
      </c>
    </row>
    <row r="464" spans="1:13" ht="12.75">
      <c r="A464" t="s">
        <v>47</v>
      </c>
      <c r="C464" s="31" t="s">
        <v>3875</v>
      </c>
      <c r="E464" s="33" t="s">
        <v>4361</v>
      </c>
      <c r="J464" s="32">
        <f>0</f>
      </c>
      <c s="32">
        <f>0</f>
      </c>
      <c s="32">
        <f>0+L465+L469</f>
      </c>
      <c s="32">
        <f>0+M465+M469</f>
      </c>
    </row>
    <row r="465" spans="1:16" ht="12.75">
      <c r="A465" t="s">
        <v>50</v>
      </c>
      <c s="34" t="s">
        <v>119</v>
      </c>
      <c s="34" t="s">
        <v>3885</v>
      </c>
      <c s="35" t="s">
        <v>5</v>
      </c>
      <c s="6" t="s">
        <v>4362</v>
      </c>
      <c s="36" t="s">
        <v>65</v>
      </c>
      <c s="37">
        <v>2</v>
      </c>
      <c s="36">
        <v>0</v>
      </c>
      <c s="36">
        <f>ROUND(G465*H465,6)</f>
      </c>
      <c r="L465" s="38">
        <v>0</v>
      </c>
      <c s="32">
        <f>ROUND(ROUND(L465,2)*ROUND(G465,3),2)</f>
      </c>
      <c s="36" t="s">
        <v>55</v>
      </c>
      <c>
        <f>(M465*21)/100</f>
      </c>
      <c t="s">
        <v>28</v>
      </c>
    </row>
    <row r="466" spans="1:5" ht="12.75">
      <c r="A466" s="35" t="s">
        <v>56</v>
      </c>
      <c r="E466" s="39" t="s">
        <v>4362</v>
      </c>
    </row>
    <row r="467" spans="1:5" ht="12.75">
      <c r="A467" s="35" t="s">
        <v>57</v>
      </c>
      <c r="E467" s="40" t="s">
        <v>5</v>
      </c>
    </row>
    <row r="468" spans="1:5" ht="51">
      <c r="A468" t="s">
        <v>58</v>
      </c>
      <c r="E468" s="39" t="s">
        <v>492</v>
      </c>
    </row>
    <row r="469" spans="1:16" ht="25.5">
      <c r="A469" t="s">
        <v>50</v>
      </c>
      <c s="34" t="s">
        <v>123</v>
      </c>
      <c s="34" t="s">
        <v>4363</v>
      </c>
      <c s="35" t="s">
        <v>5</v>
      </c>
      <c s="6" t="s">
        <v>4345</v>
      </c>
      <c s="36" t="s">
        <v>1472</v>
      </c>
      <c s="37">
        <v>2</v>
      </c>
      <c s="36">
        <v>0</v>
      </c>
      <c s="36">
        <f>ROUND(G469*H469,6)</f>
      </c>
      <c r="L469" s="38">
        <v>0</v>
      </c>
      <c s="32">
        <f>ROUND(ROUND(L469,2)*ROUND(G469,3),2)</f>
      </c>
      <c s="36" t="s">
        <v>55</v>
      </c>
      <c>
        <f>(M469*21)/100</f>
      </c>
      <c t="s">
        <v>28</v>
      </c>
    </row>
    <row r="470" spans="1:5" ht="38.25">
      <c r="A470" s="35" t="s">
        <v>56</v>
      </c>
      <c r="E470" s="39" t="s">
        <v>4346</v>
      </c>
    </row>
    <row r="471" spans="1:5" ht="12.75">
      <c r="A471" s="35" t="s">
        <v>57</v>
      </c>
      <c r="E471" s="40" t="s">
        <v>5</v>
      </c>
    </row>
    <row r="472" spans="1:5" ht="51">
      <c r="A472" t="s">
        <v>58</v>
      </c>
      <c r="E472" s="39" t="s">
        <v>492</v>
      </c>
    </row>
    <row r="473" spans="1:13" ht="12.75">
      <c r="A473" t="s">
        <v>47</v>
      </c>
      <c r="C473" s="31" t="s">
        <v>4364</v>
      </c>
      <c r="E473" s="33" t="s">
        <v>4365</v>
      </c>
      <c r="J473" s="32">
        <f>0</f>
      </c>
      <c s="32">
        <f>0</f>
      </c>
      <c s="32">
        <f>0+L474+L478+L482+L486</f>
      </c>
      <c s="32">
        <f>0+M474+M478+M482+M486</f>
      </c>
    </row>
    <row r="474" spans="1:16" ht="12.75">
      <c r="A474" t="s">
        <v>50</v>
      </c>
      <c s="34" t="s">
        <v>128</v>
      </c>
      <c s="34" t="s">
        <v>3832</v>
      </c>
      <c s="35" t="s">
        <v>5</v>
      </c>
      <c s="6" t="s">
        <v>3833</v>
      </c>
      <c s="36" t="s">
        <v>1393</v>
      </c>
      <c s="37">
        <v>1</v>
      </c>
      <c s="36">
        <v>0</v>
      </c>
      <c s="36">
        <f>ROUND(G474*H474,6)</f>
      </c>
      <c r="L474" s="38">
        <v>0</v>
      </c>
      <c s="32">
        <f>ROUND(ROUND(L474,2)*ROUND(G474,3),2)</f>
      </c>
      <c s="36" t="s">
        <v>55</v>
      </c>
      <c>
        <f>(M474*21)/100</f>
      </c>
      <c t="s">
        <v>28</v>
      </c>
    </row>
    <row r="475" spans="1:5" ht="12.75">
      <c r="A475" s="35" t="s">
        <v>56</v>
      </c>
      <c r="E475" s="39" t="s">
        <v>3833</v>
      </c>
    </row>
    <row r="476" spans="1:5" ht="12.75">
      <c r="A476" s="35" t="s">
        <v>57</v>
      </c>
      <c r="E476" s="40" t="s">
        <v>5</v>
      </c>
    </row>
    <row r="477" spans="1:5" ht="51">
      <c r="A477" t="s">
        <v>58</v>
      </c>
      <c r="E477" s="39" t="s">
        <v>492</v>
      </c>
    </row>
    <row r="478" spans="1:16" ht="12.75">
      <c r="A478" t="s">
        <v>50</v>
      </c>
      <c s="34" t="s">
        <v>132</v>
      </c>
      <c s="34" t="s">
        <v>3834</v>
      </c>
      <c s="35" t="s">
        <v>5</v>
      </c>
      <c s="6" t="s">
        <v>3835</v>
      </c>
      <c s="36" t="s">
        <v>1393</v>
      </c>
      <c s="37">
        <v>1</v>
      </c>
      <c s="36">
        <v>0</v>
      </c>
      <c s="36">
        <f>ROUND(G478*H478,6)</f>
      </c>
      <c r="L478" s="38">
        <v>0</v>
      </c>
      <c s="32">
        <f>ROUND(ROUND(L478,2)*ROUND(G478,3),2)</f>
      </c>
      <c s="36" t="s">
        <v>55</v>
      </c>
      <c>
        <f>(M478*21)/100</f>
      </c>
      <c t="s">
        <v>28</v>
      </c>
    </row>
    <row r="479" spans="1:5" ht="12.75">
      <c r="A479" s="35" t="s">
        <v>56</v>
      </c>
      <c r="E479" s="39" t="s">
        <v>3835</v>
      </c>
    </row>
    <row r="480" spans="1:5" ht="12.75">
      <c r="A480" s="35" t="s">
        <v>57</v>
      </c>
      <c r="E480" s="40" t="s">
        <v>5</v>
      </c>
    </row>
    <row r="481" spans="1:5" ht="51">
      <c r="A481" t="s">
        <v>58</v>
      </c>
      <c r="E481" s="39" t="s">
        <v>492</v>
      </c>
    </row>
    <row r="482" spans="1:16" ht="12.75">
      <c r="A482" t="s">
        <v>50</v>
      </c>
      <c s="34" t="s">
        <v>136</v>
      </c>
      <c s="34" t="s">
        <v>3836</v>
      </c>
      <c s="35" t="s">
        <v>5</v>
      </c>
      <c s="6" t="s">
        <v>3837</v>
      </c>
      <c s="36" t="s">
        <v>1393</v>
      </c>
      <c s="37">
        <v>1</v>
      </c>
      <c s="36">
        <v>0</v>
      </c>
      <c s="36">
        <f>ROUND(G482*H482,6)</f>
      </c>
      <c r="L482" s="38">
        <v>0</v>
      </c>
      <c s="32">
        <f>ROUND(ROUND(L482,2)*ROUND(G482,3),2)</f>
      </c>
      <c s="36" t="s">
        <v>55</v>
      </c>
      <c>
        <f>(M482*21)/100</f>
      </c>
      <c t="s">
        <v>28</v>
      </c>
    </row>
    <row r="483" spans="1:5" ht="12.75">
      <c r="A483" s="35" t="s">
        <v>56</v>
      </c>
      <c r="E483" s="39" t="s">
        <v>3837</v>
      </c>
    </row>
    <row r="484" spans="1:5" ht="12.75">
      <c r="A484" s="35" t="s">
        <v>57</v>
      </c>
      <c r="E484" s="40" t="s">
        <v>5</v>
      </c>
    </row>
    <row r="485" spans="1:5" ht="51">
      <c r="A485" t="s">
        <v>58</v>
      </c>
      <c r="E485" s="39" t="s">
        <v>492</v>
      </c>
    </row>
    <row r="486" spans="1:16" ht="12.75">
      <c r="A486" t="s">
        <v>50</v>
      </c>
      <c s="34" t="s">
        <v>140</v>
      </c>
      <c s="34" t="s">
        <v>3838</v>
      </c>
      <c s="35" t="s">
        <v>5</v>
      </c>
      <c s="6" t="s">
        <v>3839</v>
      </c>
      <c s="36" t="s">
        <v>1393</v>
      </c>
      <c s="37">
        <v>1</v>
      </c>
      <c s="36">
        <v>0</v>
      </c>
      <c s="36">
        <f>ROUND(G486*H486,6)</f>
      </c>
      <c r="L486" s="38">
        <v>0</v>
      </c>
      <c s="32">
        <f>ROUND(ROUND(L486,2)*ROUND(G486,3),2)</f>
      </c>
      <c s="36" t="s">
        <v>55</v>
      </c>
      <c>
        <f>(M486*21)/100</f>
      </c>
      <c t="s">
        <v>28</v>
      </c>
    </row>
    <row r="487" spans="1:5" ht="12.75">
      <c r="A487" s="35" t="s">
        <v>56</v>
      </c>
      <c r="E487" s="39" t="s">
        <v>3839</v>
      </c>
    </row>
    <row r="488" spans="1:5" ht="12.75">
      <c r="A488" s="35" t="s">
        <v>57</v>
      </c>
      <c r="E488" s="40" t="s">
        <v>5</v>
      </c>
    </row>
    <row r="489" spans="1:5" ht="51">
      <c r="A489" t="s">
        <v>58</v>
      </c>
      <c r="E489"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46</v>
      </c>
      <c r="E8" s="30" t="s">
        <v>17</v>
      </c>
      <c r="J8" s="29">
        <f>0+J9+J62</f>
      </c>
      <c s="29">
        <f>0+K9+K62</f>
      </c>
      <c s="29">
        <f>0+L9+L62</f>
      </c>
      <c s="29">
        <f>0+M9+M62</f>
      </c>
    </row>
    <row r="9" spans="1:13" ht="12.75">
      <c r="A9" t="s">
        <v>47</v>
      </c>
      <c r="C9" s="31" t="s">
        <v>48</v>
      </c>
      <c r="E9" s="33" t="s">
        <v>49</v>
      </c>
      <c r="J9" s="32">
        <f>0</f>
      </c>
      <c s="32">
        <f>0</f>
      </c>
      <c s="32">
        <f>0+L10+L14+L18+L22+L26+L30+L34+L38+L42+L46+L50+L54+L58</f>
      </c>
      <c s="32">
        <f>0+M10+M14+M18+M22+M26+M30+M34+M38+M42+M46+M50+M54+M58</f>
      </c>
    </row>
    <row r="10" spans="1:16" ht="12.75">
      <c r="A10" t="s">
        <v>50</v>
      </c>
      <c s="34" t="s">
        <v>51</v>
      </c>
      <c s="34" t="s">
        <v>52</v>
      </c>
      <c s="35" t="s">
        <v>5</v>
      </c>
      <c s="6" t="s">
        <v>53</v>
      </c>
      <c s="36" t="s">
        <v>54</v>
      </c>
      <c s="37">
        <v>6</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38.25">
      <c r="A13" t="s">
        <v>58</v>
      </c>
      <c r="E13" s="39" t="s">
        <v>59</v>
      </c>
    </row>
    <row r="14" spans="1:16" ht="12.75">
      <c r="A14" t="s">
        <v>50</v>
      </c>
      <c s="34" t="s">
        <v>28</v>
      </c>
      <c s="34" t="s">
        <v>60</v>
      </c>
      <c s="35" t="s">
        <v>5</v>
      </c>
      <c s="6" t="s">
        <v>61</v>
      </c>
      <c s="36" t="s">
        <v>54</v>
      </c>
      <c s="37">
        <v>2</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38.25">
      <c r="A17" t="s">
        <v>58</v>
      </c>
      <c r="E17" s="39" t="s">
        <v>62</v>
      </c>
    </row>
    <row r="18" spans="1:16" ht="12.75">
      <c r="A18" t="s">
        <v>50</v>
      </c>
      <c s="34" t="s">
        <v>26</v>
      </c>
      <c s="34" t="s">
        <v>63</v>
      </c>
      <c s="35" t="s">
        <v>5</v>
      </c>
      <c s="6" t="s">
        <v>64</v>
      </c>
      <c s="36" t="s">
        <v>65</v>
      </c>
      <c s="37">
        <v>2</v>
      </c>
      <c s="36">
        <v>0</v>
      </c>
      <c s="36">
        <f>ROUND(G18*H18,6)</f>
      </c>
      <c r="L18" s="38">
        <v>0</v>
      </c>
      <c s="32">
        <f>ROUND(ROUND(L18,2)*ROUND(G18,3),2)</f>
      </c>
      <c s="36" t="s">
        <v>55</v>
      </c>
      <c>
        <f>(M18*21)/100</f>
      </c>
      <c t="s">
        <v>28</v>
      </c>
    </row>
    <row r="19" spans="1:5" ht="12.75">
      <c r="A19" s="35" t="s">
        <v>56</v>
      </c>
      <c r="E19" s="39" t="s">
        <v>64</v>
      </c>
    </row>
    <row r="20" spans="1:5" ht="12.75">
      <c r="A20" s="35" t="s">
        <v>57</v>
      </c>
      <c r="E20" s="40" t="s">
        <v>5</v>
      </c>
    </row>
    <row r="21" spans="1:5" ht="38.25">
      <c r="A21" t="s">
        <v>58</v>
      </c>
      <c r="E21" s="39" t="s">
        <v>66</v>
      </c>
    </row>
    <row r="22" spans="1:16" ht="12.75">
      <c r="A22" t="s">
        <v>50</v>
      </c>
      <c s="34" t="s">
        <v>67</v>
      </c>
      <c s="34" t="s">
        <v>68</v>
      </c>
      <c s="35" t="s">
        <v>5</v>
      </c>
      <c s="6" t="s">
        <v>69</v>
      </c>
      <c s="36" t="s">
        <v>70</v>
      </c>
      <c s="37">
        <v>1</v>
      </c>
      <c s="36">
        <v>0</v>
      </c>
      <c s="36">
        <f>ROUND(G22*H22,6)</f>
      </c>
      <c r="L22" s="38">
        <v>0</v>
      </c>
      <c s="32">
        <f>ROUND(ROUND(L22,2)*ROUND(G22,3),2)</f>
      </c>
      <c s="36" t="s">
        <v>55</v>
      </c>
      <c>
        <f>(M22*21)/100</f>
      </c>
      <c t="s">
        <v>28</v>
      </c>
    </row>
    <row r="23" spans="1:5" ht="12.75">
      <c r="A23" s="35" t="s">
        <v>56</v>
      </c>
      <c r="E23" s="39" t="s">
        <v>69</v>
      </c>
    </row>
    <row r="24" spans="1:5" ht="12.75">
      <c r="A24" s="35" t="s">
        <v>57</v>
      </c>
      <c r="E24" s="40" t="s">
        <v>5</v>
      </c>
    </row>
    <row r="25" spans="1:5" ht="38.25">
      <c r="A25" t="s">
        <v>58</v>
      </c>
      <c r="E25" s="39" t="s">
        <v>71</v>
      </c>
    </row>
    <row r="26" spans="1:16" ht="12.75">
      <c r="A26" t="s">
        <v>50</v>
      </c>
      <c s="34" t="s">
        <v>72</v>
      </c>
      <c s="34" t="s">
        <v>73</v>
      </c>
      <c s="35" t="s">
        <v>5</v>
      </c>
      <c s="6" t="s">
        <v>74</v>
      </c>
      <c s="36" t="s">
        <v>70</v>
      </c>
      <c s="37">
        <v>1</v>
      </c>
      <c s="36">
        <v>0</v>
      </c>
      <c s="36">
        <f>ROUND(G26*H26,6)</f>
      </c>
      <c r="L26" s="38">
        <v>0</v>
      </c>
      <c s="32">
        <f>ROUND(ROUND(L26,2)*ROUND(G26,3),2)</f>
      </c>
      <c s="36" t="s">
        <v>55</v>
      </c>
      <c>
        <f>(M26*21)/100</f>
      </c>
      <c t="s">
        <v>28</v>
      </c>
    </row>
    <row r="27" spans="1:5" ht="12.75">
      <c r="A27" s="35" t="s">
        <v>56</v>
      </c>
      <c r="E27" s="39" t="s">
        <v>74</v>
      </c>
    </row>
    <row r="28" spans="1:5" ht="12.75">
      <c r="A28" s="35" t="s">
        <v>57</v>
      </c>
      <c r="E28" s="40" t="s">
        <v>5</v>
      </c>
    </row>
    <row r="29" spans="1:5" ht="38.25">
      <c r="A29" t="s">
        <v>58</v>
      </c>
      <c r="E29" s="39" t="s">
        <v>75</v>
      </c>
    </row>
    <row r="30" spans="1:16" ht="12.75">
      <c r="A30" t="s">
        <v>50</v>
      </c>
      <c s="34" t="s">
        <v>27</v>
      </c>
      <c s="34" t="s">
        <v>76</v>
      </c>
      <c s="35" t="s">
        <v>5</v>
      </c>
      <c s="6" t="s">
        <v>77</v>
      </c>
      <c s="36" t="s">
        <v>54</v>
      </c>
      <c s="37">
        <v>4</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38.25">
      <c r="A33" t="s">
        <v>58</v>
      </c>
      <c r="E33" s="39" t="s">
        <v>78</v>
      </c>
    </row>
    <row r="34" spans="1:16" ht="12.75">
      <c r="A34" t="s">
        <v>50</v>
      </c>
      <c s="34" t="s">
        <v>79</v>
      </c>
      <c s="34" t="s">
        <v>80</v>
      </c>
      <c s="35" t="s">
        <v>5</v>
      </c>
      <c s="6" t="s">
        <v>81</v>
      </c>
      <c s="36" t="s">
        <v>54</v>
      </c>
      <c s="37">
        <v>2</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38.25">
      <c r="A37" t="s">
        <v>58</v>
      </c>
      <c r="E37" s="39" t="s">
        <v>82</v>
      </c>
    </row>
    <row r="38" spans="1:16" ht="12.75">
      <c r="A38" t="s">
        <v>50</v>
      </c>
      <c s="34" t="s">
        <v>83</v>
      </c>
      <c s="34" t="s">
        <v>84</v>
      </c>
      <c s="35" t="s">
        <v>5</v>
      </c>
      <c s="6" t="s">
        <v>85</v>
      </c>
      <c s="36" t="s">
        <v>86</v>
      </c>
      <c s="37">
        <v>550</v>
      </c>
      <c s="36">
        <v>0</v>
      </c>
      <c s="36">
        <f>ROUND(G38*H38,6)</f>
      </c>
      <c r="L38" s="38">
        <v>0</v>
      </c>
      <c s="32">
        <f>ROUND(ROUND(L38,2)*ROUND(G38,3),2)</f>
      </c>
      <c s="36" t="s">
        <v>55</v>
      </c>
      <c>
        <f>(M38*21)/100</f>
      </c>
      <c t="s">
        <v>28</v>
      </c>
    </row>
    <row r="39" spans="1:5" ht="12.75">
      <c r="A39" s="35" t="s">
        <v>56</v>
      </c>
      <c r="E39" s="39" t="s">
        <v>85</v>
      </c>
    </row>
    <row r="40" spans="1:5" ht="12.75">
      <c r="A40" s="35" t="s">
        <v>57</v>
      </c>
      <c r="E40" s="40" t="s">
        <v>5</v>
      </c>
    </row>
    <row r="41" spans="1:5" ht="38.25">
      <c r="A41" t="s">
        <v>58</v>
      </c>
      <c r="E41" s="39" t="s">
        <v>87</v>
      </c>
    </row>
    <row r="42" spans="1:16" ht="12.75">
      <c r="A42" t="s">
        <v>50</v>
      </c>
      <c s="34" t="s">
        <v>88</v>
      </c>
      <c s="34" t="s">
        <v>89</v>
      </c>
      <c s="35" t="s">
        <v>5</v>
      </c>
      <c s="6" t="s">
        <v>90</v>
      </c>
      <c s="36" t="s">
        <v>86</v>
      </c>
      <c s="37">
        <v>550</v>
      </c>
      <c s="36">
        <v>0</v>
      </c>
      <c s="36">
        <f>ROUND(G42*H42,6)</f>
      </c>
      <c r="L42" s="38">
        <v>0</v>
      </c>
      <c s="32">
        <f>ROUND(ROUND(L42,2)*ROUND(G42,3),2)</f>
      </c>
      <c s="36" t="s">
        <v>55</v>
      </c>
      <c>
        <f>(M42*21)/100</f>
      </c>
      <c t="s">
        <v>28</v>
      </c>
    </row>
    <row r="43" spans="1:5" ht="12.75">
      <c r="A43" s="35" t="s">
        <v>56</v>
      </c>
      <c r="E43" s="39" t="s">
        <v>90</v>
      </c>
    </row>
    <row r="44" spans="1:5" ht="12.75">
      <c r="A44" s="35" t="s">
        <v>57</v>
      </c>
      <c r="E44" s="40" t="s">
        <v>5</v>
      </c>
    </row>
    <row r="45" spans="1:5" ht="38.25">
      <c r="A45" t="s">
        <v>58</v>
      </c>
      <c r="E45" s="39" t="s">
        <v>91</v>
      </c>
    </row>
    <row r="46" spans="1:16" ht="25.5">
      <c r="A46" t="s">
        <v>50</v>
      </c>
      <c s="34" t="s">
        <v>92</v>
      </c>
      <c s="34" t="s">
        <v>93</v>
      </c>
      <c s="35" t="s">
        <v>5</v>
      </c>
      <c s="6" t="s">
        <v>94</v>
      </c>
      <c s="36" t="s">
        <v>65</v>
      </c>
      <c s="37">
        <v>4</v>
      </c>
      <c s="36">
        <v>0</v>
      </c>
      <c s="36">
        <f>ROUND(G46*H46,6)</f>
      </c>
      <c r="L46" s="38">
        <v>0</v>
      </c>
      <c s="32">
        <f>ROUND(ROUND(L46,2)*ROUND(G46,3),2)</f>
      </c>
      <c s="36" t="s">
        <v>55</v>
      </c>
      <c>
        <f>(M46*21)/100</f>
      </c>
      <c t="s">
        <v>28</v>
      </c>
    </row>
    <row r="47" spans="1:5" ht="25.5">
      <c r="A47" s="35" t="s">
        <v>56</v>
      </c>
      <c r="E47" s="39" t="s">
        <v>94</v>
      </c>
    </row>
    <row r="48" spans="1:5" ht="12.75">
      <c r="A48" s="35" t="s">
        <v>57</v>
      </c>
      <c r="E48" s="40" t="s">
        <v>5</v>
      </c>
    </row>
    <row r="49" spans="1:5" ht="38.25">
      <c r="A49" t="s">
        <v>58</v>
      </c>
      <c r="E49" s="39" t="s">
        <v>95</v>
      </c>
    </row>
    <row r="50" spans="1:16" ht="25.5">
      <c r="A50" t="s">
        <v>50</v>
      </c>
      <c s="34" t="s">
        <v>96</v>
      </c>
      <c s="34" t="s">
        <v>97</v>
      </c>
      <c s="35" t="s">
        <v>5</v>
      </c>
      <c s="6" t="s">
        <v>98</v>
      </c>
      <c s="36" t="s">
        <v>65</v>
      </c>
      <c s="37">
        <v>4</v>
      </c>
      <c s="36">
        <v>0</v>
      </c>
      <c s="36">
        <f>ROUND(G50*H50,6)</f>
      </c>
      <c r="L50" s="38">
        <v>0</v>
      </c>
      <c s="32">
        <f>ROUND(ROUND(L50,2)*ROUND(G50,3),2)</f>
      </c>
      <c s="36" t="s">
        <v>55</v>
      </c>
      <c>
        <f>(M50*21)/100</f>
      </c>
      <c t="s">
        <v>28</v>
      </c>
    </row>
    <row r="51" spans="1:5" ht="25.5">
      <c r="A51" s="35" t="s">
        <v>56</v>
      </c>
      <c r="E51" s="39" t="s">
        <v>98</v>
      </c>
    </row>
    <row r="52" spans="1:5" ht="12.75">
      <c r="A52" s="35" t="s">
        <v>57</v>
      </c>
      <c r="E52" s="40" t="s">
        <v>5</v>
      </c>
    </row>
    <row r="53" spans="1:5" ht="38.25">
      <c r="A53" t="s">
        <v>58</v>
      </c>
      <c r="E53" s="39" t="s">
        <v>99</v>
      </c>
    </row>
    <row r="54" spans="1:16" ht="25.5">
      <c r="A54" t="s">
        <v>50</v>
      </c>
      <c s="34" t="s">
        <v>100</v>
      </c>
      <c s="34" t="s">
        <v>101</v>
      </c>
      <c s="35" t="s">
        <v>5</v>
      </c>
      <c s="6" t="s">
        <v>102</v>
      </c>
      <c s="36" t="s">
        <v>65</v>
      </c>
      <c s="37">
        <v>4</v>
      </c>
      <c s="36">
        <v>0</v>
      </c>
      <c s="36">
        <f>ROUND(G54*H54,6)</f>
      </c>
      <c r="L54" s="38">
        <v>0</v>
      </c>
      <c s="32">
        <f>ROUND(ROUND(L54,2)*ROUND(G54,3),2)</f>
      </c>
      <c s="36" t="s">
        <v>55</v>
      </c>
      <c>
        <f>(M54*21)/100</f>
      </c>
      <c t="s">
        <v>28</v>
      </c>
    </row>
    <row r="55" spans="1:5" ht="25.5">
      <c r="A55" s="35" t="s">
        <v>56</v>
      </c>
      <c r="E55" s="39" t="s">
        <v>102</v>
      </c>
    </row>
    <row r="56" spans="1:5" ht="12.75">
      <c r="A56" s="35" t="s">
        <v>57</v>
      </c>
      <c r="E56" s="40" t="s">
        <v>5</v>
      </c>
    </row>
    <row r="57" spans="1:5" ht="38.25">
      <c r="A57" t="s">
        <v>58</v>
      </c>
      <c r="E57" s="39" t="s">
        <v>103</v>
      </c>
    </row>
    <row r="58" spans="1:16" ht="25.5">
      <c r="A58" t="s">
        <v>50</v>
      </c>
      <c s="34" t="s">
        <v>104</v>
      </c>
      <c s="34" t="s">
        <v>105</v>
      </c>
      <c s="35" t="s">
        <v>5</v>
      </c>
      <c s="6" t="s">
        <v>106</v>
      </c>
      <c s="36" t="s">
        <v>65</v>
      </c>
      <c s="37">
        <v>50</v>
      </c>
      <c s="36">
        <v>0</v>
      </c>
      <c s="36">
        <f>ROUND(G58*H58,6)</f>
      </c>
      <c r="L58" s="38">
        <v>0</v>
      </c>
      <c s="32">
        <f>ROUND(ROUND(L58,2)*ROUND(G58,3),2)</f>
      </c>
      <c s="36" t="s">
        <v>55</v>
      </c>
      <c>
        <f>(M58*21)/100</f>
      </c>
      <c t="s">
        <v>28</v>
      </c>
    </row>
    <row r="59" spans="1:5" ht="25.5">
      <c r="A59" s="35" t="s">
        <v>56</v>
      </c>
      <c r="E59" s="39" t="s">
        <v>106</v>
      </c>
    </row>
    <row r="60" spans="1:5" ht="12.75">
      <c r="A60" s="35" t="s">
        <v>57</v>
      </c>
      <c r="E60" s="40" t="s">
        <v>5</v>
      </c>
    </row>
    <row r="61" spans="1:5" ht="38.25">
      <c r="A61" t="s">
        <v>58</v>
      </c>
      <c r="E61" s="39" t="s">
        <v>107</v>
      </c>
    </row>
    <row r="62" spans="1:13" ht="12.75">
      <c r="A62" t="s">
        <v>47</v>
      </c>
      <c r="C62" s="31" t="s">
        <v>108</v>
      </c>
      <c r="E62" s="33" t="s">
        <v>109</v>
      </c>
      <c r="J62" s="32">
        <f>0</f>
      </c>
      <c s="32">
        <f>0</f>
      </c>
      <c s="32">
        <f>0+L63+L67+L71+L75+L79+L83+L87+L91+L95+L99+L103+L107+L111+L115+L119+L123+L127+L131+L135+L139+L143+L147+L151+L155+L159+L163+L167+L171+L175+L179+L183+L187+L191+L195+L199+L203+L207+L211+L215+L219+L223+L227+L231+L235+L239+L243+L247+L251+L255+L259+L263+L267+L271+L275+L279+L283+L287+L291+L295+L299+L303+L307+L311+L315+L319+L323+L327</f>
      </c>
      <c s="32">
        <f>0+M63+M67+M71+M75+M79+M83+M87+M91+M95+M99+M103+M107+M111+M115+M119+M123+M127+M131+M135+M139+M143+M147+M151+M155+M159+M163+M167+M171+M175+M179+M183+M187+M191+M195+M199+M203+M207+M211+M215+M219+M223+M227+M231+M235+M239+M243+M247+M251+M255+M259+M263+M267+M271+M275+M279+M283+M287+M291+M295+M299+M303+M307+M311+M315+M319+M323+M327</f>
      </c>
    </row>
    <row r="63" spans="1:16" ht="12.75">
      <c r="A63" t="s">
        <v>50</v>
      </c>
      <c s="34" t="s">
        <v>110</v>
      </c>
      <c s="34" t="s">
        <v>111</v>
      </c>
      <c s="35" t="s">
        <v>5</v>
      </c>
      <c s="6" t="s">
        <v>112</v>
      </c>
      <c s="36" t="s">
        <v>86</v>
      </c>
      <c s="37">
        <v>70</v>
      </c>
      <c s="36">
        <v>0</v>
      </c>
      <c s="36">
        <f>ROUND(G63*H63,6)</f>
      </c>
      <c r="L63" s="38">
        <v>0</v>
      </c>
      <c s="32">
        <f>ROUND(ROUND(L63,2)*ROUND(G63,3),2)</f>
      </c>
      <c s="36" t="s">
        <v>55</v>
      </c>
      <c>
        <f>(M63*21)/100</f>
      </c>
      <c t="s">
        <v>28</v>
      </c>
    </row>
    <row r="64" spans="1:5" ht="12.75">
      <c r="A64" s="35" t="s">
        <v>56</v>
      </c>
      <c r="E64" s="39" t="s">
        <v>112</v>
      </c>
    </row>
    <row r="65" spans="1:5" ht="12.75">
      <c r="A65" s="35" t="s">
        <v>57</v>
      </c>
      <c r="E65" s="40" t="s">
        <v>5</v>
      </c>
    </row>
    <row r="66" spans="1:5" ht="38.25">
      <c r="A66" t="s">
        <v>58</v>
      </c>
      <c r="E66" s="39" t="s">
        <v>113</v>
      </c>
    </row>
    <row r="67" spans="1:16" ht="25.5">
      <c r="A67" t="s">
        <v>50</v>
      </c>
      <c s="34" t="s">
        <v>114</v>
      </c>
      <c s="34" t="s">
        <v>115</v>
      </c>
      <c s="35" t="s">
        <v>5</v>
      </c>
      <c s="6" t="s">
        <v>116</v>
      </c>
      <c s="36" t="s">
        <v>117</v>
      </c>
      <c s="37">
        <v>2.2</v>
      </c>
      <c s="36">
        <v>0</v>
      </c>
      <c s="36">
        <f>ROUND(G67*H67,6)</f>
      </c>
      <c r="L67" s="38">
        <v>0</v>
      </c>
      <c s="32">
        <f>ROUND(ROUND(L67,2)*ROUND(G67,3),2)</f>
      </c>
      <c s="36" t="s">
        <v>55</v>
      </c>
      <c>
        <f>(M67*21)/100</f>
      </c>
      <c t="s">
        <v>28</v>
      </c>
    </row>
    <row r="68" spans="1:5" ht="25.5">
      <c r="A68" s="35" t="s">
        <v>56</v>
      </c>
      <c r="E68" s="39" t="s">
        <v>116</v>
      </c>
    </row>
    <row r="69" spans="1:5" ht="12.75">
      <c r="A69" s="35" t="s">
        <v>57</v>
      </c>
      <c r="E69" s="40" t="s">
        <v>5</v>
      </c>
    </row>
    <row r="70" spans="1:5" ht="38.25">
      <c r="A70" t="s">
        <v>58</v>
      </c>
      <c r="E70" s="39" t="s">
        <v>118</v>
      </c>
    </row>
    <row r="71" spans="1:16" ht="25.5">
      <c r="A71" t="s">
        <v>50</v>
      </c>
      <c s="34" t="s">
        <v>119</v>
      </c>
      <c s="34" t="s">
        <v>120</v>
      </c>
      <c s="35" t="s">
        <v>5</v>
      </c>
      <c s="6" t="s">
        <v>121</v>
      </c>
      <c s="36" t="s">
        <v>86</v>
      </c>
      <c s="37">
        <v>550</v>
      </c>
      <c s="36">
        <v>0</v>
      </c>
      <c s="36">
        <f>ROUND(G71*H71,6)</f>
      </c>
      <c r="L71" s="38">
        <v>0</v>
      </c>
      <c s="32">
        <f>ROUND(ROUND(L71,2)*ROUND(G71,3),2)</f>
      </c>
      <c s="36" t="s">
        <v>55</v>
      </c>
      <c>
        <f>(M71*21)/100</f>
      </c>
      <c t="s">
        <v>28</v>
      </c>
    </row>
    <row r="72" spans="1:5" ht="25.5">
      <c r="A72" s="35" t="s">
        <v>56</v>
      </c>
      <c r="E72" s="39" t="s">
        <v>121</v>
      </c>
    </row>
    <row r="73" spans="1:5" ht="12.75">
      <c r="A73" s="35" t="s">
        <v>57</v>
      </c>
      <c r="E73" s="40" t="s">
        <v>5</v>
      </c>
    </row>
    <row r="74" spans="1:5" ht="38.25">
      <c r="A74" t="s">
        <v>58</v>
      </c>
      <c r="E74" s="39" t="s">
        <v>122</v>
      </c>
    </row>
    <row r="75" spans="1:16" ht="12.75">
      <c r="A75" t="s">
        <v>50</v>
      </c>
      <c s="34" t="s">
        <v>123</v>
      </c>
      <c s="34" t="s">
        <v>124</v>
      </c>
      <c s="35" t="s">
        <v>5</v>
      </c>
      <c s="6" t="s">
        <v>125</v>
      </c>
      <c s="36" t="s">
        <v>126</v>
      </c>
      <c s="37">
        <v>11.7</v>
      </c>
      <c s="36">
        <v>0</v>
      </c>
      <c s="36">
        <f>ROUND(G75*H75,6)</f>
      </c>
      <c r="L75" s="38">
        <v>0</v>
      </c>
      <c s="32">
        <f>ROUND(ROUND(L75,2)*ROUND(G75,3),2)</f>
      </c>
      <c s="36" t="s">
        <v>55</v>
      </c>
      <c>
        <f>(M75*21)/100</f>
      </c>
      <c t="s">
        <v>28</v>
      </c>
    </row>
    <row r="76" spans="1:5" ht="12.75">
      <c r="A76" s="35" t="s">
        <v>56</v>
      </c>
      <c r="E76" s="39" t="s">
        <v>125</v>
      </c>
    </row>
    <row r="77" spans="1:5" ht="12.75">
      <c r="A77" s="35" t="s">
        <v>57</v>
      </c>
      <c r="E77" s="40" t="s">
        <v>5</v>
      </c>
    </row>
    <row r="78" spans="1:5" ht="38.25">
      <c r="A78" t="s">
        <v>58</v>
      </c>
      <c r="E78" s="39" t="s">
        <v>127</v>
      </c>
    </row>
    <row r="79" spans="1:16" ht="12.75">
      <c r="A79" t="s">
        <v>50</v>
      </c>
      <c s="34" t="s">
        <v>128</v>
      </c>
      <c s="34" t="s">
        <v>129</v>
      </c>
      <c s="35" t="s">
        <v>5</v>
      </c>
      <c s="6" t="s">
        <v>130</v>
      </c>
      <c s="36" t="s">
        <v>86</v>
      </c>
      <c s="37">
        <v>1300</v>
      </c>
      <c s="36">
        <v>0</v>
      </c>
      <c s="36">
        <f>ROUND(G79*H79,6)</f>
      </c>
      <c r="L79" s="38">
        <v>0</v>
      </c>
      <c s="32">
        <f>ROUND(ROUND(L79,2)*ROUND(G79,3),2)</f>
      </c>
      <c s="36" t="s">
        <v>55</v>
      </c>
      <c>
        <f>(M79*21)/100</f>
      </c>
      <c t="s">
        <v>28</v>
      </c>
    </row>
    <row r="80" spans="1:5" ht="12.75">
      <c r="A80" s="35" t="s">
        <v>56</v>
      </c>
      <c r="E80" s="39" t="s">
        <v>130</v>
      </c>
    </row>
    <row r="81" spans="1:5" ht="12.75">
      <c r="A81" s="35" t="s">
        <v>57</v>
      </c>
      <c r="E81" s="40" t="s">
        <v>5</v>
      </c>
    </row>
    <row r="82" spans="1:5" ht="38.25">
      <c r="A82" t="s">
        <v>58</v>
      </c>
      <c r="E82" s="39" t="s">
        <v>131</v>
      </c>
    </row>
    <row r="83" spans="1:16" ht="12.75">
      <c r="A83" t="s">
        <v>50</v>
      </c>
      <c s="34" t="s">
        <v>132</v>
      </c>
      <c s="34" t="s">
        <v>133</v>
      </c>
      <c s="35" t="s">
        <v>5</v>
      </c>
      <c s="6" t="s">
        <v>134</v>
      </c>
      <c s="36" t="s">
        <v>86</v>
      </c>
      <c s="37">
        <v>350</v>
      </c>
      <c s="36">
        <v>0</v>
      </c>
      <c s="36">
        <f>ROUND(G83*H83,6)</f>
      </c>
      <c r="L83" s="38">
        <v>0</v>
      </c>
      <c s="32">
        <f>ROUND(ROUND(L83,2)*ROUND(G83,3),2)</f>
      </c>
      <c s="36" t="s">
        <v>55</v>
      </c>
      <c>
        <f>(M83*21)/100</f>
      </c>
      <c t="s">
        <v>28</v>
      </c>
    </row>
    <row r="84" spans="1:5" ht="12.75">
      <c r="A84" s="35" t="s">
        <v>56</v>
      </c>
      <c r="E84" s="39" t="s">
        <v>134</v>
      </c>
    </row>
    <row r="85" spans="1:5" ht="12.75">
      <c r="A85" s="35" t="s">
        <v>57</v>
      </c>
      <c r="E85" s="40" t="s">
        <v>5</v>
      </c>
    </row>
    <row r="86" spans="1:5" ht="38.25">
      <c r="A86" t="s">
        <v>58</v>
      </c>
      <c r="E86" s="39" t="s">
        <v>135</v>
      </c>
    </row>
    <row r="87" spans="1:16" ht="25.5">
      <c r="A87" t="s">
        <v>50</v>
      </c>
      <c s="34" t="s">
        <v>136</v>
      </c>
      <c s="34" t="s">
        <v>137</v>
      </c>
      <c s="35" t="s">
        <v>5</v>
      </c>
      <c s="6" t="s">
        <v>138</v>
      </c>
      <c s="36" t="s">
        <v>86</v>
      </c>
      <c s="37">
        <v>70</v>
      </c>
      <c s="36">
        <v>0</v>
      </c>
      <c s="36">
        <f>ROUND(G87*H87,6)</f>
      </c>
      <c r="L87" s="38">
        <v>0</v>
      </c>
      <c s="32">
        <f>ROUND(ROUND(L87,2)*ROUND(G87,3),2)</f>
      </c>
      <c s="36" t="s">
        <v>55</v>
      </c>
      <c>
        <f>(M87*21)/100</f>
      </c>
      <c t="s">
        <v>28</v>
      </c>
    </row>
    <row r="88" spans="1:5" ht="25.5">
      <c r="A88" s="35" t="s">
        <v>56</v>
      </c>
      <c r="E88" s="39" t="s">
        <v>138</v>
      </c>
    </row>
    <row r="89" spans="1:5" ht="12.75">
      <c r="A89" s="35" t="s">
        <v>57</v>
      </c>
      <c r="E89" s="40" t="s">
        <v>5</v>
      </c>
    </row>
    <row r="90" spans="1:5" ht="38.25">
      <c r="A90" t="s">
        <v>58</v>
      </c>
      <c r="E90" s="39" t="s">
        <v>139</v>
      </c>
    </row>
    <row r="91" spans="1:16" ht="12.75">
      <c r="A91" t="s">
        <v>50</v>
      </c>
      <c s="34" t="s">
        <v>140</v>
      </c>
      <c s="34" t="s">
        <v>141</v>
      </c>
      <c s="35" t="s">
        <v>5</v>
      </c>
      <c s="6" t="s">
        <v>142</v>
      </c>
      <c s="36" t="s">
        <v>65</v>
      </c>
      <c s="37">
        <v>6</v>
      </c>
      <c s="36">
        <v>0</v>
      </c>
      <c s="36">
        <f>ROUND(G91*H91,6)</f>
      </c>
      <c r="L91" s="38">
        <v>0</v>
      </c>
      <c s="32">
        <f>ROUND(ROUND(L91,2)*ROUND(G91,3),2)</f>
      </c>
      <c s="36" t="s">
        <v>55</v>
      </c>
      <c>
        <f>(M91*21)/100</f>
      </c>
      <c t="s">
        <v>28</v>
      </c>
    </row>
    <row r="92" spans="1:5" ht="12.75">
      <c r="A92" s="35" t="s">
        <v>56</v>
      </c>
      <c r="E92" s="39" t="s">
        <v>142</v>
      </c>
    </row>
    <row r="93" spans="1:5" ht="12.75">
      <c r="A93" s="35" t="s">
        <v>57</v>
      </c>
      <c r="E93" s="40" t="s">
        <v>5</v>
      </c>
    </row>
    <row r="94" spans="1:5" ht="38.25">
      <c r="A94" t="s">
        <v>58</v>
      </c>
      <c r="E94" s="39" t="s">
        <v>143</v>
      </c>
    </row>
    <row r="95" spans="1:16" ht="12.75">
      <c r="A95" t="s">
        <v>50</v>
      </c>
      <c s="34" t="s">
        <v>144</v>
      </c>
      <c s="34" t="s">
        <v>145</v>
      </c>
      <c s="35" t="s">
        <v>5</v>
      </c>
      <c s="6" t="s">
        <v>146</v>
      </c>
      <c s="36" t="s">
        <v>65</v>
      </c>
      <c s="37">
        <v>6</v>
      </c>
      <c s="36">
        <v>0</v>
      </c>
      <c s="36">
        <f>ROUND(G95*H95,6)</f>
      </c>
      <c r="L95" s="38">
        <v>0</v>
      </c>
      <c s="32">
        <f>ROUND(ROUND(L95,2)*ROUND(G95,3),2)</f>
      </c>
      <c s="36" t="s">
        <v>55</v>
      </c>
      <c>
        <f>(M95*21)/100</f>
      </c>
      <c t="s">
        <v>28</v>
      </c>
    </row>
    <row r="96" spans="1:5" ht="12.75">
      <c r="A96" s="35" t="s">
        <v>56</v>
      </c>
      <c r="E96" s="39" t="s">
        <v>146</v>
      </c>
    </row>
    <row r="97" spans="1:5" ht="12.75">
      <c r="A97" s="35" t="s">
        <v>57</v>
      </c>
      <c r="E97" s="40" t="s">
        <v>5</v>
      </c>
    </row>
    <row r="98" spans="1:5" ht="38.25">
      <c r="A98" t="s">
        <v>58</v>
      </c>
      <c r="E98" s="39" t="s">
        <v>147</v>
      </c>
    </row>
    <row r="99" spans="1:16" ht="12.75">
      <c r="A99" t="s">
        <v>50</v>
      </c>
      <c s="34" t="s">
        <v>148</v>
      </c>
      <c s="34" t="s">
        <v>149</v>
      </c>
      <c s="35" t="s">
        <v>5</v>
      </c>
      <c s="6" t="s">
        <v>150</v>
      </c>
      <c s="36" t="s">
        <v>86</v>
      </c>
      <c s="37">
        <v>1230</v>
      </c>
      <c s="36">
        <v>0</v>
      </c>
      <c s="36">
        <f>ROUND(G99*H99,6)</f>
      </c>
      <c r="L99" s="38">
        <v>0</v>
      </c>
      <c s="32">
        <f>ROUND(ROUND(L99,2)*ROUND(G99,3),2)</f>
      </c>
      <c s="36" t="s">
        <v>55</v>
      </c>
      <c>
        <f>(M99*21)/100</f>
      </c>
      <c t="s">
        <v>28</v>
      </c>
    </row>
    <row r="100" spans="1:5" ht="12.75">
      <c r="A100" s="35" t="s">
        <v>56</v>
      </c>
      <c r="E100" s="39" t="s">
        <v>150</v>
      </c>
    </row>
    <row r="101" spans="1:5" ht="12.75">
      <c r="A101" s="35" t="s">
        <v>57</v>
      </c>
      <c r="E101" s="40" t="s">
        <v>5</v>
      </c>
    </row>
    <row r="102" spans="1:5" ht="38.25">
      <c r="A102" t="s">
        <v>58</v>
      </c>
      <c r="E102" s="39" t="s">
        <v>151</v>
      </c>
    </row>
    <row r="103" spans="1:16" ht="12.75">
      <c r="A103" t="s">
        <v>50</v>
      </c>
      <c s="34" t="s">
        <v>152</v>
      </c>
      <c s="34" t="s">
        <v>153</v>
      </c>
      <c s="35" t="s">
        <v>5</v>
      </c>
      <c s="6" t="s">
        <v>154</v>
      </c>
      <c s="36" t="s">
        <v>86</v>
      </c>
      <c s="37">
        <v>1230</v>
      </c>
      <c s="36">
        <v>0</v>
      </c>
      <c s="36">
        <f>ROUND(G103*H103,6)</f>
      </c>
      <c r="L103" s="38">
        <v>0</v>
      </c>
      <c s="32">
        <f>ROUND(ROUND(L103,2)*ROUND(G103,3),2)</f>
      </c>
      <c s="36" t="s">
        <v>55</v>
      </c>
      <c>
        <f>(M103*21)/100</f>
      </c>
      <c t="s">
        <v>28</v>
      </c>
    </row>
    <row r="104" spans="1:5" ht="12.75">
      <c r="A104" s="35" t="s">
        <v>56</v>
      </c>
      <c r="E104" s="39" t="s">
        <v>154</v>
      </c>
    </row>
    <row r="105" spans="1:5" ht="12.75">
      <c r="A105" s="35" t="s">
        <v>57</v>
      </c>
      <c r="E105" s="40" t="s">
        <v>5</v>
      </c>
    </row>
    <row r="106" spans="1:5" ht="38.25">
      <c r="A106" t="s">
        <v>58</v>
      </c>
      <c r="E106" s="39" t="s">
        <v>155</v>
      </c>
    </row>
    <row r="107" spans="1:16" ht="12.75">
      <c r="A107" t="s">
        <v>50</v>
      </c>
      <c s="34" t="s">
        <v>156</v>
      </c>
      <c s="34" t="s">
        <v>157</v>
      </c>
      <c s="35" t="s">
        <v>5</v>
      </c>
      <c s="6" t="s">
        <v>158</v>
      </c>
      <c s="36" t="s">
        <v>159</v>
      </c>
      <c s="37">
        <v>3</v>
      </c>
      <c s="36">
        <v>0</v>
      </c>
      <c s="36">
        <f>ROUND(G107*H107,6)</f>
      </c>
      <c r="L107" s="38">
        <v>0</v>
      </c>
      <c s="32">
        <f>ROUND(ROUND(L107,2)*ROUND(G107,3),2)</f>
      </c>
      <c s="36" t="s">
        <v>55</v>
      </c>
      <c>
        <f>(M107*21)/100</f>
      </c>
      <c t="s">
        <v>28</v>
      </c>
    </row>
    <row r="108" spans="1:5" ht="12.75">
      <c r="A108" s="35" t="s">
        <v>56</v>
      </c>
      <c r="E108" s="39" t="s">
        <v>158</v>
      </c>
    </row>
    <row r="109" spans="1:5" ht="12.75">
      <c r="A109" s="35" t="s">
        <v>57</v>
      </c>
      <c r="E109" s="40" t="s">
        <v>5</v>
      </c>
    </row>
    <row r="110" spans="1:5" ht="38.25">
      <c r="A110" t="s">
        <v>58</v>
      </c>
      <c r="E110" s="39" t="s">
        <v>160</v>
      </c>
    </row>
    <row r="111" spans="1:16" ht="12.75">
      <c r="A111" t="s">
        <v>50</v>
      </c>
      <c s="34" t="s">
        <v>161</v>
      </c>
      <c s="34" t="s">
        <v>162</v>
      </c>
      <c s="35" t="s">
        <v>5</v>
      </c>
      <c s="6" t="s">
        <v>163</v>
      </c>
      <c s="36" t="s">
        <v>86</v>
      </c>
      <c s="37">
        <v>700</v>
      </c>
      <c s="36">
        <v>0</v>
      </c>
      <c s="36">
        <f>ROUND(G111*H111,6)</f>
      </c>
      <c r="L111" s="38">
        <v>0</v>
      </c>
      <c s="32">
        <f>ROUND(ROUND(L111,2)*ROUND(G111,3),2)</f>
      </c>
      <c s="36" t="s">
        <v>55</v>
      </c>
      <c>
        <f>(M111*21)/100</f>
      </c>
      <c t="s">
        <v>28</v>
      </c>
    </row>
    <row r="112" spans="1:5" ht="12.75">
      <c r="A112" s="35" t="s">
        <v>56</v>
      </c>
      <c r="E112" s="39" t="s">
        <v>163</v>
      </c>
    </row>
    <row r="113" spans="1:5" ht="12.75">
      <c r="A113" s="35" t="s">
        <v>57</v>
      </c>
      <c r="E113" s="40" t="s">
        <v>5</v>
      </c>
    </row>
    <row r="114" spans="1:5" ht="38.25">
      <c r="A114" t="s">
        <v>58</v>
      </c>
      <c r="E114" s="39" t="s">
        <v>164</v>
      </c>
    </row>
    <row r="115" spans="1:16" ht="12.75">
      <c r="A115" t="s">
        <v>50</v>
      </c>
      <c s="34" t="s">
        <v>165</v>
      </c>
      <c s="34" t="s">
        <v>166</v>
      </c>
      <c s="35" t="s">
        <v>5</v>
      </c>
      <c s="6" t="s">
        <v>167</v>
      </c>
      <c s="36" t="s">
        <v>65</v>
      </c>
      <c s="37">
        <v>5</v>
      </c>
      <c s="36">
        <v>0</v>
      </c>
      <c s="36">
        <f>ROUND(G115*H115,6)</f>
      </c>
      <c r="L115" s="38">
        <v>0</v>
      </c>
      <c s="32">
        <f>ROUND(ROUND(L115,2)*ROUND(G115,3),2)</f>
      </c>
      <c s="36" t="s">
        <v>55</v>
      </c>
      <c>
        <f>(M115*21)/100</f>
      </c>
      <c t="s">
        <v>28</v>
      </c>
    </row>
    <row r="116" spans="1:5" ht="12.75">
      <c r="A116" s="35" t="s">
        <v>56</v>
      </c>
      <c r="E116" s="39" t="s">
        <v>167</v>
      </c>
    </row>
    <row r="117" spans="1:5" ht="12.75">
      <c r="A117" s="35" t="s">
        <v>57</v>
      </c>
      <c r="E117" s="40" t="s">
        <v>5</v>
      </c>
    </row>
    <row r="118" spans="1:5" ht="38.25">
      <c r="A118" t="s">
        <v>58</v>
      </c>
      <c r="E118" s="39" t="s">
        <v>168</v>
      </c>
    </row>
    <row r="119" spans="1:16" ht="12.75">
      <c r="A119" t="s">
        <v>50</v>
      </c>
      <c s="34" t="s">
        <v>169</v>
      </c>
      <c s="34" t="s">
        <v>170</v>
      </c>
      <c s="35" t="s">
        <v>5</v>
      </c>
      <c s="6" t="s">
        <v>171</v>
      </c>
      <c s="36" t="s">
        <v>65</v>
      </c>
      <c s="37">
        <v>5</v>
      </c>
      <c s="36">
        <v>0</v>
      </c>
      <c s="36">
        <f>ROUND(G119*H119,6)</f>
      </c>
      <c r="L119" s="38">
        <v>0</v>
      </c>
      <c s="32">
        <f>ROUND(ROUND(L119,2)*ROUND(G119,3),2)</f>
      </c>
      <c s="36" t="s">
        <v>55</v>
      </c>
      <c>
        <f>(M119*21)/100</f>
      </c>
      <c t="s">
        <v>28</v>
      </c>
    </row>
    <row r="120" spans="1:5" ht="12.75">
      <c r="A120" s="35" t="s">
        <v>56</v>
      </c>
      <c r="E120" s="39" t="s">
        <v>171</v>
      </c>
    </row>
    <row r="121" spans="1:5" ht="12.75">
      <c r="A121" s="35" t="s">
        <v>57</v>
      </c>
      <c r="E121" s="40" t="s">
        <v>5</v>
      </c>
    </row>
    <row r="122" spans="1:5" ht="38.25">
      <c r="A122" t="s">
        <v>58</v>
      </c>
      <c r="E122" s="39" t="s">
        <v>172</v>
      </c>
    </row>
    <row r="123" spans="1:16" ht="12.75">
      <c r="A123" t="s">
        <v>50</v>
      </c>
      <c s="34" t="s">
        <v>173</v>
      </c>
      <c s="34" t="s">
        <v>174</v>
      </c>
      <c s="35" t="s">
        <v>5</v>
      </c>
      <c s="6" t="s">
        <v>175</v>
      </c>
      <c s="36" t="s">
        <v>65</v>
      </c>
      <c s="37">
        <v>3</v>
      </c>
      <c s="36">
        <v>0</v>
      </c>
      <c s="36">
        <f>ROUND(G123*H123,6)</f>
      </c>
      <c r="L123" s="38">
        <v>0</v>
      </c>
      <c s="32">
        <f>ROUND(ROUND(L123,2)*ROUND(G123,3),2)</f>
      </c>
      <c s="36" t="s">
        <v>55</v>
      </c>
      <c>
        <f>(M123*21)/100</f>
      </c>
      <c t="s">
        <v>28</v>
      </c>
    </row>
    <row r="124" spans="1:5" ht="12.75">
      <c r="A124" s="35" t="s">
        <v>56</v>
      </c>
      <c r="E124" s="39" t="s">
        <v>175</v>
      </c>
    </row>
    <row r="125" spans="1:5" ht="12.75">
      <c r="A125" s="35" t="s">
        <v>57</v>
      </c>
      <c r="E125" s="40" t="s">
        <v>5</v>
      </c>
    </row>
    <row r="126" spans="1:5" ht="38.25">
      <c r="A126" t="s">
        <v>58</v>
      </c>
      <c r="E126" s="39" t="s">
        <v>176</v>
      </c>
    </row>
    <row r="127" spans="1:16" ht="12.75">
      <c r="A127" t="s">
        <v>50</v>
      </c>
      <c s="34" t="s">
        <v>177</v>
      </c>
      <c s="34" t="s">
        <v>178</v>
      </c>
      <c s="35" t="s">
        <v>5</v>
      </c>
      <c s="6" t="s">
        <v>179</v>
      </c>
      <c s="36" t="s">
        <v>65</v>
      </c>
      <c s="37">
        <v>3</v>
      </c>
      <c s="36">
        <v>0</v>
      </c>
      <c s="36">
        <f>ROUND(G127*H127,6)</f>
      </c>
      <c r="L127" s="38">
        <v>0</v>
      </c>
      <c s="32">
        <f>ROUND(ROUND(L127,2)*ROUND(G127,3),2)</f>
      </c>
      <c s="36" t="s">
        <v>55</v>
      </c>
      <c>
        <f>(M127*21)/100</f>
      </c>
      <c t="s">
        <v>28</v>
      </c>
    </row>
    <row r="128" spans="1:5" ht="12.75">
      <c r="A128" s="35" t="s">
        <v>56</v>
      </c>
      <c r="E128" s="39" t="s">
        <v>179</v>
      </c>
    </row>
    <row r="129" spans="1:5" ht="12.75">
      <c r="A129" s="35" t="s">
        <v>57</v>
      </c>
      <c r="E129" s="40" t="s">
        <v>5</v>
      </c>
    </row>
    <row r="130" spans="1:5" ht="38.25">
      <c r="A130" t="s">
        <v>58</v>
      </c>
      <c r="E130" s="39" t="s">
        <v>180</v>
      </c>
    </row>
    <row r="131" spans="1:16" ht="12.75">
      <c r="A131" t="s">
        <v>50</v>
      </c>
      <c s="34" t="s">
        <v>181</v>
      </c>
      <c s="34" t="s">
        <v>182</v>
      </c>
      <c s="35" t="s">
        <v>5</v>
      </c>
      <c s="6" t="s">
        <v>183</v>
      </c>
      <c s="36" t="s">
        <v>65</v>
      </c>
      <c s="37">
        <v>3</v>
      </c>
      <c s="36">
        <v>0</v>
      </c>
      <c s="36">
        <f>ROUND(G131*H131,6)</f>
      </c>
      <c r="L131" s="38">
        <v>0</v>
      </c>
      <c s="32">
        <f>ROUND(ROUND(L131,2)*ROUND(G131,3),2)</f>
      </c>
      <c s="36" t="s">
        <v>55</v>
      </c>
      <c>
        <f>(M131*21)/100</f>
      </c>
      <c t="s">
        <v>28</v>
      </c>
    </row>
    <row r="132" spans="1:5" ht="12.75">
      <c r="A132" s="35" t="s">
        <v>56</v>
      </c>
      <c r="E132" s="39" t="s">
        <v>183</v>
      </c>
    </row>
    <row r="133" spans="1:5" ht="12.75">
      <c r="A133" s="35" t="s">
        <v>57</v>
      </c>
      <c r="E133" s="40" t="s">
        <v>5</v>
      </c>
    </row>
    <row r="134" spans="1:5" ht="38.25">
      <c r="A134" t="s">
        <v>58</v>
      </c>
      <c r="E134" s="39" t="s">
        <v>184</v>
      </c>
    </row>
    <row r="135" spans="1:16" ht="12.75">
      <c r="A135" t="s">
        <v>50</v>
      </c>
      <c s="34" t="s">
        <v>185</v>
      </c>
      <c s="34" t="s">
        <v>186</v>
      </c>
      <c s="35" t="s">
        <v>5</v>
      </c>
      <c s="6" t="s">
        <v>187</v>
      </c>
      <c s="36" t="s">
        <v>65</v>
      </c>
      <c s="37">
        <v>3</v>
      </c>
      <c s="36">
        <v>0</v>
      </c>
      <c s="36">
        <f>ROUND(G135*H135,6)</f>
      </c>
      <c r="L135" s="38">
        <v>0</v>
      </c>
      <c s="32">
        <f>ROUND(ROUND(L135,2)*ROUND(G135,3),2)</f>
      </c>
      <c s="36" t="s">
        <v>55</v>
      </c>
      <c>
        <f>(M135*21)/100</f>
      </c>
      <c t="s">
        <v>28</v>
      </c>
    </row>
    <row r="136" spans="1:5" ht="12.75">
      <c r="A136" s="35" t="s">
        <v>56</v>
      </c>
      <c r="E136" s="39" t="s">
        <v>187</v>
      </c>
    </row>
    <row r="137" spans="1:5" ht="12.75">
      <c r="A137" s="35" t="s">
        <v>57</v>
      </c>
      <c r="E137" s="40" t="s">
        <v>5</v>
      </c>
    </row>
    <row r="138" spans="1:5" ht="38.25">
      <c r="A138" t="s">
        <v>58</v>
      </c>
      <c r="E138" s="39" t="s">
        <v>188</v>
      </c>
    </row>
    <row r="139" spans="1:16" ht="12.75">
      <c r="A139" t="s">
        <v>50</v>
      </c>
      <c s="34" t="s">
        <v>189</v>
      </c>
      <c s="34" t="s">
        <v>190</v>
      </c>
      <c s="35" t="s">
        <v>5</v>
      </c>
      <c s="6" t="s">
        <v>191</v>
      </c>
      <c s="36" t="s">
        <v>65</v>
      </c>
      <c s="37">
        <v>3</v>
      </c>
      <c s="36">
        <v>0</v>
      </c>
      <c s="36">
        <f>ROUND(G139*H139,6)</f>
      </c>
      <c r="L139" s="38">
        <v>0</v>
      </c>
      <c s="32">
        <f>ROUND(ROUND(L139,2)*ROUND(G139,3),2)</f>
      </c>
      <c s="36" t="s">
        <v>55</v>
      </c>
      <c>
        <f>(M139*21)/100</f>
      </c>
      <c t="s">
        <v>28</v>
      </c>
    </row>
    <row r="140" spans="1:5" ht="12.75">
      <c r="A140" s="35" t="s">
        <v>56</v>
      </c>
      <c r="E140" s="39" t="s">
        <v>191</v>
      </c>
    </row>
    <row r="141" spans="1:5" ht="12.75">
      <c r="A141" s="35" t="s">
        <v>57</v>
      </c>
      <c r="E141" s="40" t="s">
        <v>5</v>
      </c>
    </row>
    <row r="142" spans="1:5" ht="38.25">
      <c r="A142" t="s">
        <v>58</v>
      </c>
      <c r="E142" s="39" t="s">
        <v>192</v>
      </c>
    </row>
    <row r="143" spans="1:16" ht="12.75">
      <c r="A143" t="s">
        <v>50</v>
      </c>
      <c s="34" t="s">
        <v>193</v>
      </c>
      <c s="34" t="s">
        <v>194</v>
      </c>
      <c s="35" t="s">
        <v>5</v>
      </c>
      <c s="6" t="s">
        <v>195</v>
      </c>
      <c s="36" t="s">
        <v>65</v>
      </c>
      <c s="37">
        <v>3</v>
      </c>
      <c s="36">
        <v>0</v>
      </c>
      <c s="36">
        <f>ROUND(G143*H143,6)</f>
      </c>
      <c r="L143" s="38">
        <v>0</v>
      </c>
      <c s="32">
        <f>ROUND(ROUND(L143,2)*ROUND(G143,3),2)</f>
      </c>
      <c s="36" t="s">
        <v>55</v>
      </c>
      <c>
        <f>(M143*21)/100</f>
      </c>
      <c t="s">
        <v>28</v>
      </c>
    </row>
    <row r="144" spans="1:5" ht="12.75">
      <c r="A144" s="35" t="s">
        <v>56</v>
      </c>
      <c r="E144" s="39" t="s">
        <v>195</v>
      </c>
    </row>
    <row r="145" spans="1:5" ht="12.75">
      <c r="A145" s="35" t="s">
        <v>57</v>
      </c>
      <c r="E145" s="40" t="s">
        <v>5</v>
      </c>
    </row>
    <row r="146" spans="1:5" ht="38.25">
      <c r="A146" t="s">
        <v>58</v>
      </c>
      <c r="E146" s="39" t="s">
        <v>196</v>
      </c>
    </row>
    <row r="147" spans="1:16" ht="12.75">
      <c r="A147" t="s">
        <v>50</v>
      </c>
      <c s="34" t="s">
        <v>197</v>
      </c>
      <c s="34" t="s">
        <v>198</v>
      </c>
      <c s="35" t="s">
        <v>5</v>
      </c>
      <c s="6" t="s">
        <v>199</v>
      </c>
      <c s="36" t="s">
        <v>65</v>
      </c>
      <c s="37">
        <v>12</v>
      </c>
      <c s="36">
        <v>0</v>
      </c>
      <c s="36">
        <f>ROUND(G147*H147,6)</f>
      </c>
      <c r="L147" s="38">
        <v>0</v>
      </c>
      <c s="32">
        <f>ROUND(ROUND(L147,2)*ROUND(G147,3),2)</f>
      </c>
      <c s="36" t="s">
        <v>55</v>
      </c>
      <c>
        <f>(M147*21)/100</f>
      </c>
      <c t="s">
        <v>28</v>
      </c>
    </row>
    <row r="148" spans="1:5" ht="12.75">
      <c r="A148" s="35" t="s">
        <v>56</v>
      </c>
      <c r="E148" s="39" t="s">
        <v>199</v>
      </c>
    </row>
    <row r="149" spans="1:5" ht="12.75">
      <c r="A149" s="35" t="s">
        <v>57</v>
      </c>
      <c r="E149" s="40" t="s">
        <v>5</v>
      </c>
    </row>
    <row r="150" spans="1:5" ht="38.25">
      <c r="A150" t="s">
        <v>58</v>
      </c>
      <c r="E150" s="39" t="s">
        <v>200</v>
      </c>
    </row>
    <row r="151" spans="1:16" ht="12.75">
      <c r="A151" t="s">
        <v>50</v>
      </c>
      <c s="34" t="s">
        <v>201</v>
      </c>
      <c s="34" t="s">
        <v>202</v>
      </c>
      <c s="35" t="s">
        <v>5</v>
      </c>
      <c s="6" t="s">
        <v>203</v>
      </c>
      <c s="36" t="s">
        <v>65</v>
      </c>
      <c s="37">
        <v>12</v>
      </c>
      <c s="36">
        <v>0</v>
      </c>
      <c s="36">
        <f>ROUND(G151*H151,6)</f>
      </c>
      <c r="L151" s="38">
        <v>0</v>
      </c>
      <c s="32">
        <f>ROUND(ROUND(L151,2)*ROUND(G151,3),2)</f>
      </c>
      <c s="36" t="s">
        <v>55</v>
      </c>
      <c>
        <f>(M151*21)/100</f>
      </c>
      <c t="s">
        <v>28</v>
      </c>
    </row>
    <row r="152" spans="1:5" ht="12.75">
      <c r="A152" s="35" t="s">
        <v>56</v>
      </c>
      <c r="E152" s="39" t="s">
        <v>203</v>
      </c>
    </row>
    <row r="153" spans="1:5" ht="12.75">
      <c r="A153" s="35" t="s">
        <v>57</v>
      </c>
      <c r="E153" s="40" t="s">
        <v>5</v>
      </c>
    </row>
    <row r="154" spans="1:5" ht="38.25">
      <c r="A154" t="s">
        <v>58</v>
      </c>
      <c r="E154" s="39" t="s">
        <v>204</v>
      </c>
    </row>
    <row r="155" spans="1:16" ht="12.75">
      <c r="A155" t="s">
        <v>50</v>
      </c>
      <c s="34" t="s">
        <v>205</v>
      </c>
      <c s="34" t="s">
        <v>206</v>
      </c>
      <c s="35" t="s">
        <v>5</v>
      </c>
      <c s="6" t="s">
        <v>207</v>
      </c>
      <c s="36" t="s">
        <v>65</v>
      </c>
      <c s="37">
        <v>2</v>
      </c>
      <c s="36">
        <v>0</v>
      </c>
      <c s="36">
        <f>ROUND(G155*H155,6)</f>
      </c>
      <c r="L155" s="38">
        <v>0</v>
      </c>
      <c s="32">
        <f>ROUND(ROUND(L155,2)*ROUND(G155,3),2)</f>
      </c>
      <c s="36" t="s">
        <v>55</v>
      </c>
      <c>
        <f>(M155*21)/100</f>
      </c>
      <c t="s">
        <v>28</v>
      </c>
    </row>
    <row r="156" spans="1:5" ht="12.75">
      <c r="A156" s="35" t="s">
        <v>56</v>
      </c>
      <c r="E156" s="39" t="s">
        <v>207</v>
      </c>
    </row>
    <row r="157" spans="1:5" ht="12.75">
      <c r="A157" s="35" t="s">
        <v>57</v>
      </c>
      <c r="E157" s="40" t="s">
        <v>5</v>
      </c>
    </row>
    <row r="158" spans="1:5" ht="38.25">
      <c r="A158" t="s">
        <v>58</v>
      </c>
      <c r="E158" s="39" t="s">
        <v>208</v>
      </c>
    </row>
    <row r="159" spans="1:16" ht="12.75">
      <c r="A159" t="s">
        <v>50</v>
      </c>
      <c s="34" t="s">
        <v>209</v>
      </c>
      <c s="34" t="s">
        <v>210</v>
      </c>
      <c s="35" t="s">
        <v>5</v>
      </c>
      <c s="6" t="s">
        <v>211</v>
      </c>
      <c s="36" t="s">
        <v>65</v>
      </c>
      <c s="37">
        <v>2</v>
      </c>
      <c s="36">
        <v>0</v>
      </c>
      <c s="36">
        <f>ROUND(G159*H159,6)</f>
      </c>
      <c r="L159" s="38">
        <v>0</v>
      </c>
      <c s="32">
        <f>ROUND(ROUND(L159,2)*ROUND(G159,3),2)</f>
      </c>
      <c s="36" t="s">
        <v>55</v>
      </c>
      <c>
        <f>(M159*21)/100</f>
      </c>
      <c t="s">
        <v>28</v>
      </c>
    </row>
    <row r="160" spans="1:5" ht="12.75">
      <c r="A160" s="35" t="s">
        <v>56</v>
      </c>
      <c r="E160" s="39" t="s">
        <v>211</v>
      </c>
    </row>
    <row r="161" spans="1:5" ht="12.75">
      <c r="A161" s="35" t="s">
        <v>57</v>
      </c>
      <c r="E161" s="40" t="s">
        <v>5</v>
      </c>
    </row>
    <row r="162" spans="1:5" ht="38.25">
      <c r="A162" t="s">
        <v>58</v>
      </c>
      <c r="E162" s="39" t="s">
        <v>212</v>
      </c>
    </row>
    <row r="163" spans="1:16" ht="12.75">
      <c r="A163" t="s">
        <v>50</v>
      </c>
      <c s="34" t="s">
        <v>213</v>
      </c>
      <c s="34" t="s">
        <v>214</v>
      </c>
      <c s="35" t="s">
        <v>5</v>
      </c>
      <c s="6" t="s">
        <v>215</v>
      </c>
      <c s="36" t="s">
        <v>65</v>
      </c>
      <c s="37">
        <v>2</v>
      </c>
      <c s="36">
        <v>0</v>
      </c>
      <c s="36">
        <f>ROUND(G163*H163,6)</f>
      </c>
      <c r="L163" s="38">
        <v>0</v>
      </c>
      <c s="32">
        <f>ROUND(ROUND(L163,2)*ROUND(G163,3),2)</f>
      </c>
      <c s="36" t="s">
        <v>55</v>
      </c>
      <c>
        <f>(M163*21)/100</f>
      </c>
      <c t="s">
        <v>28</v>
      </c>
    </row>
    <row r="164" spans="1:5" ht="12.75">
      <c r="A164" s="35" t="s">
        <v>56</v>
      </c>
      <c r="E164" s="39" t="s">
        <v>215</v>
      </c>
    </row>
    <row r="165" spans="1:5" ht="12.75">
      <c r="A165" s="35" t="s">
        <v>57</v>
      </c>
      <c r="E165" s="40" t="s">
        <v>5</v>
      </c>
    </row>
    <row r="166" spans="1:5" ht="38.25">
      <c r="A166" t="s">
        <v>58</v>
      </c>
      <c r="E166" s="39" t="s">
        <v>216</v>
      </c>
    </row>
    <row r="167" spans="1:16" ht="12.75">
      <c r="A167" t="s">
        <v>50</v>
      </c>
      <c s="34" t="s">
        <v>217</v>
      </c>
      <c s="34" t="s">
        <v>218</v>
      </c>
      <c s="35" t="s">
        <v>5</v>
      </c>
      <c s="6" t="s">
        <v>219</v>
      </c>
      <c s="36" t="s">
        <v>65</v>
      </c>
      <c s="37">
        <v>2</v>
      </c>
      <c s="36">
        <v>0</v>
      </c>
      <c s="36">
        <f>ROUND(G167*H167,6)</f>
      </c>
      <c r="L167" s="38">
        <v>0</v>
      </c>
      <c s="32">
        <f>ROUND(ROUND(L167,2)*ROUND(G167,3),2)</f>
      </c>
      <c s="36" t="s">
        <v>55</v>
      </c>
      <c>
        <f>(M167*21)/100</f>
      </c>
      <c t="s">
        <v>28</v>
      </c>
    </row>
    <row r="168" spans="1:5" ht="12.75">
      <c r="A168" s="35" t="s">
        <v>56</v>
      </c>
      <c r="E168" s="39" t="s">
        <v>219</v>
      </c>
    </row>
    <row r="169" spans="1:5" ht="12.75">
      <c r="A169" s="35" t="s">
        <v>57</v>
      </c>
      <c r="E169" s="40" t="s">
        <v>5</v>
      </c>
    </row>
    <row r="170" spans="1:5" ht="38.25">
      <c r="A170" t="s">
        <v>58</v>
      </c>
      <c r="E170" s="39" t="s">
        <v>220</v>
      </c>
    </row>
    <row r="171" spans="1:16" ht="12.75">
      <c r="A171" t="s">
        <v>50</v>
      </c>
      <c s="34" t="s">
        <v>221</v>
      </c>
      <c s="34" t="s">
        <v>222</v>
      </c>
      <c s="35" t="s">
        <v>5</v>
      </c>
      <c s="6" t="s">
        <v>223</v>
      </c>
      <c s="36" t="s">
        <v>65</v>
      </c>
      <c s="37">
        <v>6</v>
      </c>
      <c s="36">
        <v>0</v>
      </c>
      <c s="36">
        <f>ROUND(G171*H171,6)</f>
      </c>
      <c r="L171" s="38">
        <v>0</v>
      </c>
      <c s="32">
        <f>ROUND(ROUND(L171,2)*ROUND(G171,3),2)</f>
      </c>
      <c s="36" t="s">
        <v>55</v>
      </c>
      <c>
        <f>(M171*21)/100</f>
      </c>
      <c t="s">
        <v>28</v>
      </c>
    </row>
    <row r="172" spans="1:5" ht="12.75">
      <c r="A172" s="35" t="s">
        <v>56</v>
      </c>
      <c r="E172" s="39" t="s">
        <v>223</v>
      </c>
    </row>
    <row r="173" spans="1:5" ht="12.75">
      <c r="A173" s="35" t="s">
        <v>57</v>
      </c>
      <c r="E173" s="40" t="s">
        <v>5</v>
      </c>
    </row>
    <row r="174" spans="1:5" ht="38.25">
      <c r="A174" t="s">
        <v>58</v>
      </c>
      <c r="E174" s="39" t="s">
        <v>224</v>
      </c>
    </row>
    <row r="175" spans="1:16" ht="12.75">
      <c r="A175" t="s">
        <v>50</v>
      </c>
      <c s="34" t="s">
        <v>225</v>
      </c>
      <c s="34" t="s">
        <v>226</v>
      </c>
      <c s="35" t="s">
        <v>5</v>
      </c>
      <c s="6" t="s">
        <v>227</v>
      </c>
      <c s="36" t="s">
        <v>65</v>
      </c>
      <c s="37">
        <v>6</v>
      </c>
      <c s="36">
        <v>0</v>
      </c>
      <c s="36">
        <f>ROUND(G175*H175,6)</f>
      </c>
      <c r="L175" s="38">
        <v>0</v>
      </c>
      <c s="32">
        <f>ROUND(ROUND(L175,2)*ROUND(G175,3),2)</f>
      </c>
      <c s="36" t="s">
        <v>55</v>
      </c>
      <c>
        <f>(M175*21)/100</f>
      </c>
      <c t="s">
        <v>28</v>
      </c>
    </row>
    <row r="176" spans="1:5" ht="12.75">
      <c r="A176" s="35" t="s">
        <v>56</v>
      </c>
      <c r="E176" s="39" t="s">
        <v>227</v>
      </c>
    </row>
    <row r="177" spans="1:5" ht="12.75">
      <c r="A177" s="35" t="s">
        <v>57</v>
      </c>
      <c r="E177" s="40" t="s">
        <v>5</v>
      </c>
    </row>
    <row r="178" spans="1:5" ht="38.25">
      <c r="A178" t="s">
        <v>58</v>
      </c>
      <c r="E178" s="39" t="s">
        <v>228</v>
      </c>
    </row>
    <row r="179" spans="1:16" ht="12.75">
      <c r="A179" t="s">
        <v>50</v>
      </c>
      <c s="34" t="s">
        <v>229</v>
      </c>
      <c s="34" t="s">
        <v>230</v>
      </c>
      <c s="35" t="s">
        <v>5</v>
      </c>
      <c s="6" t="s">
        <v>231</v>
      </c>
      <c s="36" t="s">
        <v>65</v>
      </c>
      <c s="37">
        <v>6</v>
      </c>
      <c s="36">
        <v>0</v>
      </c>
      <c s="36">
        <f>ROUND(G179*H179,6)</f>
      </c>
      <c r="L179" s="38">
        <v>0</v>
      </c>
      <c s="32">
        <f>ROUND(ROUND(L179,2)*ROUND(G179,3),2)</f>
      </c>
      <c s="36" t="s">
        <v>55</v>
      </c>
      <c>
        <f>(M179*21)/100</f>
      </c>
      <c t="s">
        <v>28</v>
      </c>
    </row>
    <row r="180" spans="1:5" ht="12.75">
      <c r="A180" s="35" t="s">
        <v>56</v>
      </c>
      <c r="E180" s="39" t="s">
        <v>231</v>
      </c>
    </row>
    <row r="181" spans="1:5" ht="12.75">
      <c r="A181" s="35" t="s">
        <v>57</v>
      </c>
      <c r="E181" s="40" t="s">
        <v>5</v>
      </c>
    </row>
    <row r="182" spans="1:5" ht="38.25">
      <c r="A182" t="s">
        <v>58</v>
      </c>
      <c r="E182" s="39" t="s">
        <v>232</v>
      </c>
    </row>
    <row r="183" spans="1:16" ht="12.75">
      <c r="A183" t="s">
        <v>50</v>
      </c>
      <c s="34" t="s">
        <v>233</v>
      </c>
      <c s="34" t="s">
        <v>234</v>
      </c>
      <c s="35" t="s">
        <v>5</v>
      </c>
      <c s="6" t="s">
        <v>235</v>
      </c>
      <c s="36" t="s">
        <v>65</v>
      </c>
      <c s="37">
        <v>6</v>
      </c>
      <c s="36">
        <v>0</v>
      </c>
      <c s="36">
        <f>ROUND(G183*H183,6)</f>
      </c>
      <c r="L183" s="38">
        <v>0</v>
      </c>
      <c s="32">
        <f>ROUND(ROUND(L183,2)*ROUND(G183,3),2)</f>
      </c>
      <c s="36" t="s">
        <v>55</v>
      </c>
      <c>
        <f>(M183*21)/100</f>
      </c>
      <c t="s">
        <v>28</v>
      </c>
    </row>
    <row r="184" spans="1:5" ht="12.75">
      <c r="A184" s="35" t="s">
        <v>56</v>
      </c>
      <c r="E184" s="39" t="s">
        <v>235</v>
      </c>
    </row>
    <row r="185" spans="1:5" ht="12.75">
      <c r="A185" s="35" t="s">
        <v>57</v>
      </c>
      <c r="E185" s="40" t="s">
        <v>5</v>
      </c>
    </row>
    <row r="186" spans="1:5" ht="38.25">
      <c r="A186" t="s">
        <v>58</v>
      </c>
      <c r="E186" s="39" t="s">
        <v>236</v>
      </c>
    </row>
    <row r="187" spans="1:16" ht="12.75">
      <c r="A187" t="s">
        <v>50</v>
      </c>
      <c s="34" t="s">
        <v>237</v>
      </c>
      <c s="34" t="s">
        <v>238</v>
      </c>
      <c s="35" t="s">
        <v>5</v>
      </c>
      <c s="6" t="s">
        <v>239</v>
      </c>
      <c s="36" t="s">
        <v>65</v>
      </c>
      <c s="37">
        <v>2</v>
      </c>
      <c s="36">
        <v>0</v>
      </c>
      <c s="36">
        <f>ROUND(G187*H187,6)</f>
      </c>
      <c r="L187" s="38">
        <v>0</v>
      </c>
      <c s="32">
        <f>ROUND(ROUND(L187,2)*ROUND(G187,3),2)</f>
      </c>
      <c s="36" t="s">
        <v>55</v>
      </c>
      <c>
        <f>(M187*21)/100</f>
      </c>
      <c t="s">
        <v>28</v>
      </c>
    </row>
    <row r="188" spans="1:5" ht="12.75">
      <c r="A188" s="35" t="s">
        <v>56</v>
      </c>
      <c r="E188" s="39" t="s">
        <v>239</v>
      </c>
    </row>
    <row r="189" spans="1:5" ht="12.75">
      <c r="A189" s="35" t="s">
        <v>57</v>
      </c>
      <c r="E189" s="40" t="s">
        <v>5</v>
      </c>
    </row>
    <row r="190" spans="1:5" ht="38.25">
      <c r="A190" t="s">
        <v>58</v>
      </c>
      <c r="E190" s="39" t="s">
        <v>240</v>
      </c>
    </row>
    <row r="191" spans="1:16" ht="12.75">
      <c r="A191" t="s">
        <v>50</v>
      </c>
      <c s="34" t="s">
        <v>241</v>
      </c>
      <c s="34" t="s">
        <v>242</v>
      </c>
      <c s="35" t="s">
        <v>5</v>
      </c>
      <c s="6" t="s">
        <v>243</v>
      </c>
      <c s="36" t="s">
        <v>65</v>
      </c>
      <c s="37">
        <v>2</v>
      </c>
      <c s="36">
        <v>0</v>
      </c>
      <c s="36">
        <f>ROUND(G191*H191,6)</f>
      </c>
      <c r="L191" s="38">
        <v>0</v>
      </c>
      <c s="32">
        <f>ROUND(ROUND(L191,2)*ROUND(G191,3),2)</f>
      </c>
      <c s="36" t="s">
        <v>55</v>
      </c>
      <c>
        <f>(M191*21)/100</f>
      </c>
      <c t="s">
        <v>28</v>
      </c>
    </row>
    <row r="192" spans="1:5" ht="12.75">
      <c r="A192" s="35" t="s">
        <v>56</v>
      </c>
      <c r="E192" s="39" t="s">
        <v>243</v>
      </c>
    </row>
    <row r="193" spans="1:5" ht="12.75">
      <c r="A193" s="35" t="s">
        <v>57</v>
      </c>
      <c r="E193" s="40" t="s">
        <v>5</v>
      </c>
    </row>
    <row r="194" spans="1:5" ht="38.25">
      <c r="A194" t="s">
        <v>58</v>
      </c>
      <c r="E194" s="39" t="s">
        <v>244</v>
      </c>
    </row>
    <row r="195" spans="1:16" ht="12.75">
      <c r="A195" t="s">
        <v>50</v>
      </c>
      <c s="34" t="s">
        <v>245</v>
      </c>
      <c s="34" t="s">
        <v>246</v>
      </c>
      <c s="35" t="s">
        <v>5</v>
      </c>
      <c s="6" t="s">
        <v>247</v>
      </c>
      <c s="36" t="s">
        <v>65</v>
      </c>
      <c s="37">
        <v>8</v>
      </c>
      <c s="36">
        <v>0</v>
      </c>
      <c s="36">
        <f>ROUND(G195*H195,6)</f>
      </c>
      <c r="L195" s="38">
        <v>0</v>
      </c>
      <c s="32">
        <f>ROUND(ROUND(L195,2)*ROUND(G195,3),2)</f>
      </c>
      <c s="36" t="s">
        <v>55</v>
      </c>
      <c>
        <f>(M195*21)/100</f>
      </c>
      <c t="s">
        <v>28</v>
      </c>
    </row>
    <row r="196" spans="1:5" ht="12.75">
      <c r="A196" s="35" t="s">
        <v>56</v>
      </c>
      <c r="E196" s="39" t="s">
        <v>247</v>
      </c>
    </row>
    <row r="197" spans="1:5" ht="12.75">
      <c r="A197" s="35" t="s">
        <v>57</v>
      </c>
      <c r="E197" s="40" t="s">
        <v>5</v>
      </c>
    </row>
    <row r="198" spans="1:5" ht="38.25">
      <c r="A198" t="s">
        <v>58</v>
      </c>
      <c r="E198" s="39" t="s">
        <v>248</v>
      </c>
    </row>
    <row r="199" spans="1:16" ht="12.75">
      <c r="A199" t="s">
        <v>50</v>
      </c>
      <c s="34" t="s">
        <v>249</v>
      </c>
      <c s="34" t="s">
        <v>250</v>
      </c>
      <c s="35" t="s">
        <v>5</v>
      </c>
      <c s="6" t="s">
        <v>251</v>
      </c>
      <c s="36" t="s">
        <v>65</v>
      </c>
      <c s="37">
        <v>8</v>
      </c>
      <c s="36">
        <v>0</v>
      </c>
      <c s="36">
        <f>ROUND(G199*H199,6)</f>
      </c>
      <c r="L199" s="38">
        <v>0</v>
      </c>
      <c s="32">
        <f>ROUND(ROUND(L199,2)*ROUND(G199,3),2)</f>
      </c>
      <c s="36" t="s">
        <v>55</v>
      </c>
      <c>
        <f>(M199*21)/100</f>
      </c>
      <c t="s">
        <v>28</v>
      </c>
    </row>
    <row r="200" spans="1:5" ht="12.75">
      <c r="A200" s="35" t="s">
        <v>56</v>
      </c>
      <c r="E200" s="39" t="s">
        <v>251</v>
      </c>
    </row>
    <row r="201" spans="1:5" ht="12.75">
      <c r="A201" s="35" t="s">
        <v>57</v>
      </c>
      <c r="E201" s="40" t="s">
        <v>5</v>
      </c>
    </row>
    <row r="202" spans="1:5" ht="38.25">
      <c r="A202" t="s">
        <v>58</v>
      </c>
      <c r="E202" s="39" t="s">
        <v>252</v>
      </c>
    </row>
    <row r="203" spans="1:16" ht="12.75">
      <c r="A203" t="s">
        <v>50</v>
      </c>
      <c s="34" t="s">
        <v>253</v>
      </c>
      <c s="34" t="s">
        <v>254</v>
      </c>
      <c s="35" t="s">
        <v>5</v>
      </c>
      <c s="6" t="s">
        <v>255</v>
      </c>
      <c s="36" t="s">
        <v>65</v>
      </c>
      <c s="37">
        <v>6</v>
      </c>
      <c s="36">
        <v>0</v>
      </c>
      <c s="36">
        <f>ROUND(G203*H203,6)</f>
      </c>
      <c r="L203" s="38">
        <v>0</v>
      </c>
      <c s="32">
        <f>ROUND(ROUND(L203,2)*ROUND(G203,3),2)</f>
      </c>
      <c s="36" t="s">
        <v>55</v>
      </c>
      <c>
        <f>(M203*21)/100</f>
      </c>
      <c t="s">
        <v>28</v>
      </c>
    </row>
    <row r="204" spans="1:5" ht="12.75">
      <c r="A204" s="35" t="s">
        <v>56</v>
      </c>
      <c r="E204" s="39" t="s">
        <v>255</v>
      </c>
    </row>
    <row r="205" spans="1:5" ht="12.75">
      <c r="A205" s="35" t="s">
        <v>57</v>
      </c>
      <c r="E205" s="40" t="s">
        <v>5</v>
      </c>
    </row>
    <row r="206" spans="1:5" ht="38.25">
      <c r="A206" t="s">
        <v>58</v>
      </c>
      <c r="E206" s="39" t="s">
        <v>256</v>
      </c>
    </row>
    <row r="207" spans="1:16" ht="12.75">
      <c r="A207" t="s">
        <v>50</v>
      </c>
      <c s="34" t="s">
        <v>257</v>
      </c>
      <c s="34" t="s">
        <v>258</v>
      </c>
      <c s="35" t="s">
        <v>5</v>
      </c>
      <c s="6" t="s">
        <v>259</v>
      </c>
      <c s="36" t="s">
        <v>65</v>
      </c>
      <c s="37">
        <v>6</v>
      </c>
      <c s="36">
        <v>0</v>
      </c>
      <c s="36">
        <f>ROUND(G207*H207,6)</f>
      </c>
      <c r="L207" s="38">
        <v>0</v>
      </c>
      <c s="32">
        <f>ROUND(ROUND(L207,2)*ROUND(G207,3),2)</f>
      </c>
      <c s="36" t="s">
        <v>55</v>
      </c>
      <c>
        <f>(M207*21)/100</f>
      </c>
      <c t="s">
        <v>28</v>
      </c>
    </row>
    <row r="208" spans="1:5" ht="12.75">
      <c r="A208" s="35" t="s">
        <v>56</v>
      </c>
      <c r="E208" s="39" t="s">
        <v>259</v>
      </c>
    </row>
    <row r="209" spans="1:5" ht="12.75">
      <c r="A209" s="35" t="s">
        <v>57</v>
      </c>
      <c r="E209" s="40" t="s">
        <v>5</v>
      </c>
    </row>
    <row r="210" spans="1:5" ht="38.25">
      <c r="A210" t="s">
        <v>58</v>
      </c>
      <c r="E210" s="39" t="s">
        <v>260</v>
      </c>
    </row>
    <row r="211" spans="1:16" ht="12.75">
      <c r="A211" t="s">
        <v>50</v>
      </c>
      <c s="34" t="s">
        <v>261</v>
      </c>
      <c s="34" t="s">
        <v>262</v>
      </c>
      <c s="35" t="s">
        <v>5</v>
      </c>
      <c s="6" t="s">
        <v>263</v>
      </c>
      <c s="36" t="s">
        <v>65</v>
      </c>
      <c s="37">
        <v>3</v>
      </c>
      <c s="36">
        <v>0</v>
      </c>
      <c s="36">
        <f>ROUND(G211*H211,6)</f>
      </c>
      <c r="L211" s="38">
        <v>0</v>
      </c>
      <c s="32">
        <f>ROUND(ROUND(L211,2)*ROUND(G211,3),2)</f>
      </c>
      <c s="36" t="s">
        <v>55</v>
      </c>
      <c>
        <f>(M211*21)/100</f>
      </c>
      <c t="s">
        <v>28</v>
      </c>
    </row>
    <row r="212" spans="1:5" ht="12.75">
      <c r="A212" s="35" t="s">
        <v>56</v>
      </c>
      <c r="E212" s="39" t="s">
        <v>263</v>
      </c>
    </row>
    <row r="213" spans="1:5" ht="12.75">
      <c r="A213" s="35" t="s">
        <v>57</v>
      </c>
      <c r="E213" s="40" t="s">
        <v>5</v>
      </c>
    </row>
    <row r="214" spans="1:5" ht="38.25">
      <c r="A214" t="s">
        <v>58</v>
      </c>
      <c r="E214" s="39" t="s">
        <v>264</v>
      </c>
    </row>
    <row r="215" spans="1:16" ht="12.75">
      <c r="A215" t="s">
        <v>50</v>
      </c>
      <c s="34" t="s">
        <v>265</v>
      </c>
      <c s="34" t="s">
        <v>266</v>
      </c>
      <c s="35" t="s">
        <v>5</v>
      </c>
      <c s="6" t="s">
        <v>267</v>
      </c>
      <c s="36" t="s">
        <v>65</v>
      </c>
      <c s="37">
        <v>3</v>
      </c>
      <c s="36">
        <v>0</v>
      </c>
      <c s="36">
        <f>ROUND(G215*H215,6)</f>
      </c>
      <c r="L215" s="38">
        <v>0</v>
      </c>
      <c s="32">
        <f>ROUND(ROUND(L215,2)*ROUND(G215,3),2)</f>
      </c>
      <c s="36" t="s">
        <v>55</v>
      </c>
      <c>
        <f>(M215*21)/100</f>
      </c>
      <c t="s">
        <v>28</v>
      </c>
    </row>
    <row r="216" spans="1:5" ht="12.75">
      <c r="A216" s="35" t="s">
        <v>56</v>
      </c>
      <c r="E216" s="39" t="s">
        <v>267</v>
      </c>
    </row>
    <row r="217" spans="1:5" ht="12.75">
      <c r="A217" s="35" t="s">
        <v>57</v>
      </c>
      <c r="E217" s="40" t="s">
        <v>5</v>
      </c>
    </row>
    <row r="218" spans="1:5" ht="38.25">
      <c r="A218" t="s">
        <v>58</v>
      </c>
      <c r="E218" s="39" t="s">
        <v>268</v>
      </c>
    </row>
    <row r="219" spans="1:16" ht="12.75">
      <c r="A219" t="s">
        <v>50</v>
      </c>
      <c s="34" t="s">
        <v>269</v>
      </c>
      <c s="34" t="s">
        <v>270</v>
      </c>
      <c s="35" t="s">
        <v>5</v>
      </c>
      <c s="6" t="s">
        <v>271</v>
      </c>
      <c s="36" t="s">
        <v>65</v>
      </c>
      <c s="37">
        <v>1</v>
      </c>
      <c s="36">
        <v>0</v>
      </c>
      <c s="36">
        <f>ROUND(G219*H219,6)</f>
      </c>
      <c r="L219" s="38">
        <v>0</v>
      </c>
      <c s="32">
        <f>ROUND(ROUND(L219,2)*ROUND(G219,3),2)</f>
      </c>
      <c s="36" t="s">
        <v>55</v>
      </c>
      <c>
        <f>(M219*21)/100</f>
      </c>
      <c t="s">
        <v>28</v>
      </c>
    </row>
    <row r="220" spans="1:5" ht="12.75">
      <c r="A220" s="35" t="s">
        <v>56</v>
      </c>
      <c r="E220" s="39" t="s">
        <v>271</v>
      </c>
    </row>
    <row r="221" spans="1:5" ht="12.75">
      <c r="A221" s="35" t="s">
        <v>57</v>
      </c>
      <c r="E221" s="40" t="s">
        <v>5</v>
      </c>
    </row>
    <row r="222" spans="1:5" ht="38.25">
      <c r="A222" t="s">
        <v>58</v>
      </c>
      <c r="E222" s="39" t="s">
        <v>272</v>
      </c>
    </row>
    <row r="223" spans="1:16" ht="12.75">
      <c r="A223" t="s">
        <v>50</v>
      </c>
      <c s="34" t="s">
        <v>273</v>
      </c>
      <c s="34" t="s">
        <v>274</v>
      </c>
      <c s="35" t="s">
        <v>5</v>
      </c>
      <c s="6" t="s">
        <v>275</v>
      </c>
      <c s="36" t="s">
        <v>65</v>
      </c>
      <c s="37">
        <v>1</v>
      </c>
      <c s="36">
        <v>0</v>
      </c>
      <c s="36">
        <f>ROUND(G223*H223,6)</f>
      </c>
      <c r="L223" s="38">
        <v>0</v>
      </c>
      <c s="32">
        <f>ROUND(ROUND(L223,2)*ROUND(G223,3),2)</f>
      </c>
      <c s="36" t="s">
        <v>55</v>
      </c>
      <c>
        <f>(M223*21)/100</f>
      </c>
      <c t="s">
        <v>28</v>
      </c>
    </row>
    <row r="224" spans="1:5" ht="12.75">
      <c r="A224" s="35" t="s">
        <v>56</v>
      </c>
      <c r="E224" s="39" t="s">
        <v>275</v>
      </c>
    </row>
    <row r="225" spans="1:5" ht="12.75">
      <c r="A225" s="35" t="s">
        <v>57</v>
      </c>
      <c r="E225" s="40" t="s">
        <v>5</v>
      </c>
    </row>
    <row r="226" spans="1:5" ht="38.25">
      <c r="A226" t="s">
        <v>58</v>
      </c>
      <c r="E226" s="39" t="s">
        <v>276</v>
      </c>
    </row>
    <row r="227" spans="1:16" ht="25.5">
      <c r="A227" t="s">
        <v>50</v>
      </c>
      <c s="34" t="s">
        <v>277</v>
      </c>
      <c s="34" t="s">
        <v>278</v>
      </c>
      <c s="35" t="s">
        <v>5</v>
      </c>
      <c s="6" t="s">
        <v>279</v>
      </c>
      <c s="36" t="s">
        <v>65</v>
      </c>
      <c s="37">
        <v>3</v>
      </c>
      <c s="36">
        <v>0</v>
      </c>
      <c s="36">
        <f>ROUND(G227*H227,6)</f>
      </c>
      <c r="L227" s="38">
        <v>0</v>
      </c>
      <c s="32">
        <f>ROUND(ROUND(L227,2)*ROUND(G227,3),2)</f>
      </c>
      <c s="36" t="s">
        <v>55</v>
      </c>
      <c>
        <f>(M227*21)/100</f>
      </c>
      <c t="s">
        <v>28</v>
      </c>
    </row>
    <row r="228" spans="1:5" ht="25.5">
      <c r="A228" s="35" t="s">
        <v>56</v>
      </c>
      <c r="E228" s="39" t="s">
        <v>279</v>
      </c>
    </row>
    <row r="229" spans="1:5" ht="12.75">
      <c r="A229" s="35" t="s">
        <v>57</v>
      </c>
      <c r="E229" s="40" t="s">
        <v>5</v>
      </c>
    </row>
    <row r="230" spans="1:5" ht="38.25">
      <c r="A230" t="s">
        <v>58</v>
      </c>
      <c r="E230" s="39" t="s">
        <v>280</v>
      </c>
    </row>
    <row r="231" spans="1:16" ht="25.5">
      <c r="A231" t="s">
        <v>50</v>
      </c>
      <c s="34" t="s">
        <v>281</v>
      </c>
      <c s="34" t="s">
        <v>282</v>
      </c>
      <c s="35" t="s">
        <v>5</v>
      </c>
      <c s="6" t="s">
        <v>283</v>
      </c>
      <c s="36" t="s">
        <v>65</v>
      </c>
      <c s="37">
        <v>3</v>
      </c>
      <c s="36">
        <v>0</v>
      </c>
      <c s="36">
        <f>ROUND(G231*H231,6)</f>
      </c>
      <c r="L231" s="38">
        <v>0</v>
      </c>
      <c s="32">
        <f>ROUND(ROUND(L231,2)*ROUND(G231,3),2)</f>
      </c>
      <c s="36" t="s">
        <v>55</v>
      </c>
      <c>
        <f>(M231*21)/100</f>
      </c>
      <c t="s">
        <v>28</v>
      </c>
    </row>
    <row r="232" spans="1:5" ht="25.5">
      <c r="A232" s="35" t="s">
        <v>56</v>
      </c>
      <c r="E232" s="39" t="s">
        <v>283</v>
      </c>
    </row>
    <row r="233" spans="1:5" ht="12.75">
      <c r="A233" s="35" t="s">
        <v>57</v>
      </c>
      <c r="E233" s="40" t="s">
        <v>5</v>
      </c>
    </row>
    <row r="234" spans="1:5" ht="38.25">
      <c r="A234" t="s">
        <v>58</v>
      </c>
      <c r="E234" s="39" t="s">
        <v>284</v>
      </c>
    </row>
    <row r="235" spans="1:16" ht="12.75">
      <c r="A235" t="s">
        <v>50</v>
      </c>
      <c s="34" t="s">
        <v>285</v>
      </c>
      <c s="34" t="s">
        <v>286</v>
      </c>
      <c s="35" t="s">
        <v>5</v>
      </c>
      <c s="6" t="s">
        <v>287</v>
      </c>
      <c s="36" t="s">
        <v>65</v>
      </c>
      <c s="37">
        <v>6</v>
      </c>
      <c s="36">
        <v>0</v>
      </c>
      <c s="36">
        <f>ROUND(G235*H235,6)</f>
      </c>
      <c r="L235" s="38">
        <v>0</v>
      </c>
      <c s="32">
        <f>ROUND(ROUND(L235,2)*ROUND(G235,3),2)</f>
      </c>
      <c s="36" t="s">
        <v>55</v>
      </c>
      <c>
        <f>(M235*21)/100</f>
      </c>
      <c t="s">
        <v>28</v>
      </c>
    </row>
    <row r="236" spans="1:5" ht="12.75">
      <c r="A236" s="35" t="s">
        <v>56</v>
      </c>
      <c r="E236" s="39" t="s">
        <v>287</v>
      </c>
    </row>
    <row r="237" spans="1:5" ht="12.75">
      <c r="A237" s="35" t="s">
        <v>57</v>
      </c>
      <c r="E237" s="40" t="s">
        <v>5</v>
      </c>
    </row>
    <row r="238" spans="1:5" ht="38.25">
      <c r="A238" t="s">
        <v>58</v>
      </c>
      <c r="E238" s="39" t="s">
        <v>288</v>
      </c>
    </row>
    <row r="239" spans="1:16" ht="12.75">
      <c r="A239" t="s">
        <v>50</v>
      </c>
      <c s="34" t="s">
        <v>289</v>
      </c>
      <c s="34" t="s">
        <v>290</v>
      </c>
      <c s="35" t="s">
        <v>5</v>
      </c>
      <c s="6" t="s">
        <v>291</v>
      </c>
      <c s="36" t="s">
        <v>65</v>
      </c>
      <c s="37">
        <v>6</v>
      </c>
      <c s="36">
        <v>0</v>
      </c>
      <c s="36">
        <f>ROUND(G239*H239,6)</f>
      </c>
      <c r="L239" s="38">
        <v>0</v>
      </c>
      <c s="32">
        <f>ROUND(ROUND(L239,2)*ROUND(G239,3),2)</f>
      </c>
      <c s="36" t="s">
        <v>55</v>
      </c>
      <c>
        <f>(M239*21)/100</f>
      </c>
      <c t="s">
        <v>28</v>
      </c>
    </row>
    <row r="240" spans="1:5" ht="12.75">
      <c r="A240" s="35" t="s">
        <v>56</v>
      </c>
      <c r="E240" s="39" t="s">
        <v>291</v>
      </c>
    </row>
    <row r="241" spans="1:5" ht="12.75">
      <c r="A241" s="35" t="s">
        <v>57</v>
      </c>
      <c r="E241" s="40" t="s">
        <v>5</v>
      </c>
    </row>
    <row r="242" spans="1:5" ht="38.25">
      <c r="A242" t="s">
        <v>58</v>
      </c>
      <c r="E242" s="39" t="s">
        <v>292</v>
      </c>
    </row>
    <row r="243" spans="1:16" ht="12.75">
      <c r="A243" t="s">
        <v>50</v>
      </c>
      <c s="34" t="s">
        <v>293</v>
      </c>
      <c s="34" t="s">
        <v>294</v>
      </c>
      <c s="35" t="s">
        <v>5</v>
      </c>
      <c s="6" t="s">
        <v>295</v>
      </c>
      <c s="36" t="s">
        <v>65</v>
      </c>
      <c s="37">
        <v>10</v>
      </c>
      <c s="36">
        <v>0</v>
      </c>
      <c s="36">
        <f>ROUND(G243*H243,6)</f>
      </c>
      <c r="L243" s="38">
        <v>0</v>
      </c>
      <c s="32">
        <f>ROUND(ROUND(L243,2)*ROUND(G243,3),2)</f>
      </c>
      <c s="36" t="s">
        <v>55</v>
      </c>
      <c>
        <f>(M243*21)/100</f>
      </c>
      <c t="s">
        <v>28</v>
      </c>
    </row>
    <row r="244" spans="1:5" ht="12.75">
      <c r="A244" s="35" t="s">
        <v>56</v>
      </c>
      <c r="E244" s="39" t="s">
        <v>295</v>
      </c>
    </row>
    <row r="245" spans="1:5" ht="12.75">
      <c r="A245" s="35" t="s">
        <v>57</v>
      </c>
      <c r="E245" s="40" t="s">
        <v>5</v>
      </c>
    </row>
    <row r="246" spans="1:5" ht="38.25">
      <c r="A246" t="s">
        <v>58</v>
      </c>
      <c r="E246" s="39" t="s">
        <v>296</v>
      </c>
    </row>
    <row r="247" spans="1:16" ht="12.75">
      <c r="A247" t="s">
        <v>50</v>
      </c>
      <c s="34" t="s">
        <v>297</v>
      </c>
      <c s="34" t="s">
        <v>298</v>
      </c>
      <c s="35" t="s">
        <v>5</v>
      </c>
      <c s="6" t="s">
        <v>299</v>
      </c>
      <c s="36" t="s">
        <v>65</v>
      </c>
      <c s="37">
        <v>1</v>
      </c>
      <c s="36">
        <v>0</v>
      </c>
      <c s="36">
        <f>ROUND(G247*H247,6)</f>
      </c>
      <c r="L247" s="38">
        <v>0</v>
      </c>
      <c s="32">
        <f>ROUND(ROUND(L247,2)*ROUND(G247,3),2)</f>
      </c>
      <c s="36" t="s">
        <v>55</v>
      </c>
      <c>
        <f>(M247*21)/100</f>
      </c>
      <c t="s">
        <v>28</v>
      </c>
    </row>
    <row r="248" spans="1:5" ht="12.75">
      <c r="A248" s="35" t="s">
        <v>56</v>
      </c>
      <c r="E248" s="39" t="s">
        <v>299</v>
      </c>
    </row>
    <row r="249" spans="1:5" ht="12.75">
      <c r="A249" s="35" t="s">
        <v>57</v>
      </c>
      <c r="E249" s="40" t="s">
        <v>5</v>
      </c>
    </row>
    <row r="250" spans="1:5" ht="38.25">
      <c r="A250" t="s">
        <v>58</v>
      </c>
      <c r="E250" s="39" t="s">
        <v>300</v>
      </c>
    </row>
    <row r="251" spans="1:16" ht="12.75">
      <c r="A251" t="s">
        <v>50</v>
      </c>
      <c s="34" t="s">
        <v>301</v>
      </c>
      <c s="34" t="s">
        <v>302</v>
      </c>
      <c s="35" t="s">
        <v>5</v>
      </c>
      <c s="6" t="s">
        <v>303</v>
      </c>
      <c s="36" t="s">
        <v>65</v>
      </c>
      <c s="37">
        <v>6</v>
      </c>
      <c s="36">
        <v>0</v>
      </c>
      <c s="36">
        <f>ROUND(G251*H251,6)</f>
      </c>
      <c r="L251" s="38">
        <v>0</v>
      </c>
      <c s="32">
        <f>ROUND(ROUND(L251,2)*ROUND(G251,3),2)</f>
      </c>
      <c s="36" t="s">
        <v>55</v>
      </c>
      <c>
        <f>(M251*21)/100</f>
      </c>
      <c t="s">
        <v>28</v>
      </c>
    </row>
    <row r="252" spans="1:5" ht="12.75">
      <c r="A252" s="35" t="s">
        <v>56</v>
      </c>
      <c r="E252" s="39" t="s">
        <v>303</v>
      </c>
    </row>
    <row r="253" spans="1:5" ht="12.75">
      <c r="A253" s="35" t="s">
        <v>57</v>
      </c>
      <c r="E253" s="40" t="s">
        <v>5</v>
      </c>
    </row>
    <row r="254" spans="1:5" ht="38.25">
      <c r="A254" t="s">
        <v>58</v>
      </c>
      <c r="E254" s="39" t="s">
        <v>304</v>
      </c>
    </row>
    <row r="255" spans="1:16" ht="12.75">
      <c r="A255" t="s">
        <v>50</v>
      </c>
      <c s="34" t="s">
        <v>305</v>
      </c>
      <c s="34" t="s">
        <v>306</v>
      </c>
      <c s="35" t="s">
        <v>5</v>
      </c>
      <c s="6" t="s">
        <v>307</v>
      </c>
      <c s="36" t="s">
        <v>65</v>
      </c>
      <c s="37">
        <v>8</v>
      </c>
      <c s="36">
        <v>0</v>
      </c>
      <c s="36">
        <f>ROUND(G255*H255,6)</f>
      </c>
      <c r="L255" s="38">
        <v>0</v>
      </c>
      <c s="32">
        <f>ROUND(ROUND(L255,2)*ROUND(G255,3),2)</f>
      </c>
      <c s="36" t="s">
        <v>55</v>
      </c>
      <c>
        <f>(M255*21)/100</f>
      </c>
      <c t="s">
        <v>28</v>
      </c>
    </row>
    <row r="256" spans="1:5" ht="12.75">
      <c r="A256" s="35" t="s">
        <v>56</v>
      </c>
      <c r="E256" s="39" t="s">
        <v>307</v>
      </c>
    </row>
    <row r="257" spans="1:5" ht="12.75">
      <c r="A257" s="35" t="s">
        <v>57</v>
      </c>
      <c r="E257" s="40" t="s">
        <v>5</v>
      </c>
    </row>
    <row r="258" spans="1:5" ht="38.25">
      <c r="A258" t="s">
        <v>58</v>
      </c>
      <c r="E258" s="39" t="s">
        <v>308</v>
      </c>
    </row>
    <row r="259" spans="1:16" ht="25.5">
      <c r="A259" t="s">
        <v>50</v>
      </c>
      <c s="34" t="s">
        <v>309</v>
      </c>
      <c s="34" t="s">
        <v>310</v>
      </c>
      <c s="35" t="s">
        <v>5</v>
      </c>
      <c s="6" t="s">
        <v>311</v>
      </c>
      <c s="36" t="s">
        <v>65</v>
      </c>
      <c s="37">
        <v>20</v>
      </c>
      <c s="36">
        <v>0</v>
      </c>
      <c s="36">
        <f>ROUND(G259*H259,6)</f>
      </c>
      <c r="L259" s="38">
        <v>0</v>
      </c>
      <c s="32">
        <f>ROUND(ROUND(L259,2)*ROUND(G259,3),2)</f>
      </c>
      <c s="36" t="s">
        <v>55</v>
      </c>
      <c>
        <f>(M259*21)/100</f>
      </c>
      <c t="s">
        <v>28</v>
      </c>
    </row>
    <row r="260" spans="1:5" ht="25.5">
      <c r="A260" s="35" t="s">
        <v>56</v>
      </c>
      <c r="E260" s="39" t="s">
        <v>311</v>
      </c>
    </row>
    <row r="261" spans="1:5" ht="12.75">
      <c r="A261" s="35" t="s">
        <v>57</v>
      </c>
      <c r="E261" s="40" t="s">
        <v>5</v>
      </c>
    </row>
    <row r="262" spans="1:5" ht="38.25">
      <c r="A262" t="s">
        <v>58</v>
      </c>
      <c r="E262" s="39" t="s">
        <v>312</v>
      </c>
    </row>
    <row r="263" spans="1:16" ht="25.5">
      <c r="A263" t="s">
        <v>50</v>
      </c>
      <c s="34" t="s">
        <v>313</v>
      </c>
      <c s="34" t="s">
        <v>314</v>
      </c>
      <c s="35" t="s">
        <v>5</v>
      </c>
      <c s="6" t="s">
        <v>315</v>
      </c>
      <c s="36" t="s">
        <v>159</v>
      </c>
      <c s="37">
        <v>20</v>
      </c>
      <c s="36">
        <v>0</v>
      </c>
      <c s="36">
        <f>ROUND(G263*H263,6)</f>
      </c>
      <c r="L263" s="38">
        <v>0</v>
      </c>
      <c s="32">
        <f>ROUND(ROUND(L263,2)*ROUND(G263,3),2)</f>
      </c>
      <c s="36" t="s">
        <v>55</v>
      </c>
      <c>
        <f>(M263*21)/100</f>
      </c>
      <c t="s">
        <v>28</v>
      </c>
    </row>
    <row r="264" spans="1:5" ht="25.5">
      <c r="A264" s="35" t="s">
        <v>56</v>
      </c>
      <c r="E264" s="39" t="s">
        <v>315</v>
      </c>
    </row>
    <row r="265" spans="1:5" ht="12.75">
      <c r="A265" s="35" t="s">
        <v>57</v>
      </c>
      <c r="E265" s="40" t="s">
        <v>5</v>
      </c>
    </row>
    <row r="266" spans="1:5" ht="38.25">
      <c r="A266" t="s">
        <v>58</v>
      </c>
      <c r="E266" s="39" t="s">
        <v>316</v>
      </c>
    </row>
    <row r="267" spans="1:16" ht="12.75">
      <c r="A267" t="s">
        <v>50</v>
      </c>
      <c s="34" t="s">
        <v>317</v>
      </c>
      <c s="34" t="s">
        <v>318</v>
      </c>
      <c s="35" t="s">
        <v>5</v>
      </c>
      <c s="6" t="s">
        <v>319</v>
      </c>
      <c s="36" t="s">
        <v>320</v>
      </c>
      <c s="37">
        <v>6</v>
      </c>
      <c s="36">
        <v>0</v>
      </c>
      <c s="36">
        <f>ROUND(G267*H267,6)</f>
      </c>
      <c r="L267" s="38">
        <v>0</v>
      </c>
      <c s="32">
        <f>ROUND(ROUND(L267,2)*ROUND(G267,3),2)</f>
      </c>
      <c s="36" t="s">
        <v>55</v>
      </c>
      <c>
        <f>(M267*21)/100</f>
      </c>
      <c t="s">
        <v>28</v>
      </c>
    </row>
    <row r="268" spans="1:5" ht="12.75">
      <c r="A268" s="35" t="s">
        <v>56</v>
      </c>
      <c r="E268" s="39" t="s">
        <v>319</v>
      </c>
    </row>
    <row r="269" spans="1:5" ht="12.75">
      <c r="A269" s="35" t="s">
        <v>57</v>
      </c>
      <c r="E269" s="40" t="s">
        <v>5</v>
      </c>
    </row>
    <row r="270" spans="1:5" ht="38.25">
      <c r="A270" t="s">
        <v>58</v>
      </c>
      <c r="E270" s="39" t="s">
        <v>321</v>
      </c>
    </row>
    <row r="271" spans="1:16" ht="12.75">
      <c r="A271" t="s">
        <v>50</v>
      </c>
      <c s="34" t="s">
        <v>322</v>
      </c>
      <c s="34" t="s">
        <v>323</v>
      </c>
      <c s="35" t="s">
        <v>5</v>
      </c>
      <c s="6" t="s">
        <v>324</v>
      </c>
      <c s="36" t="s">
        <v>320</v>
      </c>
      <c s="37">
        <v>42</v>
      </c>
      <c s="36">
        <v>0</v>
      </c>
      <c s="36">
        <f>ROUND(G271*H271,6)</f>
      </c>
      <c r="L271" s="38">
        <v>0</v>
      </c>
      <c s="32">
        <f>ROUND(ROUND(L271,2)*ROUND(G271,3),2)</f>
      </c>
      <c s="36" t="s">
        <v>55</v>
      </c>
      <c>
        <f>(M271*21)/100</f>
      </c>
      <c t="s">
        <v>28</v>
      </c>
    </row>
    <row r="272" spans="1:5" ht="12.75">
      <c r="A272" s="35" t="s">
        <v>56</v>
      </c>
      <c r="E272" s="39" t="s">
        <v>324</v>
      </c>
    </row>
    <row r="273" spans="1:5" ht="12.75">
      <c r="A273" s="35" t="s">
        <v>57</v>
      </c>
      <c r="E273" s="40" t="s">
        <v>5</v>
      </c>
    </row>
    <row r="274" spans="1:5" ht="38.25">
      <c r="A274" t="s">
        <v>58</v>
      </c>
      <c r="E274" s="39" t="s">
        <v>325</v>
      </c>
    </row>
    <row r="275" spans="1:16" ht="12.75">
      <c r="A275" t="s">
        <v>50</v>
      </c>
      <c s="34" t="s">
        <v>326</v>
      </c>
      <c s="34" t="s">
        <v>327</v>
      </c>
      <c s="35" t="s">
        <v>5</v>
      </c>
      <c s="6" t="s">
        <v>328</v>
      </c>
      <c s="36" t="s">
        <v>65</v>
      </c>
      <c s="37">
        <v>84</v>
      </c>
      <c s="36">
        <v>0</v>
      </c>
      <c s="36">
        <f>ROUND(G275*H275,6)</f>
      </c>
      <c r="L275" s="38">
        <v>0</v>
      </c>
      <c s="32">
        <f>ROUND(ROUND(L275,2)*ROUND(G275,3),2)</f>
      </c>
      <c s="36" t="s">
        <v>55</v>
      </c>
      <c>
        <f>(M275*21)/100</f>
      </c>
      <c t="s">
        <v>28</v>
      </c>
    </row>
    <row r="276" spans="1:5" ht="12.75">
      <c r="A276" s="35" t="s">
        <v>56</v>
      </c>
      <c r="E276" s="39" t="s">
        <v>328</v>
      </c>
    </row>
    <row r="277" spans="1:5" ht="12.75">
      <c r="A277" s="35" t="s">
        <v>57</v>
      </c>
      <c r="E277" s="40" t="s">
        <v>5</v>
      </c>
    </row>
    <row r="278" spans="1:5" ht="38.25">
      <c r="A278" t="s">
        <v>58</v>
      </c>
      <c r="E278" s="39" t="s">
        <v>329</v>
      </c>
    </row>
    <row r="279" spans="1:16" ht="12.75">
      <c r="A279" t="s">
        <v>50</v>
      </c>
      <c s="34" t="s">
        <v>330</v>
      </c>
      <c s="34" t="s">
        <v>331</v>
      </c>
      <c s="35" t="s">
        <v>5</v>
      </c>
      <c s="6" t="s">
        <v>332</v>
      </c>
      <c s="36" t="s">
        <v>65</v>
      </c>
      <c s="37">
        <v>84</v>
      </c>
      <c s="36">
        <v>0</v>
      </c>
      <c s="36">
        <f>ROUND(G279*H279,6)</f>
      </c>
      <c r="L279" s="38">
        <v>0</v>
      </c>
      <c s="32">
        <f>ROUND(ROUND(L279,2)*ROUND(G279,3),2)</f>
      </c>
      <c s="36" t="s">
        <v>55</v>
      </c>
      <c>
        <f>(M279*21)/100</f>
      </c>
      <c t="s">
        <v>28</v>
      </c>
    </row>
    <row r="280" spans="1:5" ht="12.75">
      <c r="A280" s="35" t="s">
        <v>56</v>
      </c>
      <c r="E280" s="39" t="s">
        <v>332</v>
      </c>
    </row>
    <row r="281" spans="1:5" ht="12.75">
      <c r="A281" s="35" t="s">
        <v>57</v>
      </c>
      <c r="E281" s="40" t="s">
        <v>5</v>
      </c>
    </row>
    <row r="282" spans="1:5" ht="38.25">
      <c r="A282" t="s">
        <v>58</v>
      </c>
      <c r="E282" s="39" t="s">
        <v>333</v>
      </c>
    </row>
    <row r="283" spans="1:16" ht="12.75">
      <c r="A283" t="s">
        <v>50</v>
      </c>
      <c s="34" t="s">
        <v>334</v>
      </c>
      <c s="34" t="s">
        <v>335</v>
      </c>
      <c s="35" t="s">
        <v>5</v>
      </c>
      <c s="6" t="s">
        <v>336</v>
      </c>
      <c s="36" t="s">
        <v>65</v>
      </c>
      <c s="37">
        <v>1</v>
      </c>
      <c s="36">
        <v>0</v>
      </c>
      <c s="36">
        <f>ROUND(G283*H283,6)</f>
      </c>
      <c r="L283" s="38">
        <v>0</v>
      </c>
      <c s="32">
        <f>ROUND(ROUND(L283,2)*ROUND(G283,3),2)</f>
      </c>
      <c s="36" t="s">
        <v>55</v>
      </c>
      <c>
        <f>(M283*21)/100</f>
      </c>
      <c t="s">
        <v>28</v>
      </c>
    </row>
    <row r="284" spans="1:5" ht="12.75">
      <c r="A284" s="35" t="s">
        <v>56</v>
      </c>
      <c r="E284" s="39" t="s">
        <v>336</v>
      </c>
    </row>
    <row r="285" spans="1:5" ht="12.75">
      <c r="A285" s="35" t="s">
        <v>57</v>
      </c>
      <c r="E285" s="40" t="s">
        <v>5</v>
      </c>
    </row>
    <row r="286" spans="1:5" ht="38.25">
      <c r="A286" t="s">
        <v>58</v>
      </c>
      <c r="E286" s="39" t="s">
        <v>337</v>
      </c>
    </row>
    <row r="287" spans="1:16" ht="12.75">
      <c r="A287" t="s">
        <v>50</v>
      </c>
      <c s="34" t="s">
        <v>338</v>
      </c>
      <c s="34" t="s">
        <v>339</v>
      </c>
      <c s="35" t="s">
        <v>5</v>
      </c>
      <c s="6" t="s">
        <v>340</v>
      </c>
      <c s="36" t="s">
        <v>65</v>
      </c>
      <c s="37">
        <v>1</v>
      </c>
      <c s="36">
        <v>0</v>
      </c>
      <c s="36">
        <f>ROUND(G287*H287,6)</f>
      </c>
      <c r="L287" s="38">
        <v>0</v>
      </c>
      <c s="32">
        <f>ROUND(ROUND(L287,2)*ROUND(G287,3),2)</f>
      </c>
      <c s="36" t="s">
        <v>55</v>
      </c>
      <c>
        <f>(M287*21)/100</f>
      </c>
      <c t="s">
        <v>28</v>
      </c>
    </row>
    <row r="288" spans="1:5" ht="12.75">
      <c r="A288" s="35" t="s">
        <v>56</v>
      </c>
      <c r="E288" s="39" t="s">
        <v>340</v>
      </c>
    </row>
    <row r="289" spans="1:5" ht="12.75">
      <c r="A289" s="35" t="s">
        <v>57</v>
      </c>
      <c r="E289" s="40" t="s">
        <v>5</v>
      </c>
    </row>
    <row r="290" spans="1:5" ht="38.25">
      <c r="A290" t="s">
        <v>58</v>
      </c>
      <c r="E290" s="39" t="s">
        <v>341</v>
      </c>
    </row>
    <row r="291" spans="1:16" ht="12.75">
      <c r="A291" t="s">
        <v>50</v>
      </c>
      <c s="34" t="s">
        <v>342</v>
      </c>
      <c s="34" t="s">
        <v>343</v>
      </c>
      <c s="35" t="s">
        <v>5</v>
      </c>
      <c s="6" t="s">
        <v>344</v>
      </c>
      <c s="36" t="s">
        <v>65</v>
      </c>
      <c s="37">
        <v>1</v>
      </c>
      <c s="36">
        <v>0</v>
      </c>
      <c s="36">
        <f>ROUND(G291*H291,6)</f>
      </c>
      <c r="L291" s="38">
        <v>0</v>
      </c>
      <c s="32">
        <f>ROUND(ROUND(L291,2)*ROUND(G291,3),2)</f>
      </c>
      <c s="36" t="s">
        <v>55</v>
      </c>
      <c>
        <f>(M291*21)/100</f>
      </c>
      <c t="s">
        <v>28</v>
      </c>
    </row>
    <row r="292" spans="1:5" ht="12.75">
      <c r="A292" s="35" t="s">
        <v>56</v>
      </c>
      <c r="E292" s="39" t="s">
        <v>344</v>
      </c>
    </row>
    <row r="293" spans="1:5" ht="12.75">
      <c r="A293" s="35" t="s">
        <v>57</v>
      </c>
      <c r="E293" s="40" t="s">
        <v>5</v>
      </c>
    </row>
    <row r="294" spans="1:5" ht="51">
      <c r="A294" t="s">
        <v>58</v>
      </c>
      <c r="E294" s="39" t="s">
        <v>345</v>
      </c>
    </row>
    <row r="295" spans="1:16" ht="12.75">
      <c r="A295" t="s">
        <v>50</v>
      </c>
      <c s="34" t="s">
        <v>346</v>
      </c>
      <c s="34" t="s">
        <v>347</v>
      </c>
      <c s="35" t="s">
        <v>5</v>
      </c>
      <c s="6" t="s">
        <v>348</v>
      </c>
      <c s="36" t="s">
        <v>65</v>
      </c>
      <c s="37">
        <v>1</v>
      </c>
      <c s="36">
        <v>0</v>
      </c>
      <c s="36">
        <f>ROUND(G295*H295,6)</f>
      </c>
      <c r="L295" s="38">
        <v>0</v>
      </c>
      <c s="32">
        <f>ROUND(ROUND(L295,2)*ROUND(G295,3),2)</f>
      </c>
      <c s="36" t="s">
        <v>55</v>
      </c>
      <c>
        <f>(M295*21)/100</f>
      </c>
      <c t="s">
        <v>28</v>
      </c>
    </row>
    <row r="296" spans="1:5" ht="12.75">
      <c r="A296" s="35" t="s">
        <v>56</v>
      </c>
      <c r="E296" s="39" t="s">
        <v>348</v>
      </c>
    </row>
    <row r="297" spans="1:5" ht="12.75">
      <c r="A297" s="35" t="s">
        <v>57</v>
      </c>
      <c r="E297" s="40" t="s">
        <v>5</v>
      </c>
    </row>
    <row r="298" spans="1:5" ht="51">
      <c r="A298" t="s">
        <v>58</v>
      </c>
      <c r="E298" s="39" t="s">
        <v>345</v>
      </c>
    </row>
    <row r="299" spans="1:16" ht="25.5">
      <c r="A299" t="s">
        <v>50</v>
      </c>
      <c s="34" t="s">
        <v>349</v>
      </c>
      <c s="34" t="s">
        <v>350</v>
      </c>
      <c s="35" t="s">
        <v>5</v>
      </c>
      <c s="6" t="s">
        <v>351</v>
      </c>
      <c s="36" t="s">
        <v>86</v>
      </c>
      <c s="37">
        <v>20</v>
      </c>
      <c s="36">
        <v>0</v>
      </c>
      <c s="36">
        <f>ROUND(G299*H299,6)</f>
      </c>
      <c r="L299" s="38">
        <v>0</v>
      </c>
      <c s="32">
        <f>ROUND(ROUND(L299,2)*ROUND(G299,3),2)</f>
      </c>
      <c s="36" t="s">
        <v>55</v>
      </c>
      <c>
        <f>(M299*21)/100</f>
      </c>
      <c t="s">
        <v>28</v>
      </c>
    </row>
    <row r="300" spans="1:5" ht="25.5">
      <c r="A300" s="35" t="s">
        <v>56</v>
      </c>
      <c r="E300" s="39" t="s">
        <v>351</v>
      </c>
    </row>
    <row r="301" spans="1:5" ht="12.75">
      <c r="A301" s="35" t="s">
        <v>57</v>
      </c>
      <c r="E301" s="40" t="s">
        <v>5</v>
      </c>
    </row>
    <row r="302" spans="1:5" ht="38.25">
      <c r="A302" t="s">
        <v>58</v>
      </c>
      <c r="E302" s="39" t="s">
        <v>352</v>
      </c>
    </row>
    <row r="303" spans="1:16" ht="12.75">
      <c r="A303" t="s">
        <v>50</v>
      </c>
      <c s="34" t="s">
        <v>353</v>
      </c>
      <c s="34" t="s">
        <v>354</v>
      </c>
      <c s="35" t="s">
        <v>5</v>
      </c>
      <c s="6" t="s">
        <v>355</v>
      </c>
      <c s="36" t="s">
        <v>65</v>
      </c>
      <c s="37">
        <v>2</v>
      </c>
      <c s="36">
        <v>0</v>
      </c>
      <c s="36">
        <f>ROUND(G303*H303,6)</f>
      </c>
      <c r="L303" s="38">
        <v>0</v>
      </c>
      <c s="32">
        <f>ROUND(ROUND(L303,2)*ROUND(G303,3),2)</f>
      </c>
      <c s="36" t="s">
        <v>55</v>
      </c>
      <c>
        <f>(M303*21)/100</f>
      </c>
      <c t="s">
        <v>28</v>
      </c>
    </row>
    <row r="304" spans="1:5" ht="12.75">
      <c r="A304" s="35" t="s">
        <v>56</v>
      </c>
      <c r="E304" s="39" t="s">
        <v>355</v>
      </c>
    </row>
    <row r="305" spans="1:5" ht="12.75">
      <c r="A305" s="35" t="s">
        <v>57</v>
      </c>
      <c r="E305" s="40" t="s">
        <v>5</v>
      </c>
    </row>
    <row r="306" spans="1:5" ht="38.25">
      <c r="A306" t="s">
        <v>58</v>
      </c>
      <c r="E306" s="39" t="s">
        <v>356</v>
      </c>
    </row>
    <row r="307" spans="1:16" ht="12.75">
      <c r="A307" t="s">
        <v>50</v>
      </c>
      <c s="34" t="s">
        <v>357</v>
      </c>
      <c s="34" t="s">
        <v>358</v>
      </c>
      <c s="35" t="s">
        <v>5</v>
      </c>
      <c s="6" t="s">
        <v>359</v>
      </c>
      <c s="36" t="s">
        <v>65</v>
      </c>
      <c s="37">
        <v>1</v>
      </c>
      <c s="36">
        <v>0</v>
      </c>
      <c s="36">
        <f>ROUND(G307*H307,6)</f>
      </c>
      <c r="L307" s="38">
        <v>0</v>
      </c>
      <c s="32">
        <f>ROUND(ROUND(L307,2)*ROUND(G307,3),2)</f>
      </c>
      <c s="36" t="s">
        <v>55</v>
      </c>
      <c>
        <f>(M307*21)/100</f>
      </c>
      <c t="s">
        <v>28</v>
      </c>
    </row>
    <row r="308" spans="1:5" ht="12.75">
      <c r="A308" s="35" t="s">
        <v>56</v>
      </c>
      <c r="E308" s="39" t="s">
        <v>359</v>
      </c>
    </row>
    <row r="309" spans="1:5" ht="12.75">
      <c r="A309" s="35" t="s">
        <v>57</v>
      </c>
      <c r="E309" s="40" t="s">
        <v>5</v>
      </c>
    </row>
    <row r="310" spans="1:5" ht="38.25">
      <c r="A310" t="s">
        <v>58</v>
      </c>
      <c r="E310" s="39" t="s">
        <v>360</v>
      </c>
    </row>
    <row r="311" spans="1:16" ht="12.75">
      <c r="A311" t="s">
        <v>50</v>
      </c>
      <c s="34" t="s">
        <v>361</v>
      </c>
      <c s="34" t="s">
        <v>362</v>
      </c>
      <c s="35" t="s">
        <v>5</v>
      </c>
      <c s="6" t="s">
        <v>363</v>
      </c>
      <c s="36" t="s">
        <v>65</v>
      </c>
      <c s="37">
        <v>1</v>
      </c>
      <c s="36">
        <v>0</v>
      </c>
      <c s="36">
        <f>ROUND(G311*H311,6)</f>
      </c>
      <c r="L311" s="38">
        <v>0</v>
      </c>
      <c s="32">
        <f>ROUND(ROUND(L311,2)*ROUND(G311,3),2)</f>
      </c>
      <c s="36" t="s">
        <v>55</v>
      </c>
      <c>
        <f>(M311*21)/100</f>
      </c>
      <c t="s">
        <v>28</v>
      </c>
    </row>
    <row r="312" spans="1:5" ht="12.75">
      <c r="A312" s="35" t="s">
        <v>56</v>
      </c>
      <c r="E312" s="39" t="s">
        <v>363</v>
      </c>
    </row>
    <row r="313" spans="1:5" ht="12.75">
      <c r="A313" s="35" t="s">
        <v>57</v>
      </c>
      <c r="E313" s="40" t="s">
        <v>5</v>
      </c>
    </row>
    <row r="314" spans="1:5" ht="38.25">
      <c r="A314" t="s">
        <v>58</v>
      </c>
      <c r="E314" s="39" t="s">
        <v>364</v>
      </c>
    </row>
    <row r="315" spans="1:16" ht="25.5">
      <c r="A315" t="s">
        <v>50</v>
      </c>
      <c s="34" t="s">
        <v>365</v>
      </c>
      <c s="34" t="s">
        <v>366</v>
      </c>
      <c s="35" t="s">
        <v>5</v>
      </c>
      <c s="6" t="s">
        <v>367</v>
      </c>
      <c s="36" t="s">
        <v>65</v>
      </c>
      <c s="37">
        <v>1</v>
      </c>
      <c s="36">
        <v>0</v>
      </c>
      <c s="36">
        <f>ROUND(G315*H315,6)</f>
      </c>
      <c r="L315" s="38">
        <v>0</v>
      </c>
      <c s="32">
        <f>ROUND(ROUND(L315,2)*ROUND(G315,3),2)</f>
      </c>
      <c s="36" t="s">
        <v>55</v>
      </c>
      <c>
        <f>(M315*21)/100</f>
      </c>
      <c t="s">
        <v>28</v>
      </c>
    </row>
    <row r="316" spans="1:5" ht="25.5">
      <c r="A316" s="35" t="s">
        <v>56</v>
      </c>
      <c r="E316" s="39" t="s">
        <v>367</v>
      </c>
    </row>
    <row r="317" spans="1:5" ht="12.75">
      <c r="A317" s="35" t="s">
        <v>57</v>
      </c>
      <c r="E317" s="40" t="s">
        <v>5</v>
      </c>
    </row>
    <row r="318" spans="1:5" ht="38.25">
      <c r="A318" t="s">
        <v>58</v>
      </c>
      <c r="E318" s="39" t="s">
        <v>368</v>
      </c>
    </row>
    <row r="319" spans="1:16" ht="12.75">
      <c r="A319" t="s">
        <v>50</v>
      </c>
      <c s="34" t="s">
        <v>369</v>
      </c>
      <c s="34" t="s">
        <v>370</v>
      </c>
      <c s="35" t="s">
        <v>5</v>
      </c>
      <c s="6" t="s">
        <v>371</v>
      </c>
      <c s="36" t="s">
        <v>65</v>
      </c>
      <c s="37">
        <v>1</v>
      </c>
      <c s="36">
        <v>0</v>
      </c>
      <c s="36">
        <f>ROUND(G319*H319,6)</f>
      </c>
      <c r="L319" s="38">
        <v>0</v>
      </c>
      <c s="32">
        <f>ROUND(ROUND(L319,2)*ROUND(G319,3),2)</f>
      </c>
      <c s="36" t="s">
        <v>55</v>
      </c>
      <c>
        <f>(M319*21)/100</f>
      </c>
      <c t="s">
        <v>28</v>
      </c>
    </row>
    <row r="320" spans="1:5" ht="12.75">
      <c r="A320" s="35" t="s">
        <v>56</v>
      </c>
      <c r="E320" s="39" t="s">
        <v>371</v>
      </c>
    </row>
    <row r="321" spans="1:5" ht="12.75">
      <c r="A321" s="35" t="s">
        <v>57</v>
      </c>
      <c r="E321" s="40" t="s">
        <v>5</v>
      </c>
    </row>
    <row r="322" spans="1:5" ht="38.25">
      <c r="A322" t="s">
        <v>58</v>
      </c>
      <c r="E322" s="39" t="s">
        <v>372</v>
      </c>
    </row>
    <row r="323" spans="1:16" ht="12.75">
      <c r="A323" t="s">
        <v>50</v>
      </c>
      <c s="34" t="s">
        <v>373</v>
      </c>
      <c s="34" t="s">
        <v>374</v>
      </c>
      <c s="35" t="s">
        <v>5</v>
      </c>
      <c s="6" t="s">
        <v>375</v>
      </c>
      <c s="36" t="s">
        <v>65</v>
      </c>
      <c s="37">
        <v>1</v>
      </c>
      <c s="36">
        <v>0</v>
      </c>
      <c s="36">
        <f>ROUND(G323*H323,6)</f>
      </c>
      <c r="L323" s="38">
        <v>0</v>
      </c>
      <c s="32">
        <f>ROUND(ROUND(L323,2)*ROUND(G323,3),2)</f>
      </c>
      <c s="36" t="s">
        <v>55</v>
      </c>
      <c>
        <f>(M323*21)/100</f>
      </c>
      <c t="s">
        <v>28</v>
      </c>
    </row>
    <row r="324" spans="1:5" ht="12.75">
      <c r="A324" s="35" t="s">
        <v>56</v>
      </c>
      <c r="E324" s="39" t="s">
        <v>375</v>
      </c>
    </row>
    <row r="325" spans="1:5" ht="12.75">
      <c r="A325" s="35" t="s">
        <v>57</v>
      </c>
      <c r="E325" s="40" t="s">
        <v>5</v>
      </c>
    </row>
    <row r="326" spans="1:5" ht="38.25">
      <c r="A326" t="s">
        <v>58</v>
      </c>
      <c r="E326" s="39" t="s">
        <v>376</v>
      </c>
    </row>
    <row r="327" spans="1:16" ht="12.75">
      <c r="A327" t="s">
        <v>50</v>
      </c>
      <c s="34" t="s">
        <v>377</v>
      </c>
      <c s="34" t="s">
        <v>378</v>
      </c>
      <c s="35" t="s">
        <v>5</v>
      </c>
      <c s="6" t="s">
        <v>379</v>
      </c>
      <c s="36" t="s">
        <v>380</v>
      </c>
      <c s="37">
        <v>32</v>
      </c>
      <c s="36">
        <v>0</v>
      </c>
      <c s="36">
        <f>ROUND(G327*H327,6)</f>
      </c>
      <c r="L327" s="38">
        <v>0</v>
      </c>
      <c s="32">
        <f>ROUND(ROUND(L327,2)*ROUND(G327,3),2)</f>
      </c>
      <c s="36" t="s">
        <v>55</v>
      </c>
      <c>
        <f>(M327*21)/100</f>
      </c>
      <c t="s">
        <v>28</v>
      </c>
    </row>
    <row r="328" spans="1:5" ht="12.75">
      <c r="A328" s="35" t="s">
        <v>56</v>
      </c>
      <c r="E328" s="39" t="s">
        <v>379</v>
      </c>
    </row>
    <row r="329" spans="1:5" ht="12.75">
      <c r="A329" s="35" t="s">
        <v>57</v>
      </c>
      <c r="E329" s="40" t="s">
        <v>5</v>
      </c>
    </row>
    <row r="330" spans="1:5" ht="38.25">
      <c r="A330" t="s">
        <v>58</v>
      </c>
      <c r="E330"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4366</v>
      </c>
      <c s="41">
        <f>Rekapitulace!C37</f>
      </c>
      <c s="20" t="s">
        <v>0</v>
      </c>
      <c t="s">
        <v>23</v>
      </c>
      <c t="s">
        <v>28</v>
      </c>
    </row>
    <row r="4" spans="1:16" ht="32" customHeight="1">
      <c r="A4" s="24" t="s">
        <v>20</v>
      </c>
      <c s="25" t="s">
        <v>29</v>
      </c>
      <c s="27" t="s">
        <v>4366</v>
      </c>
      <c r="E4" s="26" t="s">
        <v>4367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4370</v>
      </c>
      <c r="E8" s="30" t="s">
        <v>4369</v>
      </c>
      <c r="J8" s="29">
        <f>0+J9+J22+J27+J84+J97+J106+J115</f>
      </c>
      <c s="29">
        <f>0+K9+K22+K27+K84+K97+K106+K115</f>
      </c>
      <c s="29">
        <f>0+L9+L22+L27+L84+L97+L106+L115</f>
      </c>
      <c s="29">
        <f>0+M9+M22+M27+M84+M97+M106+M115</f>
      </c>
    </row>
    <row r="9" spans="1:13" ht="12.75">
      <c r="A9" t="s">
        <v>47</v>
      </c>
      <c r="C9" s="31" t="s">
        <v>51</v>
      </c>
      <c r="E9" s="33" t="s">
        <v>49</v>
      </c>
      <c r="J9" s="32">
        <f>0</f>
      </c>
      <c s="32">
        <f>0</f>
      </c>
      <c s="32">
        <f>0+L10+L14+L18</f>
      </c>
      <c s="32">
        <f>0+M10+M14+M18</f>
      </c>
    </row>
    <row r="10" spans="1:16" ht="12.75">
      <c r="A10" t="s">
        <v>50</v>
      </c>
      <c s="34" t="s">
        <v>51</v>
      </c>
      <c s="34" t="s">
        <v>4371</v>
      </c>
      <c s="35" t="s">
        <v>5</v>
      </c>
      <c s="6" t="s">
        <v>4372</v>
      </c>
      <c s="36" t="s">
        <v>86</v>
      </c>
      <c s="37">
        <v>33</v>
      </c>
      <c s="36">
        <v>0</v>
      </c>
      <c s="36">
        <f>ROUND(G10*H10,6)</f>
      </c>
      <c r="L10" s="38">
        <v>0</v>
      </c>
      <c s="32">
        <f>ROUND(ROUND(L10,2)*ROUND(G10,3),2)</f>
      </c>
      <c s="36" t="s">
        <v>1663</v>
      </c>
      <c>
        <f>(M10*21)/100</f>
      </c>
      <c t="s">
        <v>28</v>
      </c>
    </row>
    <row r="11" spans="1:5" ht="12.75">
      <c r="A11" s="35" t="s">
        <v>56</v>
      </c>
      <c r="E11" s="39" t="s">
        <v>4372</v>
      </c>
    </row>
    <row r="12" spans="1:5" ht="12.75">
      <c r="A12" s="35" t="s">
        <v>57</v>
      </c>
      <c r="E12" s="40" t="s">
        <v>4373</v>
      </c>
    </row>
    <row r="13" spans="1:5" ht="12.75">
      <c r="A13" t="s">
        <v>58</v>
      </c>
      <c r="E13" s="39" t="s">
        <v>5</v>
      </c>
    </row>
    <row r="14" spans="1:16" ht="38.25">
      <c r="A14" t="s">
        <v>50</v>
      </c>
      <c s="34" t="s">
        <v>28</v>
      </c>
      <c s="34" t="s">
        <v>4374</v>
      </c>
      <c s="35" t="s">
        <v>5</v>
      </c>
      <c s="6" t="s">
        <v>1672</v>
      </c>
      <c s="36" t="s">
        <v>54</v>
      </c>
      <c s="37">
        <v>2.331</v>
      </c>
      <c s="36">
        <v>0</v>
      </c>
      <c s="36">
        <f>ROUND(G14*H14,6)</f>
      </c>
      <c r="L14" s="38">
        <v>0</v>
      </c>
      <c s="32">
        <f>ROUND(ROUND(L14,2)*ROUND(G14,3),2)</f>
      </c>
      <c s="36" t="s">
        <v>1663</v>
      </c>
      <c>
        <f>(M14*21)/100</f>
      </c>
      <c t="s">
        <v>28</v>
      </c>
    </row>
    <row r="15" spans="1:5" ht="38.25">
      <c r="A15" s="35" t="s">
        <v>56</v>
      </c>
      <c r="E15" s="39" t="s">
        <v>4375</v>
      </c>
    </row>
    <row r="16" spans="1:5" ht="12.75">
      <c r="A16" s="35" t="s">
        <v>57</v>
      </c>
      <c r="E16" s="40" t="s">
        <v>4376</v>
      </c>
    </row>
    <row r="17" spans="1:5" ht="12.75">
      <c r="A17" t="s">
        <v>58</v>
      </c>
      <c r="E17" s="39" t="s">
        <v>5</v>
      </c>
    </row>
    <row r="18" spans="1:16" ht="25.5">
      <c r="A18" t="s">
        <v>50</v>
      </c>
      <c s="34" t="s">
        <v>26</v>
      </c>
      <c s="34" t="s">
        <v>4377</v>
      </c>
      <c s="35" t="s">
        <v>5</v>
      </c>
      <c s="6" t="s">
        <v>4378</v>
      </c>
      <c s="36" t="s">
        <v>54</v>
      </c>
      <c s="37">
        <v>2.331</v>
      </c>
      <c s="36">
        <v>0</v>
      </c>
      <c s="36">
        <f>ROUND(G18*H18,6)</f>
      </c>
      <c r="L18" s="38">
        <v>0</v>
      </c>
      <c s="32">
        <f>ROUND(ROUND(L18,2)*ROUND(G18,3),2)</f>
      </c>
      <c s="36" t="s">
        <v>1663</v>
      </c>
      <c>
        <f>(M18*21)/100</f>
      </c>
      <c t="s">
        <v>28</v>
      </c>
    </row>
    <row r="19" spans="1:5" ht="25.5">
      <c r="A19" s="35" t="s">
        <v>56</v>
      </c>
      <c r="E19" s="39" t="s">
        <v>4378</v>
      </c>
    </row>
    <row r="20" spans="1:5" ht="12.75">
      <c r="A20" s="35" t="s">
        <v>57</v>
      </c>
      <c r="E20" s="40" t="s">
        <v>5</v>
      </c>
    </row>
    <row r="21" spans="1:5" ht="12.75">
      <c r="A21" t="s">
        <v>58</v>
      </c>
      <c r="E21" s="39" t="s">
        <v>5</v>
      </c>
    </row>
    <row r="22" spans="1:13" ht="12.75">
      <c r="A22" t="s">
        <v>47</v>
      </c>
      <c r="C22" s="31" t="s">
        <v>28</v>
      </c>
      <c r="E22" s="33" t="s">
        <v>1686</v>
      </c>
      <c r="J22" s="32">
        <f>0</f>
      </c>
      <c s="32">
        <f>0</f>
      </c>
      <c s="32">
        <f>0+L23</f>
      </c>
      <c s="32">
        <f>0+M23</f>
      </c>
    </row>
    <row r="23" spans="1:16" ht="25.5">
      <c r="A23" t="s">
        <v>50</v>
      </c>
      <c s="34" t="s">
        <v>67</v>
      </c>
      <c s="34" t="s">
        <v>4104</v>
      </c>
      <c s="35" t="s">
        <v>5</v>
      </c>
      <c s="6" t="s">
        <v>4105</v>
      </c>
      <c s="36" t="s">
        <v>54</v>
      </c>
      <c s="37">
        <v>0.233</v>
      </c>
      <c s="36">
        <v>2.16</v>
      </c>
      <c s="36">
        <f>ROUND(G23*H23,6)</f>
      </c>
      <c r="L23" s="38">
        <v>0</v>
      </c>
      <c s="32">
        <f>ROUND(ROUND(L23,2)*ROUND(G23,3),2)</f>
      </c>
      <c s="36" t="s">
        <v>1663</v>
      </c>
      <c>
        <f>(M23*21)/100</f>
      </c>
      <c t="s">
        <v>28</v>
      </c>
    </row>
    <row r="24" spans="1:5" ht="25.5">
      <c r="A24" s="35" t="s">
        <v>56</v>
      </c>
      <c r="E24" s="39" t="s">
        <v>4105</v>
      </c>
    </row>
    <row r="25" spans="1:5" ht="12.75">
      <c r="A25" s="35" t="s">
        <v>57</v>
      </c>
      <c r="E25" s="40" t="s">
        <v>4379</v>
      </c>
    </row>
    <row r="26" spans="1:5" ht="12.75">
      <c r="A26" t="s">
        <v>58</v>
      </c>
      <c r="E26" s="39" t="s">
        <v>5</v>
      </c>
    </row>
    <row r="27" spans="1:13" ht="12.75">
      <c r="A27" t="s">
        <v>47</v>
      </c>
      <c r="C27" s="31" t="s">
        <v>26</v>
      </c>
      <c r="E27" s="33" t="s">
        <v>1711</v>
      </c>
      <c r="J27" s="32">
        <f>0</f>
      </c>
      <c s="32">
        <f>0</f>
      </c>
      <c s="32">
        <f>0+L28+L32+L36+L40+L44+L48+L52+L56+L60+L64+L68+L72+L76+L80</f>
      </c>
      <c s="32">
        <f>0+M28+M32+M36+M40+M44+M48+M52+M56+M60+M64+M68+M72+M76+M80</f>
      </c>
    </row>
    <row r="28" spans="1:16" ht="25.5">
      <c r="A28" t="s">
        <v>50</v>
      </c>
      <c s="34" t="s">
        <v>72</v>
      </c>
      <c s="34" t="s">
        <v>4380</v>
      </c>
      <c s="35" t="s">
        <v>5</v>
      </c>
      <c s="6" t="s">
        <v>4381</v>
      </c>
      <c s="36" t="s">
        <v>65</v>
      </c>
      <c s="37">
        <v>22</v>
      </c>
      <c s="36">
        <v>0.00702</v>
      </c>
      <c s="36">
        <f>ROUND(G28*H28,6)</f>
      </c>
      <c r="L28" s="38">
        <v>0</v>
      </c>
      <c s="32">
        <f>ROUND(ROUND(L28,2)*ROUND(G28,3),2)</f>
      </c>
      <c s="36" t="s">
        <v>1663</v>
      </c>
      <c>
        <f>(M28*21)/100</f>
      </c>
      <c t="s">
        <v>28</v>
      </c>
    </row>
    <row r="29" spans="1:5" ht="25.5">
      <c r="A29" s="35" t="s">
        <v>56</v>
      </c>
      <c r="E29" s="39" t="s">
        <v>4381</v>
      </c>
    </row>
    <row r="30" spans="1:5" ht="12.75">
      <c r="A30" s="35" t="s">
        <v>57</v>
      </c>
      <c r="E30" s="40" t="s">
        <v>5</v>
      </c>
    </row>
    <row r="31" spans="1:5" ht="12.75">
      <c r="A31" t="s">
        <v>58</v>
      </c>
      <c r="E31" s="39" t="s">
        <v>5</v>
      </c>
    </row>
    <row r="32" spans="1:16" ht="25.5">
      <c r="A32" t="s">
        <v>50</v>
      </c>
      <c s="34" t="s">
        <v>27</v>
      </c>
      <c s="34" t="s">
        <v>4382</v>
      </c>
      <c s="35" t="s">
        <v>5</v>
      </c>
      <c s="6" t="s">
        <v>4383</v>
      </c>
      <c s="36" t="s">
        <v>65</v>
      </c>
      <c s="37">
        <v>33</v>
      </c>
      <c s="36">
        <v>0.17489</v>
      </c>
      <c s="36">
        <f>ROUND(G32*H32,6)</f>
      </c>
      <c r="L32" s="38">
        <v>0</v>
      </c>
      <c s="32">
        <f>ROUND(ROUND(L32,2)*ROUND(G32,3),2)</f>
      </c>
      <c s="36" t="s">
        <v>1663</v>
      </c>
      <c>
        <f>(M32*21)/100</f>
      </c>
      <c t="s">
        <v>28</v>
      </c>
    </row>
    <row r="33" spans="1:5" ht="25.5">
      <c r="A33" s="35" t="s">
        <v>56</v>
      </c>
      <c r="E33" s="39" t="s">
        <v>4383</v>
      </c>
    </row>
    <row r="34" spans="1:5" ht="12.75">
      <c r="A34" s="35" t="s">
        <v>57</v>
      </c>
      <c r="E34" s="40" t="s">
        <v>5</v>
      </c>
    </row>
    <row r="35" spans="1:5" ht="12.75">
      <c r="A35" t="s">
        <v>58</v>
      </c>
      <c r="E35" s="39" t="s">
        <v>5</v>
      </c>
    </row>
    <row r="36" spans="1:16" ht="25.5">
      <c r="A36" t="s">
        <v>50</v>
      </c>
      <c s="34" t="s">
        <v>79</v>
      </c>
      <c s="34" t="s">
        <v>4384</v>
      </c>
      <c s="35" t="s">
        <v>5</v>
      </c>
      <c s="6" t="s">
        <v>4385</v>
      </c>
      <c s="36" t="s">
        <v>65</v>
      </c>
      <c s="37">
        <v>2</v>
      </c>
      <c s="36">
        <v>0</v>
      </c>
      <c s="36">
        <f>ROUND(G36*H36,6)</f>
      </c>
      <c r="L36" s="38">
        <v>0</v>
      </c>
      <c s="32">
        <f>ROUND(ROUND(L36,2)*ROUND(G36,3),2)</f>
      </c>
      <c s="36" t="s">
        <v>1663</v>
      </c>
      <c>
        <f>(M36*21)/100</f>
      </c>
      <c t="s">
        <v>28</v>
      </c>
    </row>
    <row r="37" spans="1:5" ht="25.5">
      <c r="A37" s="35" t="s">
        <v>56</v>
      </c>
      <c r="E37" s="39" t="s">
        <v>4385</v>
      </c>
    </row>
    <row r="38" spans="1:5" ht="12.75">
      <c r="A38" s="35" t="s">
        <v>57</v>
      </c>
      <c r="E38" s="40" t="s">
        <v>5</v>
      </c>
    </row>
    <row r="39" spans="1:5" ht="12.75">
      <c r="A39" t="s">
        <v>58</v>
      </c>
      <c r="E39" s="39" t="s">
        <v>5</v>
      </c>
    </row>
    <row r="40" spans="1:16" ht="12.75">
      <c r="A40" t="s">
        <v>50</v>
      </c>
      <c s="34" t="s">
        <v>83</v>
      </c>
      <c s="34" t="s">
        <v>4386</v>
      </c>
      <c s="35" t="s">
        <v>5</v>
      </c>
      <c s="6" t="s">
        <v>4387</v>
      </c>
      <c s="36" t="s">
        <v>65</v>
      </c>
      <c s="37">
        <v>30</v>
      </c>
      <c s="36">
        <v>0.0012</v>
      </c>
      <c s="36">
        <f>ROUND(G40*H40,6)</f>
      </c>
      <c r="L40" s="38">
        <v>0</v>
      </c>
      <c s="32">
        <f>ROUND(ROUND(L40,2)*ROUND(G40,3),2)</f>
      </c>
      <c s="36" t="s">
        <v>1663</v>
      </c>
      <c>
        <f>(M40*21)/100</f>
      </c>
      <c t="s">
        <v>28</v>
      </c>
    </row>
    <row r="41" spans="1:5" ht="12.75">
      <c r="A41" s="35" t="s">
        <v>56</v>
      </c>
      <c r="E41" s="39" t="s">
        <v>4387</v>
      </c>
    </row>
    <row r="42" spans="1:5" ht="12.75">
      <c r="A42" s="35" t="s">
        <v>57</v>
      </c>
      <c r="E42" s="40" t="s">
        <v>5</v>
      </c>
    </row>
    <row r="43" spans="1:5" ht="12.75">
      <c r="A43" t="s">
        <v>58</v>
      </c>
      <c r="E43" s="39" t="s">
        <v>5</v>
      </c>
    </row>
    <row r="44" spans="1:16" ht="25.5">
      <c r="A44" t="s">
        <v>50</v>
      </c>
      <c s="34" t="s">
        <v>88</v>
      </c>
      <c s="34" t="s">
        <v>4388</v>
      </c>
      <c s="35" t="s">
        <v>5</v>
      </c>
      <c s="6" t="s">
        <v>4389</v>
      </c>
      <c s="36" t="s">
        <v>86</v>
      </c>
      <c s="37">
        <v>115.763</v>
      </c>
      <c s="36">
        <v>0</v>
      </c>
      <c s="36">
        <f>ROUND(G44*H44,6)</f>
      </c>
      <c r="L44" s="38">
        <v>0</v>
      </c>
      <c s="32">
        <f>ROUND(ROUND(L44,2)*ROUND(G44,3),2)</f>
      </c>
      <c s="36" t="s">
        <v>1663</v>
      </c>
      <c>
        <f>(M44*21)/100</f>
      </c>
      <c t="s">
        <v>28</v>
      </c>
    </row>
    <row r="45" spans="1:5" ht="25.5">
      <c r="A45" s="35" t="s">
        <v>56</v>
      </c>
      <c r="E45" s="39" t="s">
        <v>4389</v>
      </c>
    </row>
    <row r="46" spans="1:5" ht="12.75">
      <c r="A46" s="35" t="s">
        <v>57</v>
      </c>
      <c r="E46" s="40" t="s">
        <v>4390</v>
      </c>
    </row>
    <row r="47" spans="1:5" ht="12.75">
      <c r="A47" t="s">
        <v>58</v>
      </c>
      <c r="E47" s="39" t="s">
        <v>5</v>
      </c>
    </row>
    <row r="48" spans="1:16" ht="25.5">
      <c r="A48" t="s">
        <v>50</v>
      </c>
      <c s="34" t="s">
        <v>92</v>
      </c>
      <c s="34" t="s">
        <v>4391</v>
      </c>
      <c s="35" t="s">
        <v>5</v>
      </c>
      <c s="6" t="s">
        <v>4392</v>
      </c>
      <c s="36" t="s">
        <v>65</v>
      </c>
      <c s="37">
        <v>1</v>
      </c>
      <c s="36">
        <v>0</v>
      </c>
      <c s="36">
        <f>ROUND(G48*H48,6)</f>
      </c>
      <c r="L48" s="38">
        <v>0</v>
      </c>
      <c s="32">
        <f>ROUND(ROUND(L48,2)*ROUND(G48,3),2)</f>
      </c>
      <c s="36" t="s">
        <v>1663</v>
      </c>
      <c>
        <f>(M48*21)/100</f>
      </c>
      <c t="s">
        <v>28</v>
      </c>
    </row>
    <row r="49" spans="1:5" ht="25.5">
      <c r="A49" s="35" t="s">
        <v>56</v>
      </c>
      <c r="E49" s="39" t="s">
        <v>4392</v>
      </c>
    </row>
    <row r="50" spans="1:5" ht="12.75">
      <c r="A50" s="35" t="s">
        <v>57</v>
      </c>
      <c r="E50" s="40" t="s">
        <v>5</v>
      </c>
    </row>
    <row r="51" spans="1:5" ht="12.75">
      <c r="A51" t="s">
        <v>58</v>
      </c>
      <c r="E51" s="39" t="s">
        <v>5</v>
      </c>
    </row>
    <row r="52" spans="1:16" ht="12.75">
      <c r="A52" t="s">
        <v>50</v>
      </c>
      <c s="34" t="s">
        <v>96</v>
      </c>
      <c s="34" t="s">
        <v>4393</v>
      </c>
      <c s="35" t="s">
        <v>5</v>
      </c>
      <c s="6" t="s">
        <v>4394</v>
      </c>
      <c s="36" t="s">
        <v>65</v>
      </c>
      <c s="37">
        <v>1</v>
      </c>
      <c s="36">
        <v>0</v>
      </c>
      <c s="36">
        <f>ROUND(G52*H52,6)</f>
      </c>
      <c r="L52" s="38">
        <v>0</v>
      </c>
      <c s="32">
        <f>ROUND(ROUND(L52,2)*ROUND(G52,3),2)</f>
      </c>
      <c s="36" t="s">
        <v>1663</v>
      </c>
      <c>
        <f>(M52*21)/100</f>
      </c>
      <c t="s">
        <v>28</v>
      </c>
    </row>
    <row r="53" spans="1:5" ht="12.75">
      <c r="A53" s="35" t="s">
        <v>56</v>
      </c>
      <c r="E53" s="39" t="s">
        <v>4394</v>
      </c>
    </row>
    <row r="54" spans="1:5" ht="12.75">
      <c r="A54" s="35" t="s">
        <v>57</v>
      </c>
      <c r="E54" s="40" t="s">
        <v>5</v>
      </c>
    </row>
    <row r="55" spans="1:5" ht="12.75">
      <c r="A55" t="s">
        <v>58</v>
      </c>
      <c r="E55" s="39" t="s">
        <v>5</v>
      </c>
    </row>
    <row r="56" spans="1:16" ht="25.5">
      <c r="A56" t="s">
        <v>50</v>
      </c>
      <c s="34" t="s">
        <v>100</v>
      </c>
      <c s="34" t="s">
        <v>4395</v>
      </c>
      <c s="35" t="s">
        <v>5</v>
      </c>
      <c s="6" t="s">
        <v>4396</v>
      </c>
      <c s="36" t="s">
        <v>65</v>
      </c>
      <c s="37">
        <v>22</v>
      </c>
      <c s="36">
        <v>0.0071</v>
      </c>
      <c s="36">
        <f>ROUND(G56*H56,6)</f>
      </c>
      <c r="L56" s="38">
        <v>0</v>
      </c>
      <c s="32">
        <f>ROUND(ROUND(L56,2)*ROUND(G56,3),2)</f>
      </c>
      <c s="36" t="s">
        <v>1663</v>
      </c>
      <c>
        <f>(M56*21)/100</f>
      </c>
      <c t="s">
        <v>28</v>
      </c>
    </row>
    <row r="57" spans="1:5" ht="25.5">
      <c r="A57" s="35" t="s">
        <v>56</v>
      </c>
      <c r="E57" s="39" t="s">
        <v>4396</v>
      </c>
    </row>
    <row r="58" spans="1:5" ht="12.75">
      <c r="A58" s="35" t="s">
        <v>57</v>
      </c>
      <c r="E58" s="40" t="s">
        <v>5</v>
      </c>
    </row>
    <row r="59" spans="1:5" ht="25.5">
      <c r="A59" t="s">
        <v>58</v>
      </c>
      <c r="E59" s="39" t="s">
        <v>4396</v>
      </c>
    </row>
    <row r="60" spans="1:16" ht="25.5">
      <c r="A60" t="s">
        <v>50</v>
      </c>
      <c s="34" t="s">
        <v>104</v>
      </c>
      <c s="34" t="s">
        <v>4395</v>
      </c>
      <c s="35" t="s">
        <v>51</v>
      </c>
      <c s="6" t="s">
        <v>4396</v>
      </c>
      <c s="36" t="s">
        <v>65</v>
      </c>
      <c s="37">
        <v>33</v>
      </c>
      <c s="36">
        <v>0.0071</v>
      </c>
      <c s="36">
        <f>ROUND(G60*H60,6)</f>
      </c>
      <c r="L60" s="38">
        <v>0</v>
      </c>
      <c s="32">
        <f>ROUND(ROUND(L60,2)*ROUND(G60,3),2)</f>
      </c>
      <c s="36" t="s">
        <v>1663</v>
      </c>
      <c>
        <f>(M60*21)/100</f>
      </c>
      <c t="s">
        <v>28</v>
      </c>
    </row>
    <row r="61" spans="1:5" ht="25.5">
      <c r="A61" s="35" t="s">
        <v>56</v>
      </c>
      <c r="E61" s="39" t="s">
        <v>4396</v>
      </c>
    </row>
    <row r="62" spans="1:5" ht="12.75">
      <c r="A62" s="35" t="s">
        <v>57</v>
      </c>
      <c r="E62" s="40" t="s">
        <v>5</v>
      </c>
    </row>
    <row r="63" spans="1:5" ht="25.5">
      <c r="A63" t="s">
        <v>58</v>
      </c>
      <c r="E63" s="39" t="s">
        <v>4396</v>
      </c>
    </row>
    <row r="64" spans="1:16" ht="12.75">
      <c r="A64" t="s">
        <v>50</v>
      </c>
      <c s="34" t="s">
        <v>110</v>
      </c>
      <c s="34" t="s">
        <v>4397</v>
      </c>
      <c s="35" t="s">
        <v>5</v>
      </c>
      <c s="6" t="s">
        <v>4398</v>
      </c>
      <c s="36" t="s">
        <v>65</v>
      </c>
      <c s="37">
        <v>2</v>
      </c>
      <c s="36">
        <v>0.04566</v>
      </c>
      <c s="36">
        <f>ROUND(G64*H64,6)</f>
      </c>
      <c r="L64" s="38">
        <v>0</v>
      </c>
      <c s="32">
        <f>ROUND(ROUND(L64,2)*ROUND(G64,3),2)</f>
      </c>
      <c s="36" t="s">
        <v>1663</v>
      </c>
      <c>
        <f>(M64*21)/100</f>
      </c>
      <c t="s">
        <v>28</v>
      </c>
    </row>
    <row r="65" spans="1:5" ht="12.75">
      <c r="A65" s="35" t="s">
        <v>56</v>
      </c>
      <c r="E65" s="39" t="s">
        <v>4398</v>
      </c>
    </row>
    <row r="66" spans="1:5" ht="12.75">
      <c r="A66" s="35" t="s">
        <v>57</v>
      </c>
      <c r="E66" s="40" t="s">
        <v>5</v>
      </c>
    </row>
    <row r="67" spans="1:5" ht="12.75">
      <c r="A67" t="s">
        <v>58</v>
      </c>
      <c r="E67" s="39" t="s">
        <v>4398</v>
      </c>
    </row>
    <row r="68" spans="1:16" ht="25.5">
      <c r="A68" t="s">
        <v>50</v>
      </c>
      <c s="34" t="s">
        <v>114</v>
      </c>
      <c s="34" t="s">
        <v>4399</v>
      </c>
      <c s="35" t="s">
        <v>5</v>
      </c>
      <c s="6" t="s">
        <v>4400</v>
      </c>
      <c s="36" t="s">
        <v>65</v>
      </c>
      <c s="37">
        <v>46.305</v>
      </c>
      <c s="36">
        <v>0.0238</v>
      </c>
      <c s="36">
        <f>ROUND(G68*H68,6)</f>
      </c>
      <c r="L68" s="38">
        <v>0</v>
      </c>
      <c s="32">
        <f>ROUND(ROUND(L68,2)*ROUND(G68,3),2)</f>
      </c>
      <c s="36" t="s">
        <v>1663</v>
      </c>
      <c>
        <f>(M68*21)/100</f>
      </c>
      <c t="s">
        <v>28</v>
      </c>
    </row>
    <row r="69" spans="1:5" ht="25.5">
      <c r="A69" s="35" t="s">
        <v>56</v>
      </c>
      <c r="E69" s="39" t="s">
        <v>4400</v>
      </c>
    </row>
    <row r="70" spans="1:5" ht="12.75">
      <c r="A70" s="35" t="s">
        <v>57</v>
      </c>
      <c r="E70" s="40" t="s">
        <v>5</v>
      </c>
    </row>
    <row r="71" spans="1:5" ht="25.5">
      <c r="A71" t="s">
        <v>58</v>
      </c>
      <c r="E71" s="39" t="s">
        <v>4400</v>
      </c>
    </row>
    <row r="72" spans="1:16" ht="12.75">
      <c r="A72" t="s">
        <v>50</v>
      </c>
      <c s="34" t="s">
        <v>119</v>
      </c>
      <c s="34" t="s">
        <v>4401</v>
      </c>
      <c s="35" t="s">
        <v>5</v>
      </c>
      <c s="6" t="s">
        <v>4402</v>
      </c>
      <c s="36" t="s">
        <v>65</v>
      </c>
      <c s="37">
        <v>30</v>
      </c>
      <c s="36">
        <v>0.066</v>
      </c>
      <c s="36">
        <f>ROUND(G72*H72,6)</f>
      </c>
      <c r="L72" s="38">
        <v>0</v>
      </c>
      <c s="32">
        <f>ROUND(ROUND(L72,2)*ROUND(G72,3),2)</f>
      </c>
      <c s="36" t="s">
        <v>1663</v>
      </c>
      <c>
        <f>(M72*21)/100</f>
      </c>
      <c t="s">
        <v>28</v>
      </c>
    </row>
    <row r="73" spans="1:5" ht="12.75">
      <c r="A73" s="35" t="s">
        <v>56</v>
      </c>
      <c r="E73" s="39" t="s">
        <v>4402</v>
      </c>
    </row>
    <row r="74" spans="1:5" ht="12.75">
      <c r="A74" s="35" t="s">
        <v>57</v>
      </c>
      <c r="E74" s="40" t="s">
        <v>5</v>
      </c>
    </row>
    <row r="75" spans="1:5" ht="12.75">
      <c r="A75" t="s">
        <v>58</v>
      </c>
      <c r="E75" s="39" t="s">
        <v>4402</v>
      </c>
    </row>
    <row r="76" spans="1:16" ht="12.75">
      <c r="A76" t="s">
        <v>50</v>
      </c>
      <c s="34" t="s">
        <v>123</v>
      </c>
      <c s="34" t="s">
        <v>2813</v>
      </c>
      <c s="35" t="s">
        <v>5</v>
      </c>
      <c s="6" t="s">
        <v>4403</v>
      </c>
      <c s="36" t="s">
        <v>65</v>
      </c>
      <c s="37">
        <v>1</v>
      </c>
      <c s="36">
        <v>0.09922</v>
      </c>
      <c s="36">
        <f>ROUND(G76*H76,6)</f>
      </c>
      <c r="L76" s="38">
        <v>0</v>
      </c>
      <c s="32">
        <f>ROUND(ROUND(L76,2)*ROUND(G76,3),2)</f>
      </c>
      <c s="36" t="s">
        <v>391</v>
      </c>
      <c>
        <f>(M76*21)/100</f>
      </c>
      <c t="s">
        <v>28</v>
      </c>
    </row>
    <row r="77" spans="1:5" ht="12.75">
      <c r="A77" s="35" t="s">
        <v>56</v>
      </c>
      <c r="E77" s="39" t="s">
        <v>4403</v>
      </c>
    </row>
    <row r="78" spans="1:5" ht="12.75">
      <c r="A78" s="35" t="s">
        <v>57</v>
      </c>
      <c r="E78" s="40" t="s">
        <v>5</v>
      </c>
    </row>
    <row r="79" spans="1:5" ht="63.75">
      <c r="A79" t="s">
        <v>58</v>
      </c>
      <c r="E79" s="39" t="s">
        <v>4404</v>
      </c>
    </row>
    <row r="80" spans="1:16" ht="12.75">
      <c r="A80" t="s">
        <v>50</v>
      </c>
      <c s="34" t="s">
        <v>128</v>
      </c>
      <c s="34" t="s">
        <v>2817</v>
      </c>
      <c s="35" t="s">
        <v>5</v>
      </c>
      <c s="6" t="s">
        <v>2711</v>
      </c>
      <c s="36" t="s">
        <v>65</v>
      </c>
      <c s="37">
        <v>1</v>
      </c>
      <c s="36">
        <v>0.012</v>
      </c>
      <c s="36">
        <f>ROUND(G80*H80,6)</f>
      </c>
      <c r="L80" s="38">
        <v>0</v>
      </c>
      <c s="32">
        <f>ROUND(ROUND(L80,2)*ROUND(G80,3),2)</f>
      </c>
      <c s="36" t="s">
        <v>391</v>
      </c>
      <c>
        <f>(M80*21)/100</f>
      </c>
      <c t="s">
        <v>28</v>
      </c>
    </row>
    <row r="81" spans="1:5" ht="12.75">
      <c r="A81" s="35" t="s">
        <v>56</v>
      </c>
      <c r="E81" s="39" t="s">
        <v>2711</v>
      </c>
    </row>
    <row r="82" spans="1:5" ht="12.75">
      <c r="A82" s="35" t="s">
        <v>57</v>
      </c>
      <c r="E82" s="40" t="s">
        <v>5</v>
      </c>
    </row>
    <row r="83" spans="1:5" ht="63.75">
      <c r="A83" t="s">
        <v>58</v>
      </c>
      <c r="E83" s="39" t="s">
        <v>4405</v>
      </c>
    </row>
    <row r="84" spans="1:13" ht="12.75">
      <c r="A84" t="s">
        <v>47</v>
      </c>
      <c r="C84" s="31" t="s">
        <v>88</v>
      </c>
      <c r="E84" s="33" t="s">
        <v>4406</v>
      </c>
      <c r="J84" s="32">
        <f>0</f>
      </c>
      <c s="32">
        <f>0</f>
      </c>
      <c s="32">
        <f>0+L85+L89+L93</f>
      </c>
      <c s="32">
        <f>0+M85+M89+M93</f>
      </c>
    </row>
    <row r="85" spans="1:16" ht="12.75">
      <c r="A85" t="s">
        <v>50</v>
      </c>
      <c s="34" t="s">
        <v>132</v>
      </c>
      <c s="34" t="s">
        <v>4407</v>
      </c>
      <c s="35" t="s">
        <v>5</v>
      </c>
      <c s="6" t="s">
        <v>4408</v>
      </c>
      <c s="36" t="s">
        <v>65</v>
      </c>
      <c s="37">
        <v>45</v>
      </c>
      <c s="36">
        <v>0</v>
      </c>
      <c s="36">
        <f>ROUND(G85*H85,6)</f>
      </c>
      <c r="L85" s="38">
        <v>0</v>
      </c>
      <c s="32">
        <f>ROUND(ROUND(L85,2)*ROUND(G85,3),2)</f>
      </c>
      <c s="36" t="s">
        <v>1663</v>
      </c>
      <c>
        <f>(M85*21)/100</f>
      </c>
      <c t="s">
        <v>28</v>
      </c>
    </row>
    <row r="86" spans="1:5" ht="12.75">
      <c r="A86" s="35" t="s">
        <v>56</v>
      </c>
      <c r="E86" s="39" t="s">
        <v>4408</v>
      </c>
    </row>
    <row r="87" spans="1:5" ht="12.75">
      <c r="A87" s="35" t="s">
        <v>57</v>
      </c>
      <c r="E87" s="40" t="s">
        <v>4409</v>
      </c>
    </row>
    <row r="88" spans="1:5" ht="12.75">
      <c r="A88" t="s">
        <v>58</v>
      </c>
      <c r="E88" s="39" t="s">
        <v>5</v>
      </c>
    </row>
    <row r="89" spans="1:16" ht="25.5">
      <c r="A89" t="s">
        <v>50</v>
      </c>
      <c s="34" t="s">
        <v>136</v>
      </c>
      <c s="34" t="s">
        <v>1733</v>
      </c>
      <c s="35" t="s">
        <v>5</v>
      </c>
      <c s="6" t="s">
        <v>1734</v>
      </c>
      <c s="36" t="s">
        <v>65</v>
      </c>
      <c s="37">
        <v>45</v>
      </c>
      <c s="36">
        <v>0</v>
      </c>
      <c s="36">
        <f>ROUND(G89*H89,6)</f>
      </c>
      <c r="L89" s="38">
        <v>0</v>
      </c>
      <c s="32">
        <f>ROUND(ROUND(L89,2)*ROUND(G89,3),2)</f>
      </c>
      <c s="36" t="s">
        <v>1663</v>
      </c>
      <c>
        <f>(M89*21)/100</f>
      </c>
      <c t="s">
        <v>28</v>
      </c>
    </row>
    <row r="90" spans="1:5" ht="25.5">
      <c r="A90" s="35" t="s">
        <v>56</v>
      </c>
      <c r="E90" s="39" t="s">
        <v>1734</v>
      </c>
    </row>
    <row r="91" spans="1:5" ht="12.75">
      <c r="A91" s="35" t="s">
        <v>57</v>
      </c>
      <c r="E91" s="40" t="s">
        <v>5</v>
      </c>
    </row>
    <row r="92" spans="1:5" ht="12.75">
      <c r="A92" t="s">
        <v>58</v>
      </c>
      <c r="E92" s="39" t="s">
        <v>5</v>
      </c>
    </row>
    <row r="93" spans="1:16" ht="12.75">
      <c r="A93" t="s">
        <v>50</v>
      </c>
      <c s="34" t="s">
        <v>140</v>
      </c>
      <c s="34" t="s">
        <v>4410</v>
      </c>
      <c s="35" t="s">
        <v>5</v>
      </c>
      <c s="6" t="s">
        <v>4411</v>
      </c>
      <c s="36" t="s">
        <v>86</v>
      </c>
      <c s="37">
        <v>112.3</v>
      </c>
      <c s="36">
        <v>0</v>
      </c>
      <c s="36">
        <f>ROUND(G93*H93,6)</f>
      </c>
      <c r="L93" s="38">
        <v>0</v>
      </c>
      <c s="32">
        <f>ROUND(ROUND(L93,2)*ROUND(G93,3),2)</f>
      </c>
      <c s="36" t="s">
        <v>1663</v>
      </c>
      <c>
        <f>(M93*21)/100</f>
      </c>
      <c t="s">
        <v>28</v>
      </c>
    </row>
    <row r="94" spans="1:5" ht="12.75">
      <c r="A94" s="35" t="s">
        <v>56</v>
      </c>
      <c r="E94" s="39" t="s">
        <v>4411</v>
      </c>
    </row>
    <row r="95" spans="1:5" ht="12.75">
      <c r="A95" s="35" t="s">
        <v>57</v>
      </c>
      <c r="E95" s="40" t="s">
        <v>5</v>
      </c>
    </row>
    <row r="96" spans="1:5" ht="12.75">
      <c r="A96" t="s">
        <v>58</v>
      </c>
      <c r="E96" s="39" t="s">
        <v>5</v>
      </c>
    </row>
    <row r="97" spans="1:13" ht="12.75">
      <c r="A97" t="s">
        <v>47</v>
      </c>
      <c r="C97" s="31" t="s">
        <v>1517</v>
      </c>
      <c r="E97" s="33" t="s">
        <v>1518</v>
      </c>
      <c r="J97" s="32">
        <f>0</f>
      </c>
      <c s="32">
        <f>0</f>
      </c>
      <c s="32">
        <f>0+L98+L102</f>
      </c>
      <c s="32">
        <f>0+M98+M102</f>
      </c>
    </row>
    <row r="98" spans="1:16" ht="38.25">
      <c r="A98" t="s">
        <v>50</v>
      </c>
      <c s="34" t="s">
        <v>144</v>
      </c>
      <c s="34" t="s">
        <v>1519</v>
      </c>
      <c s="35" t="s">
        <v>1520</v>
      </c>
      <c s="6" t="s">
        <v>1521</v>
      </c>
      <c s="36" t="s">
        <v>996</v>
      </c>
      <c s="37">
        <v>2.475</v>
      </c>
      <c s="36">
        <v>0</v>
      </c>
      <c s="36">
        <f>ROUND(G98*H98,6)</f>
      </c>
      <c r="L98" s="38">
        <v>0</v>
      </c>
      <c s="32">
        <f>ROUND(ROUND(L98,2)*ROUND(G98,3),2)</f>
      </c>
      <c s="36" t="s">
        <v>391</v>
      </c>
      <c>
        <f>(M98*21)/100</f>
      </c>
      <c t="s">
        <v>28</v>
      </c>
    </row>
    <row r="99" spans="1:5" ht="12.75">
      <c r="A99" s="35" t="s">
        <v>56</v>
      </c>
      <c r="E99" s="39" t="s">
        <v>997</v>
      </c>
    </row>
    <row r="100" spans="1:5" ht="12.75">
      <c r="A100" s="35" t="s">
        <v>57</v>
      </c>
      <c r="E100" s="40" t="s">
        <v>5</v>
      </c>
    </row>
    <row r="101" spans="1:5" ht="89.25">
      <c r="A101" t="s">
        <v>58</v>
      </c>
      <c r="E101" s="39" t="s">
        <v>998</v>
      </c>
    </row>
    <row r="102" spans="1:16" ht="25.5">
      <c r="A102" t="s">
        <v>50</v>
      </c>
      <c s="34" t="s">
        <v>148</v>
      </c>
      <c s="34" t="s">
        <v>1547</v>
      </c>
      <c s="35" t="s">
        <v>1548</v>
      </c>
      <c s="6" t="s">
        <v>1549</v>
      </c>
      <c s="36" t="s">
        <v>996</v>
      </c>
      <c s="37">
        <v>8.464</v>
      </c>
      <c s="36">
        <v>0</v>
      </c>
      <c s="36">
        <f>ROUND(G102*H102,6)</f>
      </c>
      <c r="L102" s="38">
        <v>0</v>
      </c>
      <c s="32">
        <f>ROUND(ROUND(L102,2)*ROUND(G102,3),2)</f>
      </c>
      <c s="36" t="s">
        <v>391</v>
      </c>
      <c>
        <f>(M102*21)/100</f>
      </c>
      <c t="s">
        <v>28</v>
      </c>
    </row>
    <row r="103" spans="1:5" ht="12.75">
      <c r="A103" s="35" t="s">
        <v>56</v>
      </c>
      <c r="E103" s="39" t="s">
        <v>997</v>
      </c>
    </row>
    <row r="104" spans="1:5" ht="12.75">
      <c r="A104" s="35" t="s">
        <v>57</v>
      </c>
      <c r="E104" s="40" t="s">
        <v>5</v>
      </c>
    </row>
    <row r="105" spans="1:5" ht="89.25">
      <c r="A105" t="s">
        <v>58</v>
      </c>
      <c r="E105" s="39" t="s">
        <v>998</v>
      </c>
    </row>
    <row r="106" spans="1:13" ht="12.75">
      <c r="A106" t="s">
        <v>47</v>
      </c>
      <c r="C106" s="31" t="s">
        <v>4412</v>
      </c>
      <c r="E106" s="33" t="s">
        <v>4413</v>
      </c>
      <c r="J106" s="32">
        <f>0</f>
      </c>
      <c s="32">
        <f>0</f>
      </c>
      <c s="32">
        <f>0+L107+L111</f>
      </c>
      <c s="32">
        <f>0+M107+M111</f>
      </c>
    </row>
    <row r="107" spans="1:16" ht="25.5">
      <c r="A107" t="s">
        <v>50</v>
      </c>
      <c s="34" t="s">
        <v>152</v>
      </c>
      <c s="34" t="s">
        <v>4414</v>
      </c>
      <c s="35" t="s">
        <v>5</v>
      </c>
      <c s="6" t="s">
        <v>4415</v>
      </c>
      <c s="36" t="s">
        <v>996</v>
      </c>
      <c s="37">
        <v>8.464</v>
      </c>
      <c s="36">
        <v>0</v>
      </c>
      <c s="36">
        <f>ROUND(G107*H107,6)</f>
      </c>
      <c r="L107" s="38">
        <v>0</v>
      </c>
      <c s="32">
        <f>ROUND(ROUND(L107,2)*ROUND(G107,3),2)</f>
      </c>
      <c s="36" t="s">
        <v>1663</v>
      </c>
      <c>
        <f>(M107*21)/100</f>
      </c>
      <c t="s">
        <v>28</v>
      </c>
    </row>
    <row r="108" spans="1:5" ht="25.5">
      <c r="A108" s="35" t="s">
        <v>56</v>
      </c>
      <c r="E108" s="39" t="s">
        <v>4415</v>
      </c>
    </row>
    <row r="109" spans="1:5" ht="12.75">
      <c r="A109" s="35" t="s">
        <v>57</v>
      </c>
      <c r="E109" s="40" t="s">
        <v>5</v>
      </c>
    </row>
    <row r="110" spans="1:5" ht="12.75">
      <c r="A110" t="s">
        <v>58</v>
      </c>
      <c r="E110" s="39" t="s">
        <v>5</v>
      </c>
    </row>
    <row r="111" spans="1:16" ht="25.5">
      <c r="A111" t="s">
        <v>50</v>
      </c>
      <c s="34" t="s">
        <v>156</v>
      </c>
      <c s="34" t="s">
        <v>4416</v>
      </c>
      <c s="35" t="s">
        <v>5</v>
      </c>
      <c s="6" t="s">
        <v>4417</v>
      </c>
      <c s="36" t="s">
        <v>996</v>
      </c>
      <c s="37">
        <v>8.464</v>
      </c>
      <c s="36">
        <v>0</v>
      </c>
      <c s="36">
        <f>ROUND(G111*H111,6)</f>
      </c>
      <c r="L111" s="38">
        <v>0</v>
      </c>
      <c s="32">
        <f>ROUND(ROUND(L111,2)*ROUND(G111,3),2)</f>
      </c>
      <c s="36" t="s">
        <v>1663</v>
      </c>
      <c>
        <f>(M111*21)/100</f>
      </c>
      <c t="s">
        <v>28</v>
      </c>
    </row>
    <row r="112" spans="1:5" ht="25.5">
      <c r="A112" s="35" t="s">
        <v>56</v>
      </c>
      <c r="E112" s="39" t="s">
        <v>4417</v>
      </c>
    </row>
    <row r="113" spans="1:5" ht="12.75">
      <c r="A113" s="35" t="s">
        <v>57</v>
      </c>
      <c r="E113" s="40" t="s">
        <v>5</v>
      </c>
    </row>
    <row r="114" spans="1:5" ht="12.75">
      <c r="A114" t="s">
        <v>58</v>
      </c>
      <c r="E114" s="39" t="s">
        <v>5</v>
      </c>
    </row>
    <row r="115" spans="1:13" ht="12.75">
      <c r="A115" t="s">
        <v>47</v>
      </c>
      <c r="C115" s="31" t="s">
        <v>1742</v>
      </c>
      <c r="E115" s="33" t="s">
        <v>1743</v>
      </c>
      <c r="J115" s="32">
        <f>0</f>
      </c>
      <c s="32">
        <f>0</f>
      </c>
      <c s="32">
        <f>0+L116</f>
      </c>
      <c s="32">
        <f>0+M116</f>
      </c>
    </row>
    <row r="116" spans="1:16" ht="25.5">
      <c r="A116" t="s">
        <v>50</v>
      </c>
      <c s="34" t="s">
        <v>161</v>
      </c>
      <c s="34" t="s">
        <v>4418</v>
      </c>
      <c s="35" t="s">
        <v>5</v>
      </c>
      <c s="6" t="s">
        <v>4419</v>
      </c>
      <c s="36" t="s">
        <v>996</v>
      </c>
      <c s="37">
        <v>9.926</v>
      </c>
      <c s="36">
        <v>0</v>
      </c>
      <c s="36">
        <f>ROUND(G116*H116,6)</f>
      </c>
      <c r="L116" s="38">
        <v>0</v>
      </c>
      <c s="32">
        <f>ROUND(ROUND(L116,2)*ROUND(G116,3),2)</f>
      </c>
      <c s="36" t="s">
        <v>1663</v>
      </c>
      <c>
        <f>(M116*21)/100</f>
      </c>
      <c t="s">
        <v>28</v>
      </c>
    </row>
    <row r="117" spans="1:5" ht="38.25">
      <c r="A117" s="35" t="s">
        <v>56</v>
      </c>
      <c r="E117" s="39" t="s">
        <v>4420</v>
      </c>
    </row>
    <row r="118" spans="1:5" ht="12.75">
      <c r="A118" s="35" t="s">
        <v>57</v>
      </c>
      <c r="E118" s="40" t="s">
        <v>5</v>
      </c>
    </row>
    <row r="119" spans="1:5" ht="12.75">
      <c r="A119" t="s">
        <v>58</v>
      </c>
      <c r="E1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4366</v>
      </c>
      <c s="41">
        <f>Rekapitulace!C37</f>
      </c>
      <c s="20" t="s">
        <v>0</v>
      </c>
      <c t="s">
        <v>23</v>
      </c>
      <c t="s">
        <v>28</v>
      </c>
    </row>
    <row r="4" spans="1:16" ht="32" customHeight="1">
      <c r="A4" s="24" t="s">
        <v>20</v>
      </c>
      <c s="25" t="s">
        <v>29</v>
      </c>
      <c s="27" t="s">
        <v>4366</v>
      </c>
      <c r="E4" s="26" t="s">
        <v>4367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4423</v>
      </c>
      <c r="E8" s="30" t="s">
        <v>4422</v>
      </c>
      <c r="J8" s="29">
        <f>0+J9+J102</f>
      </c>
      <c s="29">
        <f>0+K9+K102</f>
      </c>
      <c s="29">
        <f>0+L9+L102</f>
      </c>
      <c s="29">
        <f>0+M9+M102</f>
      </c>
    </row>
    <row r="9" spans="1:13" ht="12.75">
      <c r="A9" t="s">
        <v>47</v>
      </c>
      <c r="C9" s="31" t="s">
        <v>51</v>
      </c>
      <c r="E9" s="33" t="s">
        <v>49</v>
      </c>
      <c r="J9" s="32">
        <f>0</f>
      </c>
      <c s="32">
        <f>0</f>
      </c>
      <c s="32">
        <f>0+L10+L14+L18+L22+L26+L30+L34+L38+L42+L46+L50+L54+L58+L62+L66+L70+L74+L78+L82+L86+L90+L94+L98</f>
      </c>
      <c s="32">
        <f>0+M10+M14+M18+M22+M26+M30+M34+M38+M42+M46+M50+M54+M58+M62+M66+M70+M74+M78+M82+M86+M90+M94+M98</f>
      </c>
    </row>
    <row r="10" spans="1:16" ht="12.75">
      <c r="A10" t="s">
        <v>50</v>
      </c>
      <c s="34" t="s">
        <v>51</v>
      </c>
      <c s="34" t="s">
        <v>1972</v>
      </c>
      <c s="35" t="s">
        <v>5</v>
      </c>
      <c s="6" t="s">
        <v>1973</v>
      </c>
      <c s="36" t="s">
        <v>1974</v>
      </c>
      <c s="37">
        <v>35.915</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1973</v>
      </c>
    </row>
    <row r="14" spans="1:16" ht="12.75">
      <c r="A14" t="s">
        <v>50</v>
      </c>
      <c s="34" t="s">
        <v>28</v>
      </c>
      <c s="34" t="s">
        <v>4424</v>
      </c>
      <c s="35" t="s">
        <v>5</v>
      </c>
      <c s="6" t="s">
        <v>4425</v>
      </c>
      <c s="36" t="s">
        <v>1974</v>
      </c>
      <c s="37">
        <v>16.62</v>
      </c>
      <c s="36">
        <v>0.001</v>
      </c>
      <c s="36">
        <f>ROUND(G14*H14,6)</f>
      </c>
      <c r="L14" s="38">
        <v>0</v>
      </c>
      <c s="32">
        <f>ROUND(ROUND(L14,2)*ROUND(G14,3),2)</f>
      </c>
      <c s="36" t="s">
        <v>1663</v>
      </c>
      <c>
        <f>(M14*21)/100</f>
      </c>
      <c t="s">
        <v>28</v>
      </c>
    </row>
    <row r="15" spans="1:5" ht="12.75">
      <c r="A15" s="35" t="s">
        <v>56</v>
      </c>
      <c r="E15" s="39" t="s">
        <v>4425</v>
      </c>
    </row>
    <row r="16" spans="1:5" ht="12.75">
      <c r="A16" s="35" t="s">
        <v>57</v>
      </c>
      <c r="E16" s="40" t="s">
        <v>5</v>
      </c>
    </row>
    <row r="17" spans="1:5" ht="12.75">
      <c r="A17" t="s">
        <v>58</v>
      </c>
      <c r="E17" s="39" t="s">
        <v>4425</v>
      </c>
    </row>
    <row r="18" spans="1:16" ht="12.75">
      <c r="A18" t="s">
        <v>50</v>
      </c>
      <c s="34" t="s">
        <v>26</v>
      </c>
      <c s="34" t="s">
        <v>4426</v>
      </c>
      <c s="35" t="s">
        <v>5</v>
      </c>
      <c s="6" t="s">
        <v>4427</v>
      </c>
      <c s="36" t="s">
        <v>65</v>
      </c>
      <c s="37">
        <v>5</v>
      </c>
      <c s="36">
        <v>0.0023</v>
      </c>
      <c s="36">
        <f>ROUND(G18*H18,6)</f>
      </c>
      <c r="L18" s="38">
        <v>0</v>
      </c>
      <c s="32">
        <f>ROUND(ROUND(L18,2)*ROUND(G18,3),2)</f>
      </c>
      <c s="36" t="s">
        <v>1663</v>
      </c>
      <c>
        <f>(M18*21)/100</f>
      </c>
      <c t="s">
        <v>28</v>
      </c>
    </row>
    <row r="19" spans="1:5" ht="12.75">
      <c r="A19" s="35" t="s">
        <v>56</v>
      </c>
      <c r="E19" s="39" t="s">
        <v>4427</v>
      </c>
    </row>
    <row r="20" spans="1:5" ht="12.75">
      <c r="A20" s="35" t="s">
        <v>57</v>
      </c>
      <c r="E20" s="40" t="s">
        <v>5</v>
      </c>
    </row>
    <row r="21" spans="1:5" ht="12.75">
      <c r="A21" t="s">
        <v>58</v>
      </c>
      <c r="E21" s="39" t="s">
        <v>4427</v>
      </c>
    </row>
    <row r="22" spans="1:16" ht="12.75">
      <c r="A22" t="s">
        <v>50</v>
      </c>
      <c s="34" t="s">
        <v>67</v>
      </c>
      <c s="34" t="s">
        <v>4428</v>
      </c>
      <c s="35" t="s">
        <v>5</v>
      </c>
      <c s="6" t="s">
        <v>4429</v>
      </c>
      <c s="36" t="s">
        <v>65</v>
      </c>
      <c s="37">
        <v>8</v>
      </c>
      <c s="36">
        <v>0.003</v>
      </c>
      <c s="36">
        <f>ROUND(G22*H22,6)</f>
      </c>
      <c r="L22" s="38">
        <v>0</v>
      </c>
      <c s="32">
        <f>ROUND(ROUND(L22,2)*ROUND(G22,3),2)</f>
      </c>
      <c s="36" t="s">
        <v>1663</v>
      </c>
      <c>
        <f>(M22*21)/100</f>
      </c>
      <c t="s">
        <v>28</v>
      </c>
    </row>
    <row r="23" spans="1:5" ht="12.75">
      <c r="A23" s="35" t="s">
        <v>56</v>
      </c>
      <c r="E23" s="39" t="s">
        <v>4429</v>
      </c>
    </row>
    <row r="24" spans="1:5" ht="12.75">
      <c r="A24" s="35" t="s">
        <v>57</v>
      </c>
      <c r="E24" s="40" t="s">
        <v>5</v>
      </c>
    </row>
    <row r="25" spans="1:5" ht="12.75">
      <c r="A25" t="s">
        <v>58</v>
      </c>
      <c r="E25" s="39" t="s">
        <v>4429</v>
      </c>
    </row>
    <row r="26" spans="1:16" ht="12.75">
      <c r="A26" t="s">
        <v>50</v>
      </c>
      <c s="34" t="s">
        <v>72</v>
      </c>
      <c s="34" t="s">
        <v>4430</v>
      </c>
      <c s="35" t="s">
        <v>5</v>
      </c>
      <c s="6" t="s">
        <v>4431</v>
      </c>
      <c s="36" t="s">
        <v>1472</v>
      </c>
      <c s="37">
        <v>1941.4</v>
      </c>
      <c s="36">
        <v>3E-05</v>
      </c>
      <c s="36">
        <f>ROUND(G26*H26,6)</f>
      </c>
      <c r="L26" s="38">
        <v>0</v>
      </c>
      <c s="32">
        <f>ROUND(ROUND(L26,2)*ROUND(G26,3),2)</f>
      </c>
      <c s="36" t="s">
        <v>1663</v>
      </c>
      <c>
        <f>(M26*21)/100</f>
      </c>
      <c t="s">
        <v>28</v>
      </c>
    </row>
    <row r="27" spans="1:5" ht="12.75">
      <c r="A27" s="35" t="s">
        <v>56</v>
      </c>
      <c r="E27" s="39" t="s">
        <v>4431</v>
      </c>
    </row>
    <row r="28" spans="1:5" ht="12.75">
      <c r="A28" s="35" t="s">
        <v>57</v>
      </c>
      <c r="E28" s="40" t="s">
        <v>5</v>
      </c>
    </row>
    <row r="29" spans="1:5" ht="12.75">
      <c r="A29" t="s">
        <v>58</v>
      </c>
      <c r="E29" s="39" t="s">
        <v>5</v>
      </c>
    </row>
    <row r="30" spans="1:16" ht="25.5">
      <c r="A30" t="s">
        <v>50</v>
      </c>
      <c s="34" t="s">
        <v>27</v>
      </c>
      <c s="34" t="s">
        <v>4432</v>
      </c>
      <c s="35" t="s">
        <v>5</v>
      </c>
      <c s="6" t="s">
        <v>4433</v>
      </c>
      <c s="36" t="s">
        <v>1472</v>
      </c>
      <c s="37">
        <v>1941</v>
      </c>
      <c s="36">
        <v>0</v>
      </c>
      <c s="36">
        <f>ROUND(G30*H30,6)</f>
      </c>
      <c r="L30" s="38">
        <v>0</v>
      </c>
      <c s="32">
        <f>ROUND(ROUND(L30,2)*ROUND(G30,3),2)</f>
      </c>
      <c s="36" t="s">
        <v>1663</v>
      </c>
      <c>
        <f>(M30*21)/100</f>
      </c>
      <c t="s">
        <v>28</v>
      </c>
    </row>
    <row r="31" spans="1:5" ht="25.5">
      <c r="A31" s="35" t="s">
        <v>56</v>
      </c>
      <c r="E31" s="39" t="s">
        <v>4433</v>
      </c>
    </row>
    <row r="32" spans="1:5" ht="12.75">
      <c r="A32" s="35" t="s">
        <v>57</v>
      </c>
      <c r="E32" s="40" t="s">
        <v>5</v>
      </c>
    </row>
    <row r="33" spans="1:5" ht="12.75">
      <c r="A33" t="s">
        <v>58</v>
      </c>
      <c r="E33" s="39" t="s">
        <v>5</v>
      </c>
    </row>
    <row r="34" spans="1:16" ht="25.5">
      <c r="A34" t="s">
        <v>50</v>
      </c>
      <c s="34" t="s">
        <v>79</v>
      </c>
      <c s="34" t="s">
        <v>4434</v>
      </c>
      <c s="35" t="s">
        <v>5</v>
      </c>
      <c s="6" t="s">
        <v>4435</v>
      </c>
      <c s="36" t="s">
        <v>65</v>
      </c>
      <c s="37">
        <v>12</v>
      </c>
      <c s="36">
        <v>0</v>
      </c>
      <c s="36">
        <f>ROUND(G34*H34,6)</f>
      </c>
      <c r="L34" s="38">
        <v>0</v>
      </c>
      <c s="32">
        <f>ROUND(ROUND(L34,2)*ROUND(G34,3),2)</f>
      </c>
      <c s="36" t="s">
        <v>1663</v>
      </c>
      <c>
        <f>(M34*21)/100</f>
      </c>
      <c t="s">
        <v>28</v>
      </c>
    </row>
    <row r="35" spans="1:5" ht="25.5">
      <c r="A35" s="35" t="s">
        <v>56</v>
      </c>
      <c r="E35" s="39" t="s">
        <v>4435</v>
      </c>
    </row>
    <row r="36" spans="1:5" ht="12.75">
      <c r="A36" s="35" t="s">
        <v>57</v>
      </c>
      <c r="E36" s="40" t="s">
        <v>5</v>
      </c>
    </row>
    <row r="37" spans="1:5" ht="12.75">
      <c r="A37" t="s">
        <v>58</v>
      </c>
      <c r="E37" s="39" t="s">
        <v>5</v>
      </c>
    </row>
    <row r="38" spans="1:16" ht="25.5">
      <c r="A38" t="s">
        <v>50</v>
      </c>
      <c s="34" t="s">
        <v>83</v>
      </c>
      <c s="34" t="s">
        <v>4436</v>
      </c>
      <c s="35" t="s">
        <v>5</v>
      </c>
      <c s="6" t="s">
        <v>4437</v>
      </c>
      <c s="36" t="s">
        <v>65</v>
      </c>
      <c s="37">
        <v>12</v>
      </c>
      <c s="36">
        <v>0</v>
      </c>
      <c s="36">
        <f>ROUND(G38*H38,6)</f>
      </c>
      <c r="L38" s="38">
        <v>0</v>
      </c>
      <c s="32">
        <f>ROUND(ROUND(L38,2)*ROUND(G38,3),2)</f>
      </c>
      <c s="36" t="s">
        <v>1663</v>
      </c>
      <c>
        <f>(M38*21)/100</f>
      </c>
      <c t="s">
        <v>28</v>
      </c>
    </row>
    <row r="39" spans="1:5" ht="25.5">
      <c r="A39" s="35" t="s">
        <v>56</v>
      </c>
      <c r="E39" s="39" t="s">
        <v>4437</v>
      </c>
    </row>
    <row r="40" spans="1:5" ht="12.75">
      <c r="A40" s="35" t="s">
        <v>57</v>
      </c>
      <c r="E40" s="40" t="s">
        <v>5</v>
      </c>
    </row>
    <row r="41" spans="1:5" ht="12.75">
      <c r="A41" t="s">
        <v>58</v>
      </c>
      <c r="E41" s="39" t="s">
        <v>5</v>
      </c>
    </row>
    <row r="42" spans="1:16" ht="25.5">
      <c r="A42" t="s">
        <v>50</v>
      </c>
      <c s="34" t="s">
        <v>88</v>
      </c>
      <c s="34" t="s">
        <v>4438</v>
      </c>
      <c s="35" t="s">
        <v>5</v>
      </c>
      <c s="6" t="s">
        <v>4439</v>
      </c>
      <c s="36" t="s">
        <v>1472</v>
      </c>
      <c s="37">
        <v>544.8</v>
      </c>
      <c s="36">
        <v>0.0001</v>
      </c>
      <c s="36">
        <f>ROUND(G42*H42,6)</f>
      </c>
      <c r="L42" s="38">
        <v>0</v>
      </c>
      <c s="32">
        <f>ROUND(ROUND(L42,2)*ROUND(G42,3),2)</f>
      </c>
      <c s="36" t="s">
        <v>1663</v>
      </c>
      <c>
        <f>(M42*21)/100</f>
      </c>
      <c t="s">
        <v>28</v>
      </c>
    </row>
    <row r="43" spans="1:5" ht="25.5">
      <c r="A43" s="35" t="s">
        <v>56</v>
      </c>
      <c r="E43" s="39" t="s">
        <v>4439</v>
      </c>
    </row>
    <row r="44" spans="1:5" ht="12.75">
      <c r="A44" s="35" t="s">
        <v>57</v>
      </c>
      <c r="E44" s="40" t="s">
        <v>5</v>
      </c>
    </row>
    <row r="45" spans="1:5" ht="12.75">
      <c r="A45" t="s">
        <v>58</v>
      </c>
      <c r="E45" s="39" t="s">
        <v>5</v>
      </c>
    </row>
    <row r="46" spans="1:16" ht="38.25">
      <c r="A46" t="s">
        <v>50</v>
      </c>
      <c s="34" t="s">
        <v>92</v>
      </c>
      <c s="34" t="s">
        <v>4440</v>
      </c>
      <c s="35" t="s">
        <v>5</v>
      </c>
      <c s="6" t="s">
        <v>4441</v>
      </c>
      <c s="36" t="s">
        <v>1472</v>
      </c>
      <c s="37">
        <v>544.8</v>
      </c>
      <c s="36">
        <v>0</v>
      </c>
      <c s="36">
        <f>ROUND(G46*H46,6)</f>
      </c>
      <c r="L46" s="38">
        <v>0</v>
      </c>
      <c s="32">
        <f>ROUND(ROUND(L46,2)*ROUND(G46,3),2)</f>
      </c>
      <c s="36" t="s">
        <v>1663</v>
      </c>
      <c>
        <f>(M46*21)/100</f>
      </c>
      <c t="s">
        <v>28</v>
      </c>
    </row>
    <row r="47" spans="1:5" ht="38.25">
      <c r="A47" s="35" t="s">
        <v>56</v>
      </c>
      <c r="E47" s="39" t="s">
        <v>4442</v>
      </c>
    </row>
    <row r="48" spans="1:5" ht="12.75">
      <c r="A48" s="35" t="s">
        <v>57</v>
      </c>
      <c r="E48" s="40" t="s">
        <v>5</v>
      </c>
    </row>
    <row r="49" spans="1:5" ht="12.75">
      <c r="A49" t="s">
        <v>58</v>
      </c>
      <c r="E49" s="39" t="s">
        <v>5</v>
      </c>
    </row>
    <row r="50" spans="1:16" ht="25.5">
      <c r="A50" t="s">
        <v>50</v>
      </c>
      <c s="34" t="s">
        <v>96</v>
      </c>
      <c s="34" t="s">
        <v>4443</v>
      </c>
      <c s="35" t="s">
        <v>5</v>
      </c>
      <c s="6" t="s">
        <v>4444</v>
      </c>
      <c s="36" t="s">
        <v>1472</v>
      </c>
      <c s="37">
        <v>1396.6</v>
      </c>
      <c s="36">
        <v>0</v>
      </c>
      <c s="36">
        <f>ROUND(G50*H50,6)</f>
      </c>
      <c r="L50" s="38">
        <v>0</v>
      </c>
      <c s="32">
        <f>ROUND(ROUND(L50,2)*ROUND(G50,3),2)</f>
      </c>
      <c s="36" t="s">
        <v>1663</v>
      </c>
      <c>
        <f>(M50*21)/100</f>
      </c>
      <c t="s">
        <v>28</v>
      </c>
    </row>
    <row r="51" spans="1:5" ht="38.25">
      <c r="A51" s="35" t="s">
        <v>56</v>
      </c>
      <c r="E51" s="39" t="s">
        <v>4445</v>
      </c>
    </row>
    <row r="52" spans="1:5" ht="12.75">
      <c r="A52" s="35" t="s">
        <v>57</v>
      </c>
      <c r="E52" s="40" t="s">
        <v>5</v>
      </c>
    </row>
    <row r="53" spans="1:5" ht="12.75">
      <c r="A53" t="s">
        <v>58</v>
      </c>
      <c r="E53" s="39" t="s">
        <v>5</v>
      </c>
    </row>
    <row r="54" spans="1:16" ht="25.5">
      <c r="A54" t="s">
        <v>50</v>
      </c>
      <c s="34" t="s">
        <v>100</v>
      </c>
      <c s="34" t="s">
        <v>4446</v>
      </c>
      <c s="35" t="s">
        <v>5</v>
      </c>
      <c s="6" t="s">
        <v>4447</v>
      </c>
      <c s="36" t="s">
        <v>1472</v>
      </c>
      <c s="37">
        <v>1396.6</v>
      </c>
      <c s="36">
        <v>0</v>
      </c>
      <c s="36">
        <f>ROUND(G54*H54,6)</f>
      </c>
      <c r="L54" s="38">
        <v>0</v>
      </c>
      <c s="32">
        <f>ROUND(ROUND(L54,2)*ROUND(G54,3),2)</f>
      </c>
      <c s="36" t="s">
        <v>1663</v>
      </c>
      <c>
        <f>(M54*21)/100</f>
      </c>
      <c t="s">
        <v>28</v>
      </c>
    </row>
    <row r="55" spans="1:5" ht="25.5">
      <c r="A55" s="35" t="s">
        <v>56</v>
      </c>
      <c r="E55" s="39" t="s">
        <v>4447</v>
      </c>
    </row>
    <row r="56" spans="1:5" ht="12.75">
      <c r="A56" s="35" t="s">
        <v>57</v>
      </c>
      <c r="E56" s="40" t="s">
        <v>5</v>
      </c>
    </row>
    <row r="57" spans="1:5" ht="12.75">
      <c r="A57" t="s">
        <v>58</v>
      </c>
      <c r="E57" s="39" t="s">
        <v>5</v>
      </c>
    </row>
    <row r="58" spans="1:16" ht="25.5">
      <c r="A58" t="s">
        <v>50</v>
      </c>
      <c s="34" t="s">
        <v>104</v>
      </c>
      <c s="34" t="s">
        <v>4448</v>
      </c>
      <c s="35" t="s">
        <v>5</v>
      </c>
      <c s="6" t="s">
        <v>4449</v>
      </c>
      <c s="36" t="s">
        <v>1472</v>
      </c>
      <c s="37">
        <v>544.8</v>
      </c>
      <c s="36">
        <v>0</v>
      </c>
      <c s="36">
        <f>ROUND(G58*H58,6)</f>
      </c>
      <c r="L58" s="38">
        <v>0</v>
      </c>
      <c s="32">
        <f>ROUND(ROUND(L58,2)*ROUND(G58,3),2)</f>
      </c>
      <c s="36" t="s">
        <v>1663</v>
      </c>
      <c>
        <f>(M58*21)/100</f>
      </c>
      <c t="s">
        <v>28</v>
      </c>
    </row>
    <row r="59" spans="1:5" ht="25.5">
      <c r="A59" s="35" t="s">
        <v>56</v>
      </c>
      <c r="E59" s="39" t="s">
        <v>4449</v>
      </c>
    </row>
    <row r="60" spans="1:5" ht="12.75">
      <c r="A60" s="35" t="s">
        <v>57</v>
      </c>
      <c r="E60" s="40" t="s">
        <v>5</v>
      </c>
    </row>
    <row r="61" spans="1:5" ht="12.75">
      <c r="A61" t="s">
        <v>58</v>
      </c>
      <c r="E61" s="39" t="s">
        <v>5</v>
      </c>
    </row>
    <row r="62" spans="1:16" ht="25.5">
      <c r="A62" t="s">
        <v>50</v>
      </c>
      <c s="34" t="s">
        <v>110</v>
      </c>
      <c s="34" t="s">
        <v>2002</v>
      </c>
      <c s="35" t="s">
        <v>5</v>
      </c>
      <c s="6" t="s">
        <v>2003</v>
      </c>
      <c s="36" t="s">
        <v>1472</v>
      </c>
      <c s="37">
        <v>1396.6</v>
      </c>
      <c s="36">
        <v>0</v>
      </c>
      <c s="36">
        <f>ROUND(G62*H62,6)</f>
      </c>
      <c r="L62" s="38">
        <v>0</v>
      </c>
      <c s="32">
        <f>ROUND(ROUND(L62,2)*ROUND(G62,3),2)</f>
      </c>
      <c s="36" t="s">
        <v>1663</v>
      </c>
      <c>
        <f>(M62*21)/100</f>
      </c>
      <c t="s">
        <v>28</v>
      </c>
    </row>
    <row r="63" spans="1:5" ht="25.5">
      <c r="A63" s="35" t="s">
        <v>56</v>
      </c>
      <c r="E63" s="39" t="s">
        <v>2003</v>
      </c>
    </row>
    <row r="64" spans="1:5" ht="12.75">
      <c r="A64" s="35" t="s">
        <v>57</v>
      </c>
      <c r="E64" s="40" t="s">
        <v>5</v>
      </c>
    </row>
    <row r="65" spans="1:5" ht="12.75">
      <c r="A65" t="s">
        <v>58</v>
      </c>
      <c r="E65" s="39" t="s">
        <v>5</v>
      </c>
    </row>
    <row r="66" spans="1:16" ht="25.5">
      <c r="A66" t="s">
        <v>50</v>
      </c>
      <c s="34" t="s">
        <v>114</v>
      </c>
      <c s="34" t="s">
        <v>4450</v>
      </c>
      <c s="35" t="s">
        <v>5</v>
      </c>
      <c s="6" t="s">
        <v>4451</v>
      </c>
      <c s="36" t="s">
        <v>1472</v>
      </c>
      <c s="37">
        <v>544.8</v>
      </c>
      <c s="36">
        <v>0</v>
      </c>
      <c s="36">
        <f>ROUND(G66*H66,6)</f>
      </c>
      <c r="L66" s="38">
        <v>0</v>
      </c>
      <c s="32">
        <f>ROUND(ROUND(L66,2)*ROUND(G66,3),2)</f>
      </c>
      <c s="36" t="s">
        <v>1663</v>
      </c>
      <c>
        <f>(M66*21)/100</f>
      </c>
      <c t="s">
        <v>28</v>
      </c>
    </row>
    <row r="67" spans="1:5" ht="25.5">
      <c r="A67" s="35" t="s">
        <v>56</v>
      </c>
      <c r="E67" s="39" t="s">
        <v>4451</v>
      </c>
    </row>
    <row r="68" spans="1:5" ht="12.75">
      <c r="A68" s="35" t="s">
        <v>57</v>
      </c>
      <c r="E68" s="40" t="s">
        <v>5</v>
      </c>
    </row>
    <row r="69" spans="1:5" ht="12.75">
      <c r="A69" t="s">
        <v>58</v>
      </c>
      <c r="E69" s="39" t="s">
        <v>5</v>
      </c>
    </row>
    <row r="70" spans="1:16" ht="25.5">
      <c r="A70" t="s">
        <v>50</v>
      </c>
      <c s="34" t="s">
        <v>119</v>
      </c>
      <c s="34" t="s">
        <v>4452</v>
      </c>
      <c s="35" t="s">
        <v>5</v>
      </c>
      <c s="6" t="s">
        <v>4453</v>
      </c>
      <c s="36" t="s">
        <v>65</v>
      </c>
      <c s="37">
        <v>8</v>
      </c>
      <c s="36">
        <v>0</v>
      </c>
      <c s="36">
        <f>ROUND(G70*H70,6)</f>
      </c>
      <c r="L70" s="38">
        <v>0</v>
      </c>
      <c s="32">
        <f>ROUND(ROUND(L70,2)*ROUND(G70,3),2)</f>
      </c>
      <c s="36" t="s">
        <v>1663</v>
      </c>
      <c>
        <f>(M70*21)/100</f>
      </c>
      <c t="s">
        <v>28</v>
      </c>
    </row>
    <row r="71" spans="1:5" ht="25.5">
      <c r="A71" s="35" t="s">
        <v>56</v>
      </c>
      <c r="E71" s="39" t="s">
        <v>4453</v>
      </c>
    </row>
    <row r="72" spans="1:5" ht="12.75">
      <c r="A72" s="35" t="s">
        <v>57</v>
      </c>
      <c r="E72" s="40" t="s">
        <v>5</v>
      </c>
    </row>
    <row r="73" spans="1:5" ht="12.75">
      <c r="A73" t="s">
        <v>58</v>
      </c>
      <c r="E73" s="39" t="s">
        <v>5</v>
      </c>
    </row>
    <row r="74" spans="1:16" ht="25.5">
      <c r="A74" t="s">
        <v>50</v>
      </c>
      <c s="34" t="s">
        <v>123</v>
      </c>
      <c s="34" t="s">
        <v>4454</v>
      </c>
      <c s="35" t="s">
        <v>5</v>
      </c>
      <c s="6" t="s">
        <v>4455</v>
      </c>
      <c s="36" t="s">
        <v>65</v>
      </c>
      <c s="37">
        <v>17</v>
      </c>
      <c s="36">
        <v>0</v>
      </c>
      <c s="36">
        <f>ROUND(G74*H74,6)</f>
      </c>
      <c r="L74" s="38">
        <v>0</v>
      </c>
      <c s="32">
        <f>ROUND(ROUND(L74,2)*ROUND(G74,3),2)</f>
      </c>
      <c s="36" t="s">
        <v>1663</v>
      </c>
      <c>
        <f>(M74*21)/100</f>
      </c>
      <c t="s">
        <v>28</v>
      </c>
    </row>
    <row r="75" spans="1:5" ht="25.5">
      <c r="A75" s="35" t="s">
        <v>56</v>
      </c>
      <c r="E75" s="39" t="s">
        <v>4455</v>
      </c>
    </row>
    <row r="76" spans="1:5" ht="12.75">
      <c r="A76" s="35" t="s">
        <v>57</v>
      </c>
      <c r="E76" s="40" t="s">
        <v>5</v>
      </c>
    </row>
    <row r="77" spans="1:5" ht="12.75">
      <c r="A77" t="s">
        <v>58</v>
      </c>
      <c r="E77" s="39" t="s">
        <v>5</v>
      </c>
    </row>
    <row r="78" spans="1:16" ht="25.5">
      <c r="A78" t="s">
        <v>50</v>
      </c>
      <c s="34" t="s">
        <v>128</v>
      </c>
      <c s="34" t="s">
        <v>4456</v>
      </c>
      <c s="35" t="s">
        <v>5</v>
      </c>
      <c s="6" t="s">
        <v>4457</v>
      </c>
      <c s="36" t="s">
        <v>65</v>
      </c>
      <c s="37">
        <v>5</v>
      </c>
      <c s="36">
        <v>0</v>
      </c>
      <c s="36">
        <f>ROUND(G78*H78,6)</f>
      </c>
      <c r="L78" s="38">
        <v>0</v>
      </c>
      <c s="32">
        <f>ROUND(ROUND(L78,2)*ROUND(G78,3),2)</f>
      </c>
      <c s="36" t="s">
        <v>1663</v>
      </c>
      <c>
        <f>(M78*21)/100</f>
      </c>
      <c t="s">
        <v>28</v>
      </c>
    </row>
    <row r="79" spans="1:5" ht="25.5">
      <c r="A79" s="35" t="s">
        <v>56</v>
      </c>
      <c r="E79" s="39" t="s">
        <v>4457</v>
      </c>
    </row>
    <row r="80" spans="1:5" ht="12.75">
      <c r="A80" s="35" t="s">
        <v>57</v>
      </c>
      <c r="E80" s="40" t="s">
        <v>5</v>
      </c>
    </row>
    <row r="81" spans="1:5" ht="12.75">
      <c r="A81" t="s">
        <v>58</v>
      </c>
      <c r="E81" s="39" t="s">
        <v>5</v>
      </c>
    </row>
    <row r="82" spans="1:16" ht="12.75">
      <c r="A82" t="s">
        <v>50</v>
      </c>
      <c s="34" t="s">
        <v>132</v>
      </c>
      <c s="34" t="s">
        <v>4458</v>
      </c>
      <c s="35" t="s">
        <v>5</v>
      </c>
      <c s="6" t="s">
        <v>4459</v>
      </c>
      <c s="36" t="s">
        <v>1472</v>
      </c>
      <c s="37">
        <v>645.316</v>
      </c>
      <c s="36">
        <v>0.0003</v>
      </c>
      <c s="36">
        <f>ROUND(G82*H82,6)</f>
      </c>
      <c r="L82" s="38">
        <v>0</v>
      </c>
      <c s="32">
        <f>ROUND(ROUND(L82,2)*ROUND(G82,3),2)</f>
      </c>
      <c s="36" t="s">
        <v>1663</v>
      </c>
      <c>
        <f>(M82*21)/100</f>
      </c>
      <c t="s">
        <v>28</v>
      </c>
    </row>
    <row r="83" spans="1:5" ht="12.75">
      <c r="A83" s="35" t="s">
        <v>56</v>
      </c>
      <c r="E83" s="39" t="s">
        <v>4459</v>
      </c>
    </row>
    <row r="84" spans="1:5" ht="12.75">
      <c r="A84" s="35" t="s">
        <v>57</v>
      </c>
      <c r="E84" s="40" t="s">
        <v>5</v>
      </c>
    </row>
    <row r="85" spans="1:5" ht="12.75">
      <c r="A85" t="s">
        <v>58</v>
      </c>
      <c r="E85" s="39" t="s">
        <v>4459</v>
      </c>
    </row>
    <row r="86" spans="1:16" ht="25.5">
      <c r="A86" t="s">
        <v>50</v>
      </c>
      <c s="34" t="s">
        <v>136</v>
      </c>
      <c s="34" t="s">
        <v>1385</v>
      </c>
      <c s="35" t="s">
        <v>5</v>
      </c>
      <c s="6" t="s">
        <v>4460</v>
      </c>
      <c s="36" t="s">
        <v>1472</v>
      </c>
      <c s="37">
        <v>970</v>
      </c>
      <c s="36">
        <v>0</v>
      </c>
      <c s="36">
        <f>ROUND(G86*H86,6)</f>
      </c>
      <c r="L86" s="38">
        <v>0</v>
      </c>
      <c s="32">
        <f>ROUND(ROUND(L86,2)*ROUND(G86,3),2)</f>
      </c>
      <c s="36" t="s">
        <v>391</v>
      </c>
      <c>
        <f>(M86*21)/100</f>
      </c>
      <c t="s">
        <v>28</v>
      </c>
    </row>
    <row r="87" spans="1:5" ht="38.25">
      <c r="A87" s="35" t="s">
        <v>56</v>
      </c>
      <c r="E87" s="39" t="s">
        <v>4461</v>
      </c>
    </row>
    <row r="88" spans="1:5" ht="12.75">
      <c r="A88" s="35" t="s">
        <v>57</v>
      </c>
      <c r="E88" s="40" t="s">
        <v>5</v>
      </c>
    </row>
    <row r="89" spans="1:5" ht="12.75">
      <c r="A89" t="s">
        <v>58</v>
      </c>
      <c r="E89" s="39" t="s">
        <v>5</v>
      </c>
    </row>
    <row r="90" spans="1:16" ht="12.75">
      <c r="A90" t="s">
        <v>50</v>
      </c>
      <c s="34" t="s">
        <v>140</v>
      </c>
      <c s="34" t="s">
        <v>1387</v>
      </c>
      <c s="35" t="s">
        <v>5</v>
      </c>
      <c s="6" t="s">
        <v>4462</v>
      </c>
      <c s="36" t="s">
        <v>1472</v>
      </c>
      <c s="37">
        <v>970.7</v>
      </c>
      <c s="36">
        <v>0</v>
      </c>
      <c s="36">
        <f>ROUND(G90*H90,6)</f>
      </c>
      <c r="L90" s="38">
        <v>0</v>
      </c>
      <c s="32">
        <f>ROUND(ROUND(L90,2)*ROUND(G90,3),2)</f>
      </c>
      <c s="36" t="s">
        <v>391</v>
      </c>
      <c>
        <f>(M90*21)/100</f>
      </c>
      <c t="s">
        <v>28</v>
      </c>
    </row>
    <row r="91" spans="1:5" ht="12.75">
      <c r="A91" s="35" t="s">
        <v>56</v>
      </c>
      <c r="E91" s="39" t="s">
        <v>4462</v>
      </c>
    </row>
    <row r="92" spans="1:5" ht="12.75">
      <c r="A92" s="35" t="s">
        <v>57</v>
      </c>
      <c r="E92" s="40" t="s">
        <v>5</v>
      </c>
    </row>
    <row r="93" spans="1:5" ht="63.75">
      <c r="A93" t="s">
        <v>58</v>
      </c>
      <c r="E93" s="39" t="s">
        <v>4463</v>
      </c>
    </row>
    <row r="94" spans="1:16" ht="12.75">
      <c r="A94" t="s">
        <v>50</v>
      </c>
      <c s="34" t="s">
        <v>144</v>
      </c>
      <c s="34" t="s">
        <v>4464</v>
      </c>
      <c s="35" t="s">
        <v>5</v>
      </c>
      <c s="6" t="s">
        <v>4465</v>
      </c>
      <c s="36" t="s">
        <v>65</v>
      </c>
      <c s="37">
        <v>8</v>
      </c>
      <c s="36">
        <v>0.01</v>
      </c>
      <c s="36">
        <f>ROUND(G94*H94,6)</f>
      </c>
      <c r="L94" s="38">
        <v>0</v>
      </c>
      <c s="32">
        <f>ROUND(ROUND(L94,2)*ROUND(G94,3),2)</f>
      </c>
      <c s="36" t="s">
        <v>391</v>
      </c>
      <c>
        <f>(M94*21)/100</f>
      </c>
      <c t="s">
        <v>28</v>
      </c>
    </row>
    <row r="95" spans="1:5" ht="12.75">
      <c r="A95" s="35" t="s">
        <v>56</v>
      </c>
      <c r="E95" s="39" t="s">
        <v>4465</v>
      </c>
    </row>
    <row r="96" spans="1:5" ht="12.75">
      <c r="A96" s="35" t="s">
        <v>57</v>
      </c>
      <c r="E96" s="40" t="s">
        <v>5</v>
      </c>
    </row>
    <row r="97" spans="1:5" ht="63.75">
      <c r="A97" t="s">
        <v>58</v>
      </c>
      <c r="E97" s="39" t="s">
        <v>4466</v>
      </c>
    </row>
    <row r="98" spans="1:16" ht="12.75">
      <c r="A98" t="s">
        <v>50</v>
      </c>
      <c s="34" t="s">
        <v>148</v>
      </c>
      <c s="34" t="s">
        <v>4467</v>
      </c>
      <c s="35" t="s">
        <v>5</v>
      </c>
      <c s="6" t="s">
        <v>4468</v>
      </c>
      <c s="36" t="s">
        <v>65</v>
      </c>
      <c s="37">
        <v>9</v>
      </c>
      <c s="36">
        <v>0.005</v>
      </c>
      <c s="36">
        <f>ROUND(G98*H98,6)</f>
      </c>
      <c r="L98" s="38">
        <v>0</v>
      </c>
      <c s="32">
        <f>ROUND(ROUND(L98,2)*ROUND(G98,3),2)</f>
      </c>
      <c s="36" t="s">
        <v>391</v>
      </c>
      <c>
        <f>(M98*21)/100</f>
      </c>
      <c t="s">
        <v>28</v>
      </c>
    </row>
    <row r="99" spans="1:5" ht="12.75">
      <c r="A99" s="35" t="s">
        <v>56</v>
      </c>
      <c r="E99" s="39" t="s">
        <v>4468</v>
      </c>
    </row>
    <row r="100" spans="1:5" ht="12.75">
      <c r="A100" s="35" t="s">
        <v>57</v>
      </c>
      <c r="E100" s="40" t="s">
        <v>5</v>
      </c>
    </row>
    <row r="101" spans="1:5" ht="51">
      <c r="A101" t="s">
        <v>58</v>
      </c>
      <c r="E101" s="39" t="s">
        <v>4469</v>
      </c>
    </row>
    <row r="102" spans="1:13" ht="12.75">
      <c r="A102" t="s">
        <v>47</v>
      </c>
      <c r="C102" s="31" t="s">
        <v>1742</v>
      </c>
      <c r="E102" s="33" t="s">
        <v>1743</v>
      </c>
      <c r="J102" s="32">
        <f>0</f>
      </c>
      <c s="32">
        <f>0</f>
      </c>
      <c s="32">
        <f>0+L103</f>
      </c>
      <c s="32">
        <f>0+M103</f>
      </c>
    </row>
    <row r="103" spans="1:16" ht="25.5">
      <c r="A103" t="s">
        <v>50</v>
      </c>
      <c s="34" t="s">
        <v>152</v>
      </c>
      <c s="34" t="s">
        <v>4470</v>
      </c>
      <c s="35" t="s">
        <v>5</v>
      </c>
      <c s="6" t="s">
        <v>4471</v>
      </c>
      <c s="36" t="s">
        <v>996</v>
      </c>
      <c s="37">
        <v>0.519</v>
      </c>
      <c s="36">
        <v>0</v>
      </c>
      <c s="36">
        <f>ROUND(G103*H103,6)</f>
      </c>
      <c r="L103" s="38">
        <v>0</v>
      </c>
      <c s="32">
        <f>ROUND(ROUND(L103,2)*ROUND(G103,3),2)</f>
      </c>
      <c s="36" t="s">
        <v>1663</v>
      </c>
      <c>
        <f>(M103*21)/100</f>
      </c>
      <c t="s">
        <v>28</v>
      </c>
    </row>
    <row r="104" spans="1:5" ht="25.5">
      <c r="A104" s="35" t="s">
        <v>56</v>
      </c>
      <c r="E104" s="39" t="s">
        <v>4471</v>
      </c>
    </row>
    <row r="105" spans="1:5" ht="12.75">
      <c r="A105" s="35" t="s">
        <v>57</v>
      </c>
      <c r="E105" s="40" t="s">
        <v>5</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4366</v>
      </c>
      <c s="41">
        <f>Rekapitulace!C37</f>
      </c>
      <c s="20" t="s">
        <v>0</v>
      </c>
      <c t="s">
        <v>23</v>
      </c>
      <c t="s">
        <v>28</v>
      </c>
    </row>
    <row r="4" spans="1:16" ht="32" customHeight="1">
      <c r="A4" s="24" t="s">
        <v>20</v>
      </c>
      <c s="25" t="s">
        <v>29</v>
      </c>
      <c s="27" t="s">
        <v>4366</v>
      </c>
      <c r="E4" s="26" t="s">
        <v>4367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4474</v>
      </c>
      <c r="E8" s="30" t="s">
        <v>4473</v>
      </c>
      <c r="J8" s="29">
        <f>0+J9</f>
      </c>
      <c s="29">
        <f>0+K9</f>
      </c>
      <c s="29">
        <f>0+L9</f>
      </c>
      <c s="29">
        <f>0+M9</f>
      </c>
    </row>
    <row r="9" spans="1:13" ht="12.75">
      <c r="A9" t="s">
        <v>47</v>
      </c>
      <c r="C9" s="31" t="s">
        <v>48</v>
      </c>
      <c r="E9" s="33" t="s">
        <v>49</v>
      </c>
      <c r="J9" s="32">
        <f>0</f>
      </c>
      <c s="32">
        <f>0</f>
      </c>
      <c s="32">
        <f>0+L10+L14+L18+L22+L26+L30+L34+L38+L42+L46</f>
      </c>
      <c s="32">
        <f>0+M10+M14+M18+M22+M26+M30+M34+M38+M42+M46</f>
      </c>
    </row>
    <row r="10" spans="1:16" ht="12.75">
      <c r="A10" t="s">
        <v>50</v>
      </c>
      <c s="34" t="s">
        <v>51</v>
      </c>
      <c s="34" t="s">
        <v>4475</v>
      </c>
      <c s="35" t="s">
        <v>5</v>
      </c>
      <c s="6" t="s">
        <v>4476</v>
      </c>
      <c s="36" t="s">
        <v>1472</v>
      </c>
      <c s="37">
        <v>584</v>
      </c>
      <c s="36">
        <v>0</v>
      </c>
      <c s="36">
        <f>ROUND(G10*H10,6)</f>
      </c>
      <c r="L10" s="38">
        <v>0</v>
      </c>
      <c s="32">
        <f>ROUND(ROUND(L10,2)*ROUND(G10,3),2)</f>
      </c>
      <c s="36" t="s">
        <v>395</v>
      </c>
      <c>
        <f>(M10*21)/100</f>
      </c>
      <c t="s">
        <v>28</v>
      </c>
    </row>
    <row r="11" spans="1:5" ht="12.75">
      <c r="A11" s="35" t="s">
        <v>56</v>
      </c>
      <c r="E11" s="39" t="s">
        <v>4477</v>
      </c>
    </row>
    <row r="12" spans="1:5" ht="12.75">
      <c r="A12" s="35" t="s">
        <v>57</v>
      </c>
      <c r="E12" s="40" t="s">
        <v>5</v>
      </c>
    </row>
    <row r="13" spans="1:5" ht="38.25">
      <c r="A13" t="s">
        <v>58</v>
      </c>
      <c r="E13" s="39" t="s">
        <v>4478</v>
      </c>
    </row>
    <row r="14" spans="1:16" ht="25.5">
      <c r="A14" t="s">
        <v>50</v>
      </c>
      <c s="34" t="s">
        <v>28</v>
      </c>
      <c s="34" t="s">
        <v>4479</v>
      </c>
      <c s="35" t="s">
        <v>5</v>
      </c>
      <c s="6" t="s">
        <v>4480</v>
      </c>
      <c s="36" t="s">
        <v>65</v>
      </c>
      <c s="37">
        <v>2</v>
      </c>
      <c s="36">
        <v>0</v>
      </c>
      <c s="36">
        <f>ROUND(G14*H14,6)</f>
      </c>
      <c r="L14" s="38">
        <v>0</v>
      </c>
      <c s="32">
        <f>ROUND(ROUND(L14,2)*ROUND(G14,3),2)</f>
      </c>
      <c s="36" t="s">
        <v>395</v>
      </c>
      <c>
        <f>(M14*21)/100</f>
      </c>
      <c t="s">
        <v>28</v>
      </c>
    </row>
    <row r="15" spans="1:5" ht="12.75">
      <c r="A15" s="35" t="s">
        <v>56</v>
      </c>
      <c r="E15" s="39" t="s">
        <v>4481</v>
      </c>
    </row>
    <row r="16" spans="1:5" ht="12.75">
      <c r="A16" s="35" t="s">
        <v>57</v>
      </c>
      <c r="E16" s="40" t="s">
        <v>5</v>
      </c>
    </row>
    <row r="17" spans="1:5" ht="114.75">
      <c r="A17" t="s">
        <v>58</v>
      </c>
      <c r="E17" s="39" t="s">
        <v>4482</v>
      </c>
    </row>
    <row r="18" spans="1:16" ht="25.5">
      <c r="A18" t="s">
        <v>50</v>
      </c>
      <c s="34" t="s">
        <v>26</v>
      </c>
      <c s="34" t="s">
        <v>4483</v>
      </c>
      <c s="35" t="s">
        <v>5</v>
      </c>
      <c s="6" t="s">
        <v>4484</v>
      </c>
      <c s="36" t="s">
        <v>65</v>
      </c>
      <c s="37">
        <v>18</v>
      </c>
      <c s="36">
        <v>0</v>
      </c>
      <c s="36">
        <f>ROUND(G18*H18,6)</f>
      </c>
      <c r="L18" s="38">
        <v>0</v>
      </c>
      <c s="32">
        <f>ROUND(ROUND(L18,2)*ROUND(G18,3),2)</f>
      </c>
      <c s="36" t="s">
        <v>395</v>
      </c>
      <c>
        <f>(M18*21)/100</f>
      </c>
      <c t="s">
        <v>28</v>
      </c>
    </row>
    <row r="19" spans="1:5" ht="12.75">
      <c r="A19" s="35" t="s">
        <v>56</v>
      </c>
      <c r="E19" s="39" t="s">
        <v>4485</v>
      </c>
    </row>
    <row r="20" spans="1:5" ht="12.75">
      <c r="A20" s="35" t="s">
        <v>57</v>
      </c>
      <c r="E20" s="40" t="s">
        <v>5</v>
      </c>
    </row>
    <row r="21" spans="1:5" ht="114.75">
      <c r="A21" t="s">
        <v>58</v>
      </c>
      <c r="E21" s="39" t="s">
        <v>4482</v>
      </c>
    </row>
    <row r="22" spans="1:16" ht="12.75">
      <c r="A22" t="s">
        <v>50</v>
      </c>
      <c s="34" t="s">
        <v>67</v>
      </c>
      <c s="34" t="s">
        <v>4486</v>
      </c>
      <c s="35" t="s">
        <v>5</v>
      </c>
      <c s="6" t="s">
        <v>4487</v>
      </c>
      <c s="36" t="s">
        <v>1472</v>
      </c>
      <c s="37">
        <v>25.12</v>
      </c>
      <c s="36">
        <v>0</v>
      </c>
      <c s="36">
        <f>ROUND(G22*H22,6)</f>
      </c>
      <c r="L22" s="38">
        <v>0</v>
      </c>
      <c s="32">
        <f>ROUND(ROUND(L22,2)*ROUND(G22,3),2)</f>
      </c>
      <c s="36" t="s">
        <v>395</v>
      </c>
      <c>
        <f>(M22*21)/100</f>
      </c>
      <c t="s">
        <v>28</v>
      </c>
    </row>
    <row r="23" spans="1:5" ht="12.75">
      <c r="A23" s="35" t="s">
        <v>56</v>
      </c>
      <c r="E23" s="39" t="s">
        <v>4487</v>
      </c>
    </row>
    <row r="24" spans="1:5" ht="12.75">
      <c r="A24" s="35" t="s">
        <v>57</v>
      </c>
      <c r="E24" s="40" t="s">
        <v>5</v>
      </c>
    </row>
    <row r="25" spans="1:5" ht="51">
      <c r="A25" t="s">
        <v>58</v>
      </c>
      <c r="E25" s="39" t="s">
        <v>4488</v>
      </c>
    </row>
    <row r="26" spans="1:16" ht="12.75">
      <c r="A26" t="s">
        <v>50</v>
      </c>
      <c s="34" t="s">
        <v>72</v>
      </c>
      <c s="34" t="s">
        <v>4489</v>
      </c>
      <c s="35" t="s">
        <v>5</v>
      </c>
      <c s="6" t="s">
        <v>4490</v>
      </c>
      <c s="36" t="s">
        <v>1472</v>
      </c>
      <c s="37">
        <v>125.6</v>
      </c>
      <c s="36">
        <v>0</v>
      </c>
      <c s="36">
        <f>ROUND(G26*H26,6)</f>
      </c>
      <c r="L26" s="38">
        <v>0</v>
      </c>
      <c s="32">
        <f>ROUND(ROUND(L26,2)*ROUND(G26,3),2)</f>
      </c>
      <c s="36" t="s">
        <v>395</v>
      </c>
      <c>
        <f>(M26*21)/100</f>
      </c>
      <c t="s">
        <v>28</v>
      </c>
    </row>
    <row r="27" spans="1:5" ht="12.75">
      <c r="A27" s="35" t="s">
        <v>56</v>
      </c>
      <c r="E27" s="39" t="s">
        <v>4490</v>
      </c>
    </row>
    <row r="28" spans="1:5" ht="12.75">
      <c r="A28" s="35" t="s">
        <v>57</v>
      </c>
      <c r="E28" s="40" t="s">
        <v>5</v>
      </c>
    </row>
    <row r="29" spans="1:5" ht="25.5">
      <c r="A29" t="s">
        <v>58</v>
      </c>
      <c r="E29" s="39" t="s">
        <v>4491</v>
      </c>
    </row>
    <row r="30" spans="1:16" ht="12.75">
      <c r="A30" t="s">
        <v>50</v>
      </c>
      <c s="34" t="s">
        <v>27</v>
      </c>
      <c s="34" t="s">
        <v>4492</v>
      </c>
      <c s="35" t="s">
        <v>5</v>
      </c>
      <c s="6" t="s">
        <v>4493</v>
      </c>
      <c s="36" t="s">
        <v>65</v>
      </c>
      <c s="37">
        <v>480</v>
      </c>
      <c s="36">
        <v>0</v>
      </c>
      <c s="36">
        <f>ROUND(G30*H30,6)</f>
      </c>
      <c r="L30" s="38">
        <v>0</v>
      </c>
      <c s="32">
        <f>ROUND(ROUND(L30,2)*ROUND(G30,3),2)</f>
      </c>
      <c s="36" t="s">
        <v>395</v>
      </c>
      <c>
        <f>(M30*21)/100</f>
      </c>
      <c t="s">
        <v>28</v>
      </c>
    </row>
    <row r="31" spans="1:5" ht="12.75">
      <c r="A31" s="35" t="s">
        <v>56</v>
      </c>
      <c r="E31" s="39" t="s">
        <v>4493</v>
      </c>
    </row>
    <row r="32" spans="1:5" ht="12.75">
      <c r="A32" s="35" t="s">
        <v>57</v>
      </c>
      <c r="E32" s="40" t="s">
        <v>5</v>
      </c>
    </row>
    <row r="33" spans="1:5" ht="51">
      <c r="A33" t="s">
        <v>58</v>
      </c>
      <c r="E33" s="39" t="s">
        <v>4494</v>
      </c>
    </row>
    <row r="34" spans="1:16" ht="12.75">
      <c r="A34" t="s">
        <v>50</v>
      </c>
      <c s="34" t="s">
        <v>79</v>
      </c>
      <c s="34" t="s">
        <v>1596</v>
      </c>
      <c s="35" t="s">
        <v>5</v>
      </c>
      <c s="6" t="s">
        <v>1597</v>
      </c>
      <c s="36" t="s">
        <v>54</v>
      </c>
      <c s="37">
        <v>64</v>
      </c>
      <c s="36">
        <v>0</v>
      </c>
      <c s="36">
        <f>ROUND(G34*H34,6)</f>
      </c>
      <c r="L34" s="38">
        <v>0</v>
      </c>
      <c s="32">
        <f>ROUND(ROUND(L34,2)*ROUND(G34,3),2)</f>
      </c>
      <c s="36" t="s">
        <v>395</v>
      </c>
      <c>
        <f>(M34*21)/100</f>
      </c>
      <c t="s">
        <v>28</v>
      </c>
    </row>
    <row r="35" spans="1:5" ht="12.75">
      <c r="A35" s="35" t="s">
        <v>56</v>
      </c>
      <c r="E35" s="39" t="s">
        <v>1597</v>
      </c>
    </row>
    <row r="36" spans="1:5" ht="12.75">
      <c r="A36" s="35" t="s">
        <v>57</v>
      </c>
      <c r="E36" s="40" t="s">
        <v>5</v>
      </c>
    </row>
    <row r="37" spans="1:5" ht="51">
      <c r="A37" t="s">
        <v>58</v>
      </c>
      <c r="E37" s="39" t="s">
        <v>1599</v>
      </c>
    </row>
    <row r="38" spans="1:16" ht="38.25">
      <c r="A38" t="s">
        <v>50</v>
      </c>
      <c s="34" t="s">
        <v>83</v>
      </c>
      <c s="34" t="s">
        <v>4495</v>
      </c>
      <c s="35" t="s">
        <v>4496</v>
      </c>
      <c s="6" t="s">
        <v>4497</v>
      </c>
      <c s="36" t="s">
        <v>996</v>
      </c>
      <c s="37">
        <v>23.72</v>
      </c>
      <c s="36">
        <v>0</v>
      </c>
      <c s="36">
        <f>ROUND(G38*H38,6)</f>
      </c>
      <c r="L38" s="38">
        <v>0</v>
      </c>
      <c s="32">
        <f>ROUND(ROUND(L38,2)*ROUND(G38,3),2)</f>
      </c>
      <c s="36" t="s">
        <v>391</v>
      </c>
      <c>
        <f>(M38*21)/100</f>
      </c>
      <c t="s">
        <v>28</v>
      </c>
    </row>
    <row r="39" spans="1:5" ht="12.75">
      <c r="A39" s="35" t="s">
        <v>56</v>
      </c>
      <c r="E39" s="39" t="s">
        <v>997</v>
      </c>
    </row>
    <row r="40" spans="1:5" ht="12.75">
      <c r="A40" s="35" t="s">
        <v>57</v>
      </c>
      <c r="E40" s="40" t="s">
        <v>5</v>
      </c>
    </row>
    <row r="41" spans="1:5" ht="89.25">
      <c r="A41" t="s">
        <v>58</v>
      </c>
      <c r="E41" s="39" t="s">
        <v>998</v>
      </c>
    </row>
    <row r="42" spans="1:16" ht="25.5">
      <c r="A42" t="s">
        <v>50</v>
      </c>
      <c s="34" t="s">
        <v>88</v>
      </c>
      <c s="34" t="s">
        <v>4498</v>
      </c>
      <c s="35" t="s">
        <v>5</v>
      </c>
      <c s="6" t="s">
        <v>4499</v>
      </c>
      <c s="36" t="s">
        <v>65</v>
      </c>
      <c s="37">
        <v>32</v>
      </c>
      <c s="36">
        <v>0</v>
      </c>
      <c s="36">
        <f>ROUND(G42*H42,6)</f>
      </c>
      <c r="L42" s="38">
        <v>0</v>
      </c>
      <c s="32">
        <f>ROUND(ROUND(L42,2)*ROUND(G42,3),2)</f>
      </c>
      <c s="36" t="s">
        <v>391</v>
      </c>
      <c>
        <f>(M42*21)/100</f>
      </c>
      <c t="s">
        <v>28</v>
      </c>
    </row>
    <row r="43" spans="1:5" ht="25.5">
      <c r="A43" s="35" t="s">
        <v>56</v>
      </c>
      <c r="E43" s="39" t="s">
        <v>4499</v>
      </c>
    </row>
    <row r="44" spans="1:5" ht="12.75">
      <c r="A44" s="35" t="s">
        <v>57</v>
      </c>
      <c r="E44" s="40" t="s">
        <v>5</v>
      </c>
    </row>
    <row r="45" spans="1:5" ht="114.75">
      <c r="A45" t="s">
        <v>58</v>
      </c>
      <c r="E45" s="39" t="s">
        <v>4500</v>
      </c>
    </row>
    <row r="46" spans="1:16" ht="25.5">
      <c r="A46" t="s">
        <v>50</v>
      </c>
      <c s="34" t="s">
        <v>92</v>
      </c>
      <c s="34" t="s">
        <v>4501</v>
      </c>
      <c s="35" t="s">
        <v>5</v>
      </c>
      <c s="6" t="s">
        <v>4502</v>
      </c>
      <c s="36" t="s">
        <v>65</v>
      </c>
      <c s="37">
        <v>32</v>
      </c>
      <c s="36">
        <v>0</v>
      </c>
      <c s="36">
        <f>ROUND(G46*H46,6)</f>
      </c>
      <c r="L46" s="38">
        <v>0</v>
      </c>
      <c s="32">
        <f>ROUND(ROUND(L46,2)*ROUND(G46,3),2)</f>
      </c>
      <c s="36" t="s">
        <v>391</v>
      </c>
      <c>
        <f>(M46*21)/100</f>
      </c>
      <c t="s">
        <v>28</v>
      </c>
    </row>
    <row r="47" spans="1:5" ht="25.5">
      <c r="A47" s="35" t="s">
        <v>56</v>
      </c>
      <c r="E47" s="39" t="s">
        <v>4502</v>
      </c>
    </row>
    <row r="48" spans="1:5" ht="12.75">
      <c r="A48" s="35" t="s">
        <v>57</v>
      </c>
      <c r="E48" s="40" t="s">
        <v>5</v>
      </c>
    </row>
    <row r="49" spans="1:5" ht="51">
      <c r="A49" t="s">
        <v>58</v>
      </c>
      <c r="E49" s="39" t="s">
        <v>4503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4504</v>
      </c>
      <c s="41">
        <f>Rekapitulace!C41</f>
      </c>
      <c s="20" t="s">
        <v>0</v>
      </c>
      <c t="s">
        <v>23</v>
      </c>
      <c t="s">
        <v>28</v>
      </c>
    </row>
    <row r="4" spans="1:16" ht="32" customHeight="1">
      <c r="A4" s="24" t="s">
        <v>20</v>
      </c>
      <c s="25" t="s">
        <v>29</v>
      </c>
      <c s="27" t="s">
        <v>4504</v>
      </c>
      <c r="E4" s="26" t="s">
        <v>4505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COUNTIFS(L8:L160,"=0",A8:A160,"P")+COUNTIFS(L8:L160,"",A8:A160,"P")+SUM(Q8:Q160)</f>
      </c>
    </row>
    <row r="8" spans="1:13" ht="12.75">
      <c r="A8" t="s">
        <v>45</v>
      </c>
      <c r="C8" s="28" t="s">
        <v>4508</v>
      </c>
      <c r="E8" s="30" t="s">
        <v>4507</v>
      </c>
      <c r="J8" s="29">
        <f>0+J9+J46+J131</f>
      </c>
      <c s="29">
        <f>0+K9+K46+K131</f>
      </c>
      <c s="29">
        <f>0+L9+L46+L131</f>
      </c>
      <c s="29">
        <f>0+M9+M46+M131</f>
      </c>
    </row>
    <row r="9" spans="1:13" ht="12.75">
      <c r="A9" t="s">
        <v>47</v>
      </c>
      <c r="C9" s="31" t="s">
        <v>51</v>
      </c>
      <c r="E9" s="33" t="s">
        <v>49</v>
      </c>
      <c r="J9" s="32">
        <f>0</f>
      </c>
      <c s="32">
        <f>0</f>
      </c>
      <c s="32">
        <f>0+L10+L14+L18+L22+L26+L30+L34+L38+L42</f>
      </c>
      <c s="32">
        <f>0+M10+M14+M18+M22+M26+M30+M34+M38+M42</f>
      </c>
    </row>
    <row r="10" spans="1:16" ht="12.75">
      <c r="A10" t="s">
        <v>50</v>
      </c>
      <c s="34" t="s">
        <v>51</v>
      </c>
      <c s="34" t="s">
        <v>4509</v>
      </c>
      <c s="35" t="s">
        <v>5</v>
      </c>
      <c s="6" t="s">
        <v>4510</v>
      </c>
      <c s="36" t="s">
        <v>4511</v>
      </c>
      <c s="37">
        <v>2.5</v>
      </c>
      <c s="36">
        <v>0</v>
      </c>
      <c s="36">
        <f>ROUND(G10*H10,6)</f>
      </c>
      <c r="L10" s="38">
        <v>0</v>
      </c>
      <c s="32">
        <f>ROUND(ROUND(L10,2)*ROUND(G10,3),2)</f>
      </c>
      <c s="36" t="s">
        <v>395</v>
      </c>
      <c>
        <f>(M10*21)/100</f>
      </c>
      <c t="s">
        <v>28</v>
      </c>
    </row>
    <row r="11" spans="1:5" ht="12.75">
      <c r="A11" s="35" t="s">
        <v>56</v>
      </c>
      <c r="E11" s="39" t="s">
        <v>4510</v>
      </c>
    </row>
    <row r="12" spans="1:5" ht="12.75">
      <c r="A12" s="35" t="s">
        <v>57</v>
      </c>
      <c r="E12" s="40" t="s">
        <v>5</v>
      </c>
    </row>
    <row r="13" spans="1:5" ht="12.75">
      <c r="A13" t="s">
        <v>58</v>
      </c>
      <c r="E13" s="39" t="s">
        <v>4512</v>
      </c>
    </row>
    <row r="14" spans="1:16" ht="12.75">
      <c r="A14" t="s">
        <v>50</v>
      </c>
      <c s="34" t="s">
        <v>28</v>
      </c>
      <c s="34" t="s">
        <v>1222</v>
      </c>
      <c s="35" t="s">
        <v>5</v>
      </c>
      <c s="6" t="s">
        <v>1223</v>
      </c>
      <c s="36" t="s">
        <v>54</v>
      </c>
      <c s="37">
        <v>255</v>
      </c>
      <c s="36">
        <v>0</v>
      </c>
      <c s="36">
        <f>ROUND(G14*H14,6)</f>
      </c>
      <c r="L14" s="38">
        <v>0</v>
      </c>
      <c s="32">
        <f>ROUND(ROUND(L14,2)*ROUND(G14,3),2)</f>
      </c>
      <c s="36" t="s">
        <v>395</v>
      </c>
      <c>
        <f>(M14*21)/100</f>
      </c>
      <c t="s">
        <v>28</v>
      </c>
    </row>
    <row r="15" spans="1:5" ht="12.75">
      <c r="A15" s="35" t="s">
        <v>56</v>
      </c>
      <c r="E15" s="39" t="s">
        <v>1223</v>
      </c>
    </row>
    <row r="16" spans="1:5" ht="12.75">
      <c r="A16" s="35" t="s">
        <v>57</v>
      </c>
      <c r="E16" s="40" t="s">
        <v>5</v>
      </c>
    </row>
    <row r="17" spans="1:5" ht="242.25">
      <c r="A17" t="s">
        <v>58</v>
      </c>
      <c r="E17" s="39" t="s">
        <v>1224</v>
      </c>
    </row>
    <row r="18" spans="1:16" ht="12.75">
      <c r="A18" t="s">
        <v>50</v>
      </c>
      <c s="34" t="s">
        <v>26</v>
      </c>
      <c s="34" t="s">
        <v>4513</v>
      </c>
      <c s="35" t="s">
        <v>5</v>
      </c>
      <c s="6" t="s">
        <v>4514</v>
      </c>
      <c s="36" t="s">
        <v>86</v>
      </c>
      <c s="37">
        <v>160</v>
      </c>
      <c s="36">
        <v>0</v>
      </c>
      <c s="36">
        <f>ROUND(G18*H18,6)</f>
      </c>
      <c r="L18" s="38">
        <v>0</v>
      </c>
      <c s="32">
        <f>ROUND(ROUND(L18,2)*ROUND(G18,3),2)</f>
      </c>
      <c s="36" t="s">
        <v>395</v>
      </c>
      <c>
        <f>(M18*21)/100</f>
      </c>
      <c t="s">
        <v>28</v>
      </c>
    </row>
    <row r="19" spans="1:5" ht="12.75">
      <c r="A19" s="35" t="s">
        <v>56</v>
      </c>
      <c r="E19" s="39" t="s">
        <v>4514</v>
      </c>
    </row>
    <row r="20" spans="1:5" ht="12.75">
      <c r="A20" s="35" t="s">
        <v>57</v>
      </c>
      <c r="E20" s="40" t="s">
        <v>5</v>
      </c>
    </row>
    <row r="21" spans="1:5" ht="38.25">
      <c r="A21" t="s">
        <v>58</v>
      </c>
      <c r="E21" s="39" t="s">
        <v>4515</v>
      </c>
    </row>
    <row r="22" spans="1:16" ht="12.75">
      <c r="A22" t="s">
        <v>50</v>
      </c>
      <c s="34" t="s">
        <v>67</v>
      </c>
      <c s="34" t="s">
        <v>4516</v>
      </c>
      <c s="35" t="s">
        <v>5</v>
      </c>
      <c s="6" t="s">
        <v>4517</v>
      </c>
      <c s="36" t="s">
        <v>1472</v>
      </c>
      <c s="37">
        <v>204</v>
      </c>
      <c s="36">
        <v>0</v>
      </c>
      <c s="36">
        <f>ROUND(G22*H22,6)</f>
      </c>
      <c r="L22" s="38">
        <v>0</v>
      </c>
      <c s="32">
        <f>ROUND(ROUND(L22,2)*ROUND(G22,3),2)</f>
      </c>
      <c s="36" t="s">
        <v>395</v>
      </c>
      <c>
        <f>(M22*21)/100</f>
      </c>
      <c t="s">
        <v>28</v>
      </c>
    </row>
    <row r="23" spans="1:5" ht="12.75">
      <c r="A23" s="35" t="s">
        <v>56</v>
      </c>
      <c r="E23" s="39" t="s">
        <v>4517</v>
      </c>
    </row>
    <row r="24" spans="1:5" ht="12.75">
      <c r="A24" s="35" t="s">
        <v>57</v>
      </c>
      <c r="E24" s="40" t="s">
        <v>5</v>
      </c>
    </row>
    <row r="25" spans="1:5" ht="25.5">
      <c r="A25" t="s">
        <v>58</v>
      </c>
      <c r="E25" s="39" t="s">
        <v>4518</v>
      </c>
    </row>
    <row r="26" spans="1:16" ht="12.75">
      <c r="A26" t="s">
        <v>50</v>
      </c>
      <c s="34" t="s">
        <v>72</v>
      </c>
      <c s="34" t="s">
        <v>4519</v>
      </c>
      <c s="35" t="s">
        <v>5</v>
      </c>
      <c s="6" t="s">
        <v>4520</v>
      </c>
      <c s="36" t="s">
        <v>86</v>
      </c>
      <c s="37">
        <v>180</v>
      </c>
      <c s="36">
        <v>0</v>
      </c>
      <c s="36">
        <f>ROUND(G26*H26,6)</f>
      </c>
      <c r="L26" s="38">
        <v>0</v>
      </c>
      <c s="32">
        <f>ROUND(ROUND(L26,2)*ROUND(G26,3),2)</f>
      </c>
      <c s="36" t="s">
        <v>395</v>
      </c>
      <c>
        <f>(M26*21)/100</f>
      </c>
      <c t="s">
        <v>28</v>
      </c>
    </row>
    <row r="27" spans="1:5" ht="12.75">
      <c r="A27" s="35" t="s">
        <v>56</v>
      </c>
      <c r="E27" s="39" t="s">
        <v>4520</v>
      </c>
    </row>
    <row r="28" spans="1:5" ht="12.75">
      <c r="A28" s="35" t="s">
        <v>57</v>
      </c>
      <c r="E28" s="40" t="s">
        <v>5</v>
      </c>
    </row>
    <row r="29" spans="1:5" ht="38.25">
      <c r="A29" t="s">
        <v>58</v>
      </c>
      <c r="E29" s="39" t="s">
        <v>1084</v>
      </c>
    </row>
    <row r="30" spans="1:16" ht="12.75">
      <c r="A30" t="s">
        <v>50</v>
      </c>
      <c s="34" t="s">
        <v>27</v>
      </c>
      <c s="34" t="s">
        <v>4521</v>
      </c>
      <c s="35" t="s">
        <v>5</v>
      </c>
      <c s="6" t="s">
        <v>4522</v>
      </c>
      <c s="36" t="s">
        <v>86</v>
      </c>
      <c s="37">
        <v>204</v>
      </c>
      <c s="36">
        <v>0</v>
      </c>
      <c s="36">
        <f>ROUND(G30*H30,6)</f>
      </c>
      <c r="L30" s="38">
        <v>0</v>
      </c>
      <c s="32">
        <f>ROUND(ROUND(L30,2)*ROUND(G30,3),2)</f>
      </c>
      <c s="36" t="s">
        <v>395</v>
      </c>
      <c>
        <f>(M30*21)/100</f>
      </c>
      <c t="s">
        <v>28</v>
      </c>
    </row>
    <row r="31" spans="1:5" ht="12.75">
      <c r="A31" s="35" t="s">
        <v>56</v>
      </c>
      <c r="E31" s="39" t="s">
        <v>4522</v>
      </c>
    </row>
    <row r="32" spans="1:5" ht="12.75">
      <c r="A32" s="35" t="s">
        <v>57</v>
      </c>
      <c r="E32" s="40" t="s">
        <v>5</v>
      </c>
    </row>
    <row r="33" spans="1:5" ht="38.25">
      <c r="A33" t="s">
        <v>58</v>
      </c>
      <c r="E33" s="39" t="s">
        <v>4523</v>
      </c>
    </row>
    <row r="34" spans="1:16" ht="25.5">
      <c r="A34" t="s">
        <v>50</v>
      </c>
      <c s="34" t="s">
        <v>79</v>
      </c>
      <c s="34" t="s">
        <v>4524</v>
      </c>
      <c s="35" t="s">
        <v>5</v>
      </c>
      <c s="6" t="s">
        <v>4525</v>
      </c>
      <c s="36" t="s">
        <v>86</v>
      </c>
      <c s="37">
        <v>204</v>
      </c>
      <c s="36">
        <v>0</v>
      </c>
      <c s="36">
        <f>ROUND(G34*H34,6)</f>
      </c>
      <c r="L34" s="38">
        <v>0</v>
      </c>
      <c s="32">
        <f>ROUND(ROUND(L34,2)*ROUND(G34,3),2)</f>
      </c>
      <c s="36" t="s">
        <v>395</v>
      </c>
      <c>
        <f>(M34*21)/100</f>
      </c>
      <c t="s">
        <v>28</v>
      </c>
    </row>
    <row r="35" spans="1:5" ht="25.5">
      <c r="A35" s="35" t="s">
        <v>56</v>
      </c>
      <c r="E35" s="39" t="s">
        <v>4525</v>
      </c>
    </row>
    <row r="36" spans="1:5" ht="12.75">
      <c r="A36" s="35" t="s">
        <v>57</v>
      </c>
      <c r="E36" s="40" t="s">
        <v>5</v>
      </c>
    </row>
    <row r="37" spans="1:5" ht="38.25">
      <c r="A37" t="s">
        <v>58</v>
      </c>
      <c r="E37" s="39" t="s">
        <v>4526</v>
      </c>
    </row>
    <row r="38" spans="1:16" ht="25.5">
      <c r="A38" t="s">
        <v>50</v>
      </c>
      <c s="34" t="s">
        <v>83</v>
      </c>
      <c s="34" t="s">
        <v>1767</v>
      </c>
      <c s="35" t="s">
        <v>5</v>
      </c>
      <c s="6" t="s">
        <v>1768</v>
      </c>
      <c s="36" t="s">
        <v>54</v>
      </c>
      <c s="37">
        <v>255</v>
      </c>
      <c s="36">
        <v>0</v>
      </c>
      <c s="36">
        <f>ROUND(G38*H38,6)</f>
      </c>
      <c r="L38" s="38">
        <v>0</v>
      </c>
      <c s="32">
        <f>ROUND(ROUND(L38,2)*ROUND(G38,3),2)</f>
      </c>
      <c s="36" t="s">
        <v>391</v>
      </c>
      <c>
        <f>(M38*21)/100</f>
      </c>
      <c t="s">
        <v>28</v>
      </c>
    </row>
    <row r="39" spans="1:5" ht="25.5">
      <c r="A39" s="35" t="s">
        <v>56</v>
      </c>
      <c r="E39" s="39" t="s">
        <v>1768</v>
      </c>
    </row>
    <row r="40" spans="1:5" ht="12.75">
      <c r="A40" s="35" t="s">
        <v>57</v>
      </c>
      <c r="E40" s="40" t="s">
        <v>5</v>
      </c>
    </row>
    <row r="41" spans="1:5" ht="51">
      <c r="A41" t="s">
        <v>58</v>
      </c>
      <c r="E41" s="39" t="s">
        <v>492</v>
      </c>
    </row>
    <row r="42" spans="1:16" ht="12.75">
      <c r="A42" t="s">
        <v>50</v>
      </c>
      <c s="34" t="s">
        <v>88</v>
      </c>
      <c s="34" t="s">
        <v>4527</v>
      </c>
      <c s="35" t="s">
        <v>5</v>
      </c>
      <c s="6" t="s">
        <v>1083</v>
      </c>
      <c s="36" t="s">
        <v>86</v>
      </c>
      <c s="37">
        <v>816</v>
      </c>
      <c s="36">
        <v>0</v>
      </c>
      <c s="36">
        <f>ROUND(G42*H42,6)</f>
      </c>
      <c r="L42" s="38">
        <v>0</v>
      </c>
      <c s="32">
        <f>ROUND(ROUND(L42,2)*ROUND(G42,3),2)</f>
      </c>
      <c s="36" t="s">
        <v>391</v>
      </c>
      <c>
        <f>(M42*21)/100</f>
      </c>
      <c t="s">
        <v>28</v>
      </c>
    </row>
    <row r="43" spans="1:5" ht="12.75">
      <c r="A43" s="35" t="s">
        <v>56</v>
      </c>
      <c r="E43" s="39" t="s">
        <v>1083</v>
      </c>
    </row>
    <row r="44" spans="1:5" ht="12.75">
      <c r="A44" s="35" t="s">
        <v>57</v>
      </c>
      <c r="E44" s="40" t="s">
        <v>5</v>
      </c>
    </row>
    <row r="45" spans="1:5" ht="51">
      <c r="A45" t="s">
        <v>58</v>
      </c>
      <c r="E45" s="39" t="s">
        <v>492</v>
      </c>
    </row>
    <row r="46" spans="1:13" ht="12.75">
      <c r="A46" t="s">
        <v>47</v>
      </c>
      <c r="C46" s="31" t="s">
        <v>28</v>
      </c>
      <c r="E46" s="33" t="s">
        <v>4528</v>
      </c>
      <c r="J46" s="32">
        <f>0</f>
      </c>
      <c s="32">
        <f>0</f>
      </c>
      <c s="32">
        <f>0+L47+L51+L55+L59+L63+L67+L71+L75+L79+L83+L87+L91+L95+L99+L103+L107+L111+L115+L119+L123+L127</f>
      </c>
      <c s="32">
        <f>0+M47+M51+M55+M59+M63+M67+M71+M75+M79+M83+M87+M91+M95+M99+M103+M107+M111+M115+M119+M123+M127</f>
      </c>
    </row>
    <row r="47" spans="1:16" ht="12.75">
      <c r="A47" t="s">
        <v>50</v>
      </c>
      <c s="34" t="s">
        <v>92</v>
      </c>
      <c s="34" t="s">
        <v>4529</v>
      </c>
      <c s="35" t="s">
        <v>5</v>
      </c>
      <c s="6" t="s">
        <v>4530</v>
      </c>
      <c s="36" t="s">
        <v>65</v>
      </c>
      <c s="37">
        <v>6</v>
      </c>
      <c s="36">
        <v>0</v>
      </c>
      <c s="36">
        <f>ROUND(G47*H47,6)</f>
      </c>
      <c r="L47" s="38">
        <v>0</v>
      </c>
      <c s="32">
        <f>ROUND(ROUND(L47,2)*ROUND(G47,3),2)</f>
      </c>
      <c s="36" t="s">
        <v>395</v>
      </c>
      <c>
        <f>(M47*21)/100</f>
      </c>
      <c t="s">
        <v>28</v>
      </c>
    </row>
    <row r="48" spans="1:5" ht="12.75">
      <c r="A48" s="35" t="s">
        <v>56</v>
      </c>
      <c r="E48" s="39" t="s">
        <v>4530</v>
      </c>
    </row>
    <row r="49" spans="1:5" ht="12.75">
      <c r="A49" s="35" t="s">
        <v>57</v>
      </c>
      <c r="E49" s="40" t="s">
        <v>5</v>
      </c>
    </row>
    <row r="50" spans="1:5" ht="51">
      <c r="A50" t="s">
        <v>58</v>
      </c>
      <c r="E50" s="39" t="s">
        <v>4531</v>
      </c>
    </row>
    <row r="51" spans="1:16" ht="25.5">
      <c r="A51" t="s">
        <v>50</v>
      </c>
      <c s="34" t="s">
        <v>96</v>
      </c>
      <c s="34" t="s">
        <v>388</v>
      </c>
      <c s="35" t="s">
        <v>5</v>
      </c>
      <c s="6" t="s">
        <v>1090</v>
      </c>
      <c s="36" t="s">
        <v>65</v>
      </c>
      <c s="37">
        <v>5</v>
      </c>
      <c s="36">
        <v>0</v>
      </c>
      <c s="36">
        <f>ROUND(G51*H51,6)</f>
      </c>
      <c r="L51" s="38">
        <v>0</v>
      </c>
      <c s="32">
        <f>ROUND(ROUND(L51,2)*ROUND(G51,3),2)</f>
      </c>
      <c s="36" t="s">
        <v>395</v>
      </c>
      <c>
        <f>(M51*21)/100</f>
      </c>
      <c t="s">
        <v>28</v>
      </c>
    </row>
    <row r="52" spans="1:5" ht="25.5">
      <c r="A52" s="35" t="s">
        <v>56</v>
      </c>
      <c r="E52" s="39" t="s">
        <v>1090</v>
      </c>
    </row>
    <row r="53" spans="1:5" ht="12.75">
      <c r="A53" s="35" t="s">
        <v>57</v>
      </c>
      <c r="E53" s="40" t="s">
        <v>5</v>
      </c>
    </row>
    <row r="54" spans="1:5" ht="38.25">
      <c r="A54" t="s">
        <v>58</v>
      </c>
      <c r="E54" s="39" t="s">
        <v>392</v>
      </c>
    </row>
    <row r="55" spans="1:16" ht="25.5">
      <c r="A55" t="s">
        <v>50</v>
      </c>
      <c s="34" t="s">
        <v>100</v>
      </c>
      <c s="34" t="s">
        <v>1091</v>
      </c>
      <c s="35" t="s">
        <v>5</v>
      </c>
      <c s="6" t="s">
        <v>1092</v>
      </c>
      <c s="36" t="s">
        <v>65</v>
      </c>
      <c s="37">
        <v>5</v>
      </c>
      <c s="36">
        <v>0</v>
      </c>
      <c s="36">
        <f>ROUND(G55*H55,6)</f>
      </c>
      <c r="L55" s="38">
        <v>0</v>
      </c>
      <c s="32">
        <f>ROUND(ROUND(L55,2)*ROUND(G55,3),2)</f>
      </c>
      <c s="36" t="s">
        <v>395</v>
      </c>
      <c>
        <f>(M55*21)/100</f>
      </c>
      <c t="s">
        <v>28</v>
      </c>
    </row>
    <row r="56" spans="1:5" ht="25.5">
      <c r="A56" s="35" t="s">
        <v>56</v>
      </c>
      <c r="E56" s="39" t="s">
        <v>1092</v>
      </c>
    </row>
    <row r="57" spans="1:5" ht="12.75">
      <c r="A57" s="35" t="s">
        <v>57</v>
      </c>
      <c r="E57" s="40" t="s">
        <v>5</v>
      </c>
    </row>
    <row r="58" spans="1:5" ht="51">
      <c r="A58" t="s">
        <v>58</v>
      </c>
      <c r="E58" s="39" t="s">
        <v>1093</v>
      </c>
    </row>
    <row r="59" spans="1:16" ht="12.75">
      <c r="A59" t="s">
        <v>50</v>
      </c>
      <c s="34" t="s">
        <v>104</v>
      </c>
      <c s="34" t="s">
        <v>4532</v>
      </c>
      <c s="35" t="s">
        <v>5</v>
      </c>
      <c s="6" t="s">
        <v>4533</v>
      </c>
      <c s="36" t="s">
        <v>86</v>
      </c>
      <c s="37">
        <v>560</v>
      </c>
      <c s="36">
        <v>0</v>
      </c>
      <c s="36">
        <f>ROUND(G59*H59,6)</f>
      </c>
      <c r="L59" s="38">
        <v>0</v>
      </c>
      <c s="32">
        <f>ROUND(ROUND(L59,2)*ROUND(G59,3),2)</f>
      </c>
      <c s="36" t="s">
        <v>395</v>
      </c>
      <c>
        <f>(M59*21)/100</f>
      </c>
      <c t="s">
        <v>28</v>
      </c>
    </row>
    <row r="60" spans="1:5" ht="12.75">
      <c r="A60" s="35" t="s">
        <v>56</v>
      </c>
      <c r="E60" s="39" t="s">
        <v>4533</v>
      </c>
    </row>
    <row r="61" spans="1:5" ht="12.75">
      <c r="A61" s="35" t="s">
        <v>57</v>
      </c>
      <c r="E61" s="40" t="s">
        <v>5</v>
      </c>
    </row>
    <row r="62" spans="1:5" ht="51">
      <c r="A62" t="s">
        <v>58</v>
      </c>
      <c r="E62" s="39" t="s">
        <v>522</v>
      </c>
    </row>
    <row r="63" spans="1:16" ht="12.75">
      <c r="A63" t="s">
        <v>50</v>
      </c>
      <c s="34" t="s">
        <v>110</v>
      </c>
      <c s="34" t="s">
        <v>1302</v>
      </c>
      <c s="35" t="s">
        <v>5</v>
      </c>
      <c s="6" t="s">
        <v>1303</v>
      </c>
      <c s="36" t="s">
        <v>86</v>
      </c>
      <c s="37">
        <v>1660</v>
      </c>
      <c s="36">
        <v>0</v>
      </c>
      <c s="36">
        <f>ROUND(G63*H63,6)</f>
      </c>
      <c r="L63" s="38">
        <v>0</v>
      </c>
      <c s="32">
        <f>ROUND(ROUND(L63,2)*ROUND(G63,3),2)</f>
      </c>
      <c s="36" t="s">
        <v>395</v>
      </c>
      <c>
        <f>(M63*21)/100</f>
      </c>
      <c t="s">
        <v>28</v>
      </c>
    </row>
    <row r="64" spans="1:5" ht="12.75">
      <c r="A64" s="35" t="s">
        <v>56</v>
      </c>
      <c r="E64" s="39" t="s">
        <v>1303</v>
      </c>
    </row>
    <row r="65" spans="1:5" ht="12.75">
      <c r="A65" s="35" t="s">
        <v>57</v>
      </c>
      <c r="E65" s="40" t="s">
        <v>5</v>
      </c>
    </row>
    <row r="66" spans="1:5" ht="51">
      <c r="A66" t="s">
        <v>58</v>
      </c>
      <c r="E66" s="39" t="s">
        <v>522</v>
      </c>
    </row>
    <row r="67" spans="1:16" ht="25.5">
      <c r="A67" t="s">
        <v>50</v>
      </c>
      <c s="34" t="s">
        <v>114</v>
      </c>
      <c s="34" t="s">
        <v>4534</v>
      </c>
      <c s="35" t="s">
        <v>5</v>
      </c>
      <c s="6" t="s">
        <v>4535</v>
      </c>
      <c s="36" t="s">
        <v>65</v>
      </c>
      <c s="37">
        <v>4</v>
      </c>
      <c s="36">
        <v>0</v>
      </c>
      <c s="36">
        <f>ROUND(G67*H67,6)</f>
      </c>
      <c r="L67" s="38">
        <v>0</v>
      </c>
      <c s="32">
        <f>ROUND(ROUND(L67,2)*ROUND(G67,3),2)</f>
      </c>
      <c s="36" t="s">
        <v>395</v>
      </c>
      <c>
        <f>(M67*21)/100</f>
      </c>
      <c t="s">
        <v>28</v>
      </c>
    </row>
    <row r="68" spans="1:5" ht="25.5">
      <c r="A68" s="35" t="s">
        <v>56</v>
      </c>
      <c r="E68" s="39" t="s">
        <v>4535</v>
      </c>
    </row>
    <row r="69" spans="1:5" ht="12.75">
      <c r="A69" s="35" t="s">
        <v>57</v>
      </c>
      <c r="E69" s="40" t="s">
        <v>5</v>
      </c>
    </row>
    <row r="70" spans="1:5" ht="51">
      <c r="A70" t="s">
        <v>58</v>
      </c>
      <c r="E70" s="39" t="s">
        <v>525</v>
      </c>
    </row>
    <row r="71" spans="1:16" ht="25.5">
      <c r="A71" t="s">
        <v>50</v>
      </c>
      <c s="34" t="s">
        <v>119</v>
      </c>
      <c s="34" t="s">
        <v>4536</v>
      </c>
      <c s="35" t="s">
        <v>5</v>
      </c>
      <c s="6" t="s">
        <v>4537</v>
      </c>
      <c s="36" t="s">
        <v>65</v>
      </c>
      <c s="37">
        <v>4</v>
      </c>
      <c s="36">
        <v>0</v>
      </c>
      <c s="36">
        <f>ROUND(G71*H71,6)</f>
      </c>
      <c r="L71" s="38">
        <v>0</v>
      </c>
      <c s="32">
        <f>ROUND(ROUND(L71,2)*ROUND(G71,3),2)</f>
      </c>
      <c s="36" t="s">
        <v>395</v>
      </c>
      <c>
        <f>(M71*21)/100</f>
      </c>
      <c t="s">
        <v>28</v>
      </c>
    </row>
    <row r="72" spans="1:5" ht="25.5">
      <c r="A72" s="35" t="s">
        <v>56</v>
      </c>
      <c r="E72" s="39" t="s">
        <v>4537</v>
      </c>
    </row>
    <row r="73" spans="1:5" ht="12.75">
      <c r="A73" s="35" t="s">
        <v>57</v>
      </c>
      <c r="E73" s="40" t="s">
        <v>5</v>
      </c>
    </row>
    <row r="74" spans="1:5" ht="51">
      <c r="A74" t="s">
        <v>58</v>
      </c>
      <c r="E74" s="39" t="s">
        <v>525</v>
      </c>
    </row>
    <row r="75" spans="1:16" ht="25.5">
      <c r="A75" t="s">
        <v>50</v>
      </c>
      <c s="34" t="s">
        <v>123</v>
      </c>
      <c s="34" t="s">
        <v>4538</v>
      </c>
      <c s="35" t="s">
        <v>5</v>
      </c>
      <c s="6" t="s">
        <v>4539</v>
      </c>
      <c s="36" t="s">
        <v>65</v>
      </c>
      <c s="37">
        <v>24</v>
      </c>
      <c s="36">
        <v>0</v>
      </c>
      <c s="36">
        <f>ROUND(G75*H75,6)</f>
      </c>
      <c r="L75" s="38">
        <v>0</v>
      </c>
      <c s="32">
        <f>ROUND(ROUND(L75,2)*ROUND(G75,3),2)</f>
      </c>
      <c s="36" t="s">
        <v>395</v>
      </c>
      <c>
        <f>(M75*21)/100</f>
      </c>
      <c t="s">
        <v>28</v>
      </c>
    </row>
    <row r="76" spans="1:5" ht="25.5">
      <c r="A76" s="35" t="s">
        <v>56</v>
      </c>
      <c r="E76" s="39" t="s">
        <v>4539</v>
      </c>
    </row>
    <row r="77" spans="1:5" ht="12.75">
      <c r="A77" s="35" t="s">
        <v>57</v>
      </c>
      <c r="E77" s="40" t="s">
        <v>5</v>
      </c>
    </row>
    <row r="78" spans="1:5" ht="51">
      <c r="A78" t="s">
        <v>58</v>
      </c>
      <c r="E78" s="39" t="s">
        <v>525</v>
      </c>
    </row>
    <row r="79" spans="1:16" ht="12.75">
      <c r="A79" t="s">
        <v>50</v>
      </c>
      <c s="34" t="s">
        <v>128</v>
      </c>
      <c s="34" t="s">
        <v>1315</v>
      </c>
      <c s="35" t="s">
        <v>5</v>
      </c>
      <c s="6" t="s">
        <v>1316</v>
      </c>
      <c s="36" t="s">
        <v>86</v>
      </c>
      <c s="37">
        <v>560</v>
      </c>
      <c s="36">
        <v>0</v>
      </c>
      <c s="36">
        <f>ROUND(G79*H79,6)</f>
      </c>
      <c r="L79" s="38">
        <v>0</v>
      </c>
      <c s="32">
        <f>ROUND(ROUND(L79,2)*ROUND(G79,3),2)</f>
      </c>
      <c s="36" t="s">
        <v>395</v>
      </c>
      <c>
        <f>(M79*21)/100</f>
      </c>
      <c t="s">
        <v>28</v>
      </c>
    </row>
    <row r="80" spans="1:5" ht="12.75">
      <c r="A80" s="35" t="s">
        <v>56</v>
      </c>
      <c r="E80" s="39" t="s">
        <v>1316</v>
      </c>
    </row>
    <row r="81" spans="1:5" ht="12.75">
      <c r="A81" s="35" t="s">
        <v>57</v>
      </c>
      <c r="E81" s="40" t="s">
        <v>5</v>
      </c>
    </row>
    <row r="82" spans="1:5" ht="51">
      <c r="A82" t="s">
        <v>58</v>
      </c>
      <c r="E82" s="39" t="s">
        <v>522</v>
      </c>
    </row>
    <row r="83" spans="1:16" ht="25.5">
      <c r="A83" t="s">
        <v>50</v>
      </c>
      <c s="34" t="s">
        <v>132</v>
      </c>
      <c s="34" t="s">
        <v>4540</v>
      </c>
      <c s="35" t="s">
        <v>5</v>
      </c>
      <c s="6" t="s">
        <v>4541</v>
      </c>
      <c s="36" t="s">
        <v>65</v>
      </c>
      <c s="37">
        <v>4</v>
      </c>
      <c s="36">
        <v>0</v>
      </c>
      <c s="36">
        <f>ROUND(G83*H83,6)</f>
      </c>
      <c r="L83" s="38">
        <v>0</v>
      </c>
      <c s="32">
        <f>ROUND(ROUND(L83,2)*ROUND(G83,3),2)</f>
      </c>
      <c s="36" t="s">
        <v>395</v>
      </c>
      <c>
        <f>(M83*21)/100</f>
      </c>
      <c t="s">
        <v>28</v>
      </c>
    </row>
    <row r="84" spans="1:5" ht="25.5">
      <c r="A84" s="35" t="s">
        <v>56</v>
      </c>
      <c r="E84" s="39" t="s">
        <v>4541</v>
      </c>
    </row>
    <row r="85" spans="1:5" ht="12.75">
      <c r="A85" s="35" t="s">
        <v>57</v>
      </c>
      <c r="E85" s="40" t="s">
        <v>5</v>
      </c>
    </row>
    <row r="86" spans="1:5" ht="51">
      <c r="A86" t="s">
        <v>58</v>
      </c>
      <c r="E86" s="39" t="s">
        <v>525</v>
      </c>
    </row>
    <row r="87" spans="1:16" ht="12.75">
      <c r="A87" t="s">
        <v>50</v>
      </c>
      <c s="34" t="s">
        <v>136</v>
      </c>
      <c s="34" t="s">
        <v>4542</v>
      </c>
      <c s="35" t="s">
        <v>5</v>
      </c>
      <c s="6" t="s">
        <v>4543</v>
      </c>
      <c s="36" t="s">
        <v>65</v>
      </c>
      <c s="37">
        <v>4</v>
      </c>
      <c s="36">
        <v>0</v>
      </c>
      <c s="36">
        <f>ROUND(G87*H87,6)</f>
      </c>
      <c r="L87" s="38">
        <v>0</v>
      </c>
      <c s="32">
        <f>ROUND(ROUND(L87,2)*ROUND(G87,3),2)</f>
      </c>
      <c s="36" t="s">
        <v>395</v>
      </c>
      <c>
        <f>(M87*21)/100</f>
      </c>
      <c t="s">
        <v>28</v>
      </c>
    </row>
    <row r="88" spans="1:5" ht="12.75">
      <c r="A88" s="35" t="s">
        <v>56</v>
      </c>
      <c r="E88" s="39" t="s">
        <v>4543</v>
      </c>
    </row>
    <row r="89" spans="1:5" ht="12.75">
      <c r="A89" s="35" t="s">
        <v>57</v>
      </c>
      <c r="E89" s="40" t="s">
        <v>5</v>
      </c>
    </row>
    <row r="90" spans="1:5" ht="51">
      <c r="A90" t="s">
        <v>58</v>
      </c>
      <c r="E90" s="39" t="s">
        <v>525</v>
      </c>
    </row>
    <row r="91" spans="1:16" ht="12.75">
      <c r="A91" t="s">
        <v>50</v>
      </c>
      <c s="34" t="s">
        <v>140</v>
      </c>
      <c s="34" t="s">
        <v>4544</v>
      </c>
      <c s="35" t="s">
        <v>5</v>
      </c>
      <c s="6" t="s">
        <v>4545</v>
      </c>
      <c s="36" t="s">
        <v>86</v>
      </c>
      <c s="37">
        <v>180</v>
      </c>
      <c s="36">
        <v>0</v>
      </c>
      <c s="36">
        <f>ROUND(G91*H91,6)</f>
      </c>
      <c r="L91" s="38">
        <v>0</v>
      </c>
      <c s="32">
        <f>ROUND(ROUND(L91,2)*ROUND(G91,3),2)</f>
      </c>
      <c s="36" t="s">
        <v>395</v>
      </c>
      <c>
        <f>(M91*21)/100</f>
      </c>
      <c t="s">
        <v>28</v>
      </c>
    </row>
    <row r="92" spans="1:5" ht="12.75">
      <c r="A92" s="35" t="s">
        <v>56</v>
      </c>
      <c r="E92" s="39" t="s">
        <v>4545</v>
      </c>
    </row>
    <row r="93" spans="1:5" ht="12.75">
      <c r="A93" s="35" t="s">
        <v>57</v>
      </c>
      <c r="E93" s="40" t="s">
        <v>5</v>
      </c>
    </row>
    <row r="94" spans="1:5" ht="38.25">
      <c r="A94" t="s">
        <v>58</v>
      </c>
      <c r="E94" s="39" t="s">
        <v>4546</v>
      </c>
    </row>
    <row r="95" spans="1:16" ht="12.75">
      <c r="A95" t="s">
        <v>50</v>
      </c>
      <c s="34" t="s">
        <v>144</v>
      </c>
      <c s="34" t="s">
        <v>1117</v>
      </c>
      <c s="35" t="s">
        <v>5</v>
      </c>
      <c s="6" t="s">
        <v>1118</v>
      </c>
      <c s="36" t="s">
        <v>65</v>
      </c>
      <c s="37">
        <v>40</v>
      </c>
      <c s="36">
        <v>0</v>
      </c>
      <c s="36">
        <f>ROUND(G95*H95,6)</f>
      </c>
      <c r="L95" s="38">
        <v>0</v>
      </c>
      <c s="32">
        <f>ROUND(ROUND(L95,2)*ROUND(G95,3),2)</f>
      </c>
      <c s="36" t="s">
        <v>395</v>
      </c>
      <c>
        <f>(M95*21)/100</f>
      </c>
      <c t="s">
        <v>28</v>
      </c>
    </row>
    <row r="96" spans="1:5" ht="12.75">
      <c r="A96" s="35" t="s">
        <v>56</v>
      </c>
      <c r="E96" s="39" t="s">
        <v>1118</v>
      </c>
    </row>
    <row r="97" spans="1:5" ht="12.75">
      <c r="A97" s="35" t="s">
        <v>57</v>
      </c>
      <c r="E97" s="40" t="s">
        <v>5</v>
      </c>
    </row>
    <row r="98" spans="1:5" ht="38.25">
      <c r="A98" t="s">
        <v>58</v>
      </c>
      <c r="E98" s="39" t="s">
        <v>1119</v>
      </c>
    </row>
    <row r="99" spans="1:16" ht="12.75">
      <c r="A99" t="s">
        <v>50</v>
      </c>
      <c s="34" t="s">
        <v>148</v>
      </c>
      <c s="34" t="s">
        <v>4547</v>
      </c>
      <c s="35" t="s">
        <v>5</v>
      </c>
      <c s="6" t="s">
        <v>4548</v>
      </c>
      <c s="36" t="s">
        <v>65</v>
      </c>
      <c s="37">
        <v>2</v>
      </c>
      <c s="36">
        <v>0</v>
      </c>
      <c s="36">
        <f>ROUND(G99*H99,6)</f>
      </c>
      <c r="L99" s="38">
        <v>0</v>
      </c>
      <c s="32">
        <f>ROUND(ROUND(L99,2)*ROUND(G99,3),2)</f>
      </c>
      <c s="36" t="s">
        <v>395</v>
      </c>
      <c>
        <f>(M99*21)/100</f>
      </c>
      <c t="s">
        <v>28</v>
      </c>
    </row>
    <row r="100" spans="1:5" ht="12.75">
      <c r="A100" s="35" t="s">
        <v>56</v>
      </c>
      <c r="E100" s="39" t="s">
        <v>4548</v>
      </c>
    </row>
    <row r="101" spans="1:5" ht="12.75">
      <c r="A101" s="35" t="s">
        <v>57</v>
      </c>
      <c r="E101" s="40" t="s">
        <v>5</v>
      </c>
    </row>
    <row r="102" spans="1:5" ht="63.75">
      <c r="A102" t="s">
        <v>58</v>
      </c>
      <c r="E102" s="39" t="s">
        <v>4549</v>
      </c>
    </row>
    <row r="103" spans="1:16" ht="25.5">
      <c r="A103" t="s">
        <v>50</v>
      </c>
      <c s="34" t="s">
        <v>152</v>
      </c>
      <c s="34" t="s">
        <v>4550</v>
      </c>
      <c s="35" t="s">
        <v>5</v>
      </c>
      <c s="6" t="s">
        <v>4551</v>
      </c>
      <c s="36" t="s">
        <v>65</v>
      </c>
      <c s="37">
        <v>2</v>
      </c>
      <c s="36">
        <v>0</v>
      </c>
      <c s="36">
        <f>ROUND(G103*H103,6)</f>
      </c>
      <c r="L103" s="38">
        <v>0</v>
      </c>
      <c s="32">
        <f>ROUND(ROUND(L103,2)*ROUND(G103,3),2)</f>
      </c>
      <c s="36" t="s">
        <v>395</v>
      </c>
      <c>
        <f>(M103*21)/100</f>
      </c>
      <c t="s">
        <v>28</v>
      </c>
    </row>
    <row r="104" spans="1:5" ht="25.5">
      <c r="A104" s="35" t="s">
        <v>56</v>
      </c>
      <c r="E104" s="39" t="s">
        <v>4551</v>
      </c>
    </row>
    <row r="105" spans="1:5" ht="12.75">
      <c r="A105" s="35" t="s">
        <v>57</v>
      </c>
      <c r="E105" s="40" t="s">
        <v>5</v>
      </c>
    </row>
    <row r="106" spans="1:5" ht="63.75">
      <c r="A106" t="s">
        <v>58</v>
      </c>
      <c r="E106" s="39" t="s">
        <v>4552</v>
      </c>
    </row>
    <row r="107" spans="1:16" ht="25.5">
      <c r="A107" t="s">
        <v>50</v>
      </c>
      <c s="34" t="s">
        <v>156</v>
      </c>
      <c s="34" t="s">
        <v>4553</v>
      </c>
      <c s="35" t="s">
        <v>5</v>
      </c>
      <c s="6" t="s">
        <v>4554</v>
      </c>
      <c s="36" t="s">
        <v>65</v>
      </c>
      <c s="37">
        <v>1</v>
      </c>
      <c s="36">
        <v>0</v>
      </c>
      <c s="36">
        <f>ROUND(G107*H107,6)</f>
      </c>
      <c r="L107" s="38">
        <v>0</v>
      </c>
      <c s="32">
        <f>ROUND(ROUND(L107,2)*ROUND(G107,3),2)</f>
      </c>
      <c s="36" t="s">
        <v>395</v>
      </c>
      <c>
        <f>(M107*21)/100</f>
      </c>
      <c t="s">
        <v>28</v>
      </c>
    </row>
    <row r="108" spans="1:5" ht="25.5">
      <c r="A108" s="35" t="s">
        <v>56</v>
      </c>
      <c r="E108" s="39" t="s">
        <v>4554</v>
      </c>
    </row>
    <row r="109" spans="1:5" ht="12.75">
      <c r="A109" s="35" t="s">
        <v>57</v>
      </c>
      <c r="E109" s="40" t="s">
        <v>5</v>
      </c>
    </row>
    <row r="110" spans="1:5" ht="51">
      <c r="A110" t="s">
        <v>58</v>
      </c>
      <c r="E110" s="39" t="s">
        <v>4555</v>
      </c>
    </row>
    <row r="111" spans="1:16" ht="25.5">
      <c r="A111" t="s">
        <v>50</v>
      </c>
      <c s="34" t="s">
        <v>161</v>
      </c>
      <c s="34" t="s">
        <v>4556</v>
      </c>
      <c s="35" t="s">
        <v>5</v>
      </c>
      <c s="6" t="s">
        <v>4557</v>
      </c>
      <c s="36" t="s">
        <v>65</v>
      </c>
      <c s="37">
        <v>2</v>
      </c>
      <c s="36">
        <v>0</v>
      </c>
      <c s="36">
        <f>ROUND(G111*H111,6)</f>
      </c>
      <c r="L111" s="38">
        <v>0</v>
      </c>
      <c s="32">
        <f>ROUND(ROUND(L111,2)*ROUND(G111,3),2)</f>
      </c>
      <c s="36" t="s">
        <v>395</v>
      </c>
      <c>
        <f>(M111*21)/100</f>
      </c>
      <c t="s">
        <v>28</v>
      </c>
    </row>
    <row r="112" spans="1:5" ht="25.5">
      <c r="A112" s="35" t="s">
        <v>56</v>
      </c>
      <c r="E112" s="39" t="s">
        <v>4557</v>
      </c>
    </row>
    <row r="113" spans="1:5" ht="12.75">
      <c r="A113" s="35" t="s">
        <v>57</v>
      </c>
      <c r="E113" s="40" t="s">
        <v>5</v>
      </c>
    </row>
    <row r="114" spans="1:5" ht="76.5">
      <c r="A114" t="s">
        <v>58</v>
      </c>
      <c r="E114" s="39" t="s">
        <v>4558</v>
      </c>
    </row>
    <row r="115" spans="1:16" ht="25.5">
      <c r="A115" t="s">
        <v>50</v>
      </c>
      <c s="34" t="s">
        <v>165</v>
      </c>
      <c s="34" t="s">
        <v>4559</v>
      </c>
      <c s="35" t="s">
        <v>5</v>
      </c>
      <c s="6" t="s">
        <v>4560</v>
      </c>
      <c s="36" t="s">
        <v>65</v>
      </c>
      <c s="37">
        <v>2</v>
      </c>
      <c s="36">
        <v>0</v>
      </c>
      <c s="36">
        <f>ROUND(G115*H115,6)</f>
      </c>
      <c r="L115" s="38">
        <v>0</v>
      </c>
      <c s="32">
        <f>ROUND(ROUND(L115,2)*ROUND(G115,3),2)</f>
      </c>
      <c s="36" t="s">
        <v>395</v>
      </c>
      <c>
        <f>(M115*21)/100</f>
      </c>
      <c t="s">
        <v>28</v>
      </c>
    </row>
    <row r="116" spans="1:5" ht="25.5">
      <c r="A116" s="35" t="s">
        <v>56</v>
      </c>
      <c r="E116" s="39" t="s">
        <v>4560</v>
      </c>
    </row>
    <row r="117" spans="1:5" ht="12.75">
      <c r="A117" s="35" t="s">
        <v>57</v>
      </c>
      <c r="E117" s="40" t="s">
        <v>5</v>
      </c>
    </row>
    <row r="118" spans="1:5" ht="76.5">
      <c r="A118" t="s">
        <v>58</v>
      </c>
      <c r="E118" s="39" t="s">
        <v>4558</v>
      </c>
    </row>
    <row r="119" spans="1:16" ht="25.5">
      <c r="A119" t="s">
        <v>50</v>
      </c>
      <c s="34" t="s">
        <v>169</v>
      </c>
      <c s="34" t="s">
        <v>4561</v>
      </c>
      <c s="35" t="s">
        <v>5</v>
      </c>
      <c s="6" t="s">
        <v>4562</v>
      </c>
      <c s="36" t="s">
        <v>65</v>
      </c>
      <c s="37">
        <v>2</v>
      </c>
      <c s="36">
        <v>0</v>
      </c>
      <c s="36">
        <f>ROUND(G119*H119,6)</f>
      </c>
      <c r="L119" s="38">
        <v>0</v>
      </c>
      <c s="32">
        <f>ROUND(ROUND(L119,2)*ROUND(G119,3),2)</f>
      </c>
      <c s="36" t="s">
        <v>395</v>
      </c>
      <c>
        <f>(M119*21)/100</f>
      </c>
      <c t="s">
        <v>28</v>
      </c>
    </row>
    <row r="120" spans="1:5" ht="25.5">
      <c r="A120" s="35" t="s">
        <v>56</v>
      </c>
      <c r="E120" s="39" t="s">
        <v>4562</v>
      </c>
    </row>
    <row r="121" spans="1:5" ht="12.75">
      <c r="A121" s="35" t="s">
        <v>57</v>
      </c>
      <c r="E121" s="40" t="s">
        <v>5</v>
      </c>
    </row>
    <row r="122" spans="1:5" ht="51">
      <c r="A122" t="s">
        <v>58</v>
      </c>
      <c r="E122" s="39" t="s">
        <v>4563</v>
      </c>
    </row>
    <row r="123" spans="1:16" ht="25.5">
      <c r="A123" t="s">
        <v>50</v>
      </c>
      <c s="34" t="s">
        <v>173</v>
      </c>
      <c s="34" t="s">
        <v>4564</v>
      </c>
      <c s="35" t="s">
        <v>5</v>
      </c>
      <c s="6" t="s">
        <v>4565</v>
      </c>
      <c s="36" t="s">
        <v>65</v>
      </c>
      <c s="37">
        <v>1</v>
      </c>
      <c s="36">
        <v>0</v>
      </c>
      <c s="36">
        <f>ROUND(G123*H123,6)</f>
      </c>
      <c r="L123" s="38">
        <v>0</v>
      </c>
      <c s="32">
        <f>ROUND(ROUND(L123,2)*ROUND(G123,3),2)</f>
      </c>
      <c s="36" t="s">
        <v>391</v>
      </c>
      <c>
        <f>(M123*21)/100</f>
      </c>
      <c t="s">
        <v>28</v>
      </c>
    </row>
    <row r="124" spans="1:5" ht="25.5">
      <c r="A124" s="35" t="s">
        <v>56</v>
      </c>
      <c r="E124" s="39" t="s">
        <v>4565</v>
      </c>
    </row>
    <row r="125" spans="1:5" ht="12.75">
      <c r="A125" s="35" t="s">
        <v>57</v>
      </c>
      <c r="E125" s="40" t="s">
        <v>5</v>
      </c>
    </row>
    <row r="126" spans="1:5" ht="51">
      <c r="A126" t="s">
        <v>58</v>
      </c>
      <c r="E126" s="39" t="s">
        <v>492</v>
      </c>
    </row>
    <row r="127" spans="1:16" ht="38.25">
      <c r="A127" t="s">
        <v>50</v>
      </c>
      <c s="34" t="s">
        <v>177</v>
      </c>
      <c s="34" t="s">
        <v>4566</v>
      </c>
      <c s="35" t="s">
        <v>5</v>
      </c>
      <c s="6" t="s">
        <v>4567</v>
      </c>
      <c s="36" t="s">
        <v>65</v>
      </c>
      <c s="37">
        <v>1</v>
      </c>
      <c s="36">
        <v>0</v>
      </c>
      <c s="36">
        <f>ROUND(G127*H127,6)</f>
      </c>
      <c r="L127" s="38">
        <v>0</v>
      </c>
      <c s="32">
        <f>ROUND(ROUND(L127,2)*ROUND(G127,3),2)</f>
      </c>
      <c s="36" t="s">
        <v>391</v>
      </c>
      <c>
        <f>(M127*21)/100</f>
      </c>
      <c t="s">
        <v>28</v>
      </c>
    </row>
    <row r="128" spans="1:5" ht="38.25">
      <c r="A128" s="35" t="s">
        <v>56</v>
      </c>
      <c r="E128" s="39" t="s">
        <v>4567</v>
      </c>
    </row>
    <row r="129" spans="1:5" ht="12.75">
      <c r="A129" s="35" t="s">
        <v>57</v>
      </c>
      <c r="E129" s="40" t="s">
        <v>5</v>
      </c>
    </row>
    <row r="130" spans="1:5" ht="51">
      <c r="A130" t="s">
        <v>58</v>
      </c>
      <c r="E130" s="39" t="s">
        <v>492</v>
      </c>
    </row>
    <row r="131" spans="1:13" ht="12.75">
      <c r="A131" t="s">
        <v>47</v>
      </c>
      <c r="C131" s="31" t="s">
        <v>67</v>
      </c>
      <c r="E131" s="33" t="s">
        <v>1325</v>
      </c>
      <c r="J131" s="32">
        <f>0</f>
      </c>
      <c s="32">
        <f>0</f>
      </c>
      <c s="32">
        <f>0+L132+L136+L140+L144+L148+L152+L156+L160</f>
      </c>
      <c s="32">
        <f>0+M132+M136+M140+M144+M148+M152+M156+M160</f>
      </c>
    </row>
    <row r="132" spans="1:16" ht="25.5">
      <c r="A132" t="s">
        <v>50</v>
      </c>
      <c s="34" t="s">
        <v>181</v>
      </c>
      <c s="34" t="s">
        <v>962</v>
      </c>
      <c s="35" t="s">
        <v>5</v>
      </c>
      <c s="6" t="s">
        <v>963</v>
      </c>
      <c s="36" t="s">
        <v>65</v>
      </c>
      <c s="37">
        <v>1</v>
      </c>
      <c s="36">
        <v>0</v>
      </c>
      <c s="36">
        <f>ROUND(G132*H132,6)</f>
      </c>
      <c r="L132" s="38">
        <v>0</v>
      </c>
      <c s="32">
        <f>ROUND(ROUND(L132,2)*ROUND(G132,3),2)</f>
      </c>
      <c s="36" t="s">
        <v>395</v>
      </c>
      <c>
        <f>(M132*21)/100</f>
      </c>
      <c t="s">
        <v>28</v>
      </c>
    </row>
    <row r="133" spans="1:5" ht="25.5">
      <c r="A133" s="35" t="s">
        <v>56</v>
      </c>
      <c r="E133" s="39" t="s">
        <v>963</v>
      </c>
    </row>
    <row r="134" spans="1:5" ht="12.75">
      <c r="A134" s="35" t="s">
        <v>57</v>
      </c>
      <c r="E134" s="40" t="s">
        <v>5</v>
      </c>
    </row>
    <row r="135" spans="1:5" ht="76.5">
      <c r="A135" t="s">
        <v>58</v>
      </c>
      <c r="E135" s="39" t="s">
        <v>964</v>
      </c>
    </row>
    <row r="136" spans="1:16" ht="38.25">
      <c r="A136" t="s">
        <v>50</v>
      </c>
      <c s="34" t="s">
        <v>185</v>
      </c>
      <c s="34" t="s">
        <v>965</v>
      </c>
      <c s="35" t="s">
        <v>5</v>
      </c>
      <c s="6" t="s">
        <v>966</v>
      </c>
      <c s="36" t="s">
        <v>65</v>
      </c>
      <c s="37">
        <v>6</v>
      </c>
      <c s="36">
        <v>0</v>
      </c>
      <c s="36">
        <f>ROUND(G136*H136,6)</f>
      </c>
      <c r="L136" s="38">
        <v>0</v>
      </c>
      <c s="32">
        <f>ROUND(ROUND(L136,2)*ROUND(G136,3),2)</f>
      </c>
      <c s="36" t="s">
        <v>395</v>
      </c>
      <c>
        <f>(M136*21)/100</f>
      </c>
      <c t="s">
        <v>28</v>
      </c>
    </row>
    <row r="137" spans="1:5" ht="38.25">
      <c r="A137" s="35" t="s">
        <v>56</v>
      </c>
      <c r="E137" s="39" t="s">
        <v>966</v>
      </c>
    </row>
    <row r="138" spans="1:5" ht="12.75">
      <c r="A138" s="35" t="s">
        <v>57</v>
      </c>
      <c r="E138" s="40" t="s">
        <v>5</v>
      </c>
    </row>
    <row r="139" spans="1:5" ht="76.5">
      <c r="A139" t="s">
        <v>58</v>
      </c>
      <c r="E139" s="39" t="s">
        <v>964</v>
      </c>
    </row>
    <row r="140" spans="1:16" ht="25.5">
      <c r="A140" t="s">
        <v>50</v>
      </c>
      <c s="34" t="s">
        <v>189</v>
      </c>
      <c s="34" t="s">
        <v>755</v>
      </c>
      <c s="35" t="s">
        <v>5</v>
      </c>
      <c s="6" t="s">
        <v>367</v>
      </c>
      <c s="36" t="s">
        <v>65</v>
      </c>
      <c s="37">
        <v>1</v>
      </c>
      <c s="36">
        <v>0</v>
      </c>
      <c s="36">
        <f>ROUND(G140*H140,6)</f>
      </c>
      <c r="L140" s="38">
        <v>0</v>
      </c>
      <c s="32">
        <f>ROUND(ROUND(L140,2)*ROUND(G140,3),2)</f>
      </c>
      <c s="36" t="s">
        <v>395</v>
      </c>
      <c>
        <f>(M140*21)/100</f>
      </c>
      <c t="s">
        <v>28</v>
      </c>
    </row>
    <row r="141" spans="1:5" ht="25.5">
      <c r="A141" s="35" t="s">
        <v>56</v>
      </c>
      <c r="E141" s="39" t="s">
        <v>367</v>
      </c>
    </row>
    <row r="142" spans="1:5" ht="12.75">
      <c r="A142" s="35" t="s">
        <v>57</v>
      </c>
      <c r="E142" s="40" t="s">
        <v>5</v>
      </c>
    </row>
    <row r="143" spans="1:5" ht="51">
      <c r="A143" t="s">
        <v>58</v>
      </c>
      <c r="E143" s="39" t="s">
        <v>756</v>
      </c>
    </row>
    <row r="144" spans="1:16" ht="12.75">
      <c r="A144" t="s">
        <v>50</v>
      </c>
      <c s="34" t="s">
        <v>193</v>
      </c>
      <c s="34" t="s">
        <v>970</v>
      </c>
      <c s="35" t="s">
        <v>5</v>
      </c>
      <c s="6" t="s">
        <v>971</v>
      </c>
      <c s="36" t="s">
        <v>65</v>
      </c>
      <c s="37">
        <v>14</v>
      </c>
      <c s="36">
        <v>0</v>
      </c>
      <c s="36">
        <f>ROUND(G144*H144,6)</f>
      </c>
      <c r="L144" s="38">
        <v>0</v>
      </c>
      <c s="32">
        <f>ROUND(ROUND(L144,2)*ROUND(G144,3),2)</f>
      </c>
      <c s="36" t="s">
        <v>395</v>
      </c>
      <c>
        <f>(M144*21)/100</f>
      </c>
      <c t="s">
        <v>28</v>
      </c>
    </row>
    <row r="145" spans="1:5" ht="12.75">
      <c r="A145" s="35" t="s">
        <v>56</v>
      </c>
      <c r="E145" s="39" t="s">
        <v>971</v>
      </c>
    </row>
    <row r="146" spans="1:5" ht="12.75">
      <c r="A146" s="35" t="s">
        <v>57</v>
      </c>
      <c r="E146" s="40" t="s">
        <v>5</v>
      </c>
    </row>
    <row r="147" spans="1:5" ht="51">
      <c r="A147" t="s">
        <v>58</v>
      </c>
      <c r="E147" s="39" t="s">
        <v>972</v>
      </c>
    </row>
    <row r="148" spans="1:16" ht="12.75">
      <c r="A148" t="s">
        <v>50</v>
      </c>
      <c s="34" t="s">
        <v>197</v>
      </c>
      <c s="34" t="s">
        <v>973</v>
      </c>
      <c s="35" t="s">
        <v>5</v>
      </c>
      <c s="6" t="s">
        <v>974</v>
      </c>
      <c s="36" t="s">
        <v>380</v>
      </c>
      <c s="37">
        <v>80</v>
      </c>
      <c s="36">
        <v>0</v>
      </c>
      <c s="36">
        <f>ROUND(G148*H148,6)</f>
      </c>
      <c r="L148" s="38">
        <v>0</v>
      </c>
      <c s="32">
        <f>ROUND(ROUND(L148,2)*ROUND(G148,3),2)</f>
      </c>
      <c s="36" t="s">
        <v>395</v>
      </c>
      <c>
        <f>(M148*21)/100</f>
      </c>
      <c t="s">
        <v>28</v>
      </c>
    </row>
    <row r="149" spans="1:5" ht="12.75">
      <c r="A149" s="35" t="s">
        <v>56</v>
      </c>
      <c r="E149" s="39" t="s">
        <v>974</v>
      </c>
    </row>
    <row r="150" spans="1:5" ht="12.75">
      <c r="A150" s="35" t="s">
        <v>57</v>
      </c>
      <c r="E150" s="40" t="s">
        <v>5</v>
      </c>
    </row>
    <row r="151" spans="1:5" ht="89.25">
      <c r="A151" t="s">
        <v>58</v>
      </c>
      <c r="E151" s="39" t="s">
        <v>4568</v>
      </c>
    </row>
    <row r="152" spans="1:16" ht="12.75">
      <c r="A152" t="s">
        <v>50</v>
      </c>
      <c s="34" t="s">
        <v>201</v>
      </c>
      <c s="34" t="s">
        <v>976</v>
      </c>
      <c s="35" t="s">
        <v>5</v>
      </c>
      <c s="6" t="s">
        <v>977</v>
      </c>
      <c s="36" t="s">
        <v>380</v>
      </c>
      <c s="37">
        <v>16</v>
      </c>
      <c s="36">
        <v>0</v>
      </c>
      <c s="36">
        <f>ROUND(G152*H152,6)</f>
      </c>
      <c r="L152" s="38">
        <v>0</v>
      </c>
      <c s="32">
        <f>ROUND(ROUND(L152,2)*ROUND(G152,3),2)</f>
      </c>
      <c s="36" t="s">
        <v>395</v>
      </c>
      <c>
        <f>(M152*21)/100</f>
      </c>
      <c t="s">
        <v>28</v>
      </c>
    </row>
    <row r="153" spans="1:5" ht="12.75">
      <c r="A153" s="35" t="s">
        <v>56</v>
      </c>
      <c r="E153" s="39" t="s">
        <v>977</v>
      </c>
    </row>
    <row r="154" spans="1:5" ht="12.75">
      <c r="A154" s="35" t="s">
        <v>57</v>
      </c>
      <c r="E154" s="40" t="s">
        <v>5</v>
      </c>
    </row>
    <row r="155" spans="1:5" ht="89.25">
      <c r="A155" t="s">
        <v>58</v>
      </c>
      <c r="E155" s="39" t="s">
        <v>4569</v>
      </c>
    </row>
    <row r="156" spans="1:16" ht="12.75">
      <c r="A156" t="s">
        <v>50</v>
      </c>
      <c s="34" t="s">
        <v>205</v>
      </c>
      <c s="34" t="s">
        <v>758</v>
      </c>
      <c s="35" t="s">
        <v>5</v>
      </c>
      <c s="6" t="s">
        <v>379</v>
      </c>
      <c s="36" t="s">
        <v>380</v>
      </c>
      <c s="37">
        <v>40</v>
      </c>
      <c s="36">
        <v>0</v>
      </c>
      <c s="36">
        <f>ROUND(G156*H156,6)</f>
      </c>
      <c r="L156" s="38">
        <v>0</v>
      </c>
      <c s="32">
        <f>ROUND(ROUND(L156,2)*ROUND(G156,3),2)</f>
      </c>
      <c s="36" t="s">
        <v>395</v>
      </c>
      <c>
        <f>(M156*21)/100</f>
      </c>
      <c t="s">
        <v>28</v>
      </c>
    </row>
    <row r="157" spans="1:5" ht="12.75">
      <c r="A157" s="35" t="s">
        <v>56</v>
      </c>
      <c r="E157" s="39" t="s">
        <v>379</v>
      </c>
    </row>
    <row r="158" spans="1:5" ht="12.75">
      <c r="A158" s="35" t="s">
        <v>57</v>
      </c>
      <c r="E158" s="40" t="s">
        <v>5</v>
      </c>
    </row>
    <row r="159" spans="1:5" ht="89.25">
      <c r="A159" t="s">
        <v>58</v>
      </c>
      <c r="E159" s="39" t="s">
        <v>4570</v>
      </c>
    </row>
    <row r="160" spans="1:16" ht="38.25">
      <c r="A160" t="s">
        <v>50</v>
      </c>
      <c s="34" t="s">
        <v>209</v>
      </c>
      <c s="34" t="s">
        <v>1646</v>
      </c>
      <c s="35" t="s">
        <v>1647</v>
      </c>
      <c s="6" t="s">
        <v>1648</v>
      </c>
      <c s="36" t="s">
        <v>996</v>
      </c>
      <c s="37">
        <v>20</v>
      </c>
      <c s="36">
        <v>0</v>
      </c>
      <c s="36">
        <f>ROUND(G160*H160,6)</f>
      </c>
      <c r="L160" s="38">
        <v>0</v>
      </c>
      <c s="32">
        <f>ROUND(ROUND(L160,2)*ROUND(G160,3),2)</f>
      </c>
      <c s="36" t="s">
        <v>391</v>
      </c>
      <c>
        <f>(M160*21)/100</f>
      </c>
      <c t="s">
        <v>28</v>
      </c>
    </row>
    <row r="161" spans="1:5" ht="12.75">
      <c r="A161" s="35" t="s">
        <v>56</v>
      </c>
      <c r="E161" s="39" t="s">
        <v>997</v>
      </c>
    </row>
    <row r="162" spans="1:5" ht="12.75">
      <c r="A162" s="35" t="s">
        <v>57</v>
      </c>
      <c r="E162" s="40" t="s">
        <v>5</v>
      </c>
    </row>
    <row r="163" spans="1:5" ht="89.25">
      <c r="A163" t="s">
        <v>58</v>
      </c>
      <c r="E163"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4571</v>
      </c>
      <c s="41">
        <f>Rekapitulace!C43</f>
      </c>
      <c s="20" t="s">
        <v>0</v>
      </c>
      <c t="s">
        <v>23</v>
      </c>
      <c t="s">
        <v>28</v>
      </c>
    </row>
    <row r="4" spans="1:16" ht="32" customHeight="1">
      <c r="A4" s="24" t="s">
        <v>20</v>
      </c>
      <c s="25" t="s">
        <v>29</v>
      </c>
      <c s="27" t="s">
        <v>4571</v>
      </c>
      <c r="E4" s="26" t="s">
        <v>4572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4575</v>
      </c>
      <c r="E8" s="30" t="s">
        <v>4574</v>
      </c>
      <c r="J8" s="29">
        <f>0+J9+J30+J43</f>
      </c>
      <c s="29">
        <f>0+K9+K30+K43</f>
      </c>
      <c s="29">
        <f>0+L9+L30+L43</f>
      </c>
      <c s="29">
        <f>0+M9+M30+M43</f>
      </c>
    </row>
    <row r="9" spans="1:13" ht="12.75">
      <c r="A9" t="s">
        <v>47</v>
      </c>
      <c r="C9" s="31" t="s">
        <v>2431</v>
      </c>
      <c r="E9" s="33" t="s">
        <v>2432</v>
      </c>
      <c r="J9" s="32">
        <f>0</f>
      </c>
      <c s="32">
        <f>0</f>
      </c>
      <c s="32">
        <f>0+L10+L14+L18+L22+L26</f>
      </c>
      <c s="32">
        <f>0+M10+M14+M18+M22+M26</f>
      </c>
    </row>
    <row r="10" spans="1:16" ht="12.75">
      <c r="A10" t="s">
        <v>50</v>
      </c>
      <c s="34" t="s">
        <v>51</v>
      </c>
      <c s="34" t="s">
        <v>3888</v>
      </c>
      <c s="35" t="s">
        <v>5</v>
      </c>
      <c s="6" t="s">
        <v>3889</v>
      </c>
      <c s="36" t="s">
        <v>86</v>
      </c>
      <c s="37">
        <v>50</v>
      </c>
      <c s="36">
        <v>0</v>
      </c>
      <c s="36">
        <f>ROUND(G10*H10,6)</f>
      </c>
      <c r="L10" s="38">
        <v>0</v>
      </c>
      <c s="32">
        <f>ROUND(ROUND(L10,2)*ROUND(G10,3),2)</f>
      </c>
      <c s="36" t="s">
        <v>55</v>
      </c>
      <c>
        <f>(M10*21)/100</f>
      </c>
      <c t="s">
        <v>28</v>
      </c>
    </row>
    <row r="11" spans="1:5" ht="12.75">
      <c r="A11" s="35" t="s">
        <v>56</v>
      </c>
      <c r="E11" s="39" t="s">
        <v>3889</v>
      </c>
    </row>
    <row r="12" spans="1:5" ht="12.75">
      <c r="A12" s="35" t="s">
        <v>57</v>
      </c>
      <c r="E12" s="40" t="s">
        <v>5</v>
      </c>
    </row>
    <row r="13" spans="1:5" ht="51">
      <c r="A13" t="s">
        <v>58</v>
      </c>
      <c r="E13" s="39" t="s">
        <v>492</v>
      </c>
    </row>
    <row r="14" spans="1:16" ht="12.75">
      <c r="A14" t="s">
        <v>50</v>
      </c>
      <c s="34" t="s">
        <v>28</v>
      </c>
      <c s="34" t="s">
        <v>3890</v>
      </c>
      <c s="35" t="s">
        <v>5</v>
      </c>
      <c s="6" t="s">
        <v>3891</v>
      </c>
      <c s="36" t="s">
        <v>86</v>
      </c>
      <c s="37">
        <v>10</v>
      </c>
      <c s="36">
        <v>0</v>
      </c>
      <c s="36">
        <f>ROUND(G14*H14,6)</f>
      </c>
      <c r="L14" s="38">
        <v>0</v>
      </c>
      <c s="32">
        <f>ROUND(ROUND(L14,2)*ROUND(G14,3),2)</f>
      </c>
      <c s="36" t="s">
        <v>55</v>
      </c>
      <c>
        <f>(M14*21)/100</f>
      </c>
      <c t="s">
        <v>28</v>
      </c>
    </row>
    <row r="15" spans="1:5" ht="12.75">
      <c r="A15" s="35" t="s">
        <v>56</v>
      </c>
      <c r="E15" s="39" t="s">
        <v>3891</v>
      </c>
    </row>
    <row r="16" spans="1:5" ht="12.75">
      <c r="A16" s="35" t="s">
        <v>57</v>
      </c>
      <c r="E16" s="40" t="s">
        <v>5</v>
      </c>
    </row>
    <row r="17" spans="1:5" ht="51">
      <c r="A17" t="s">
        <v>58</v>
      </c>
      <c r="E17" s="39" t="s">
        <v>492</v>
      </c>
    </row>
    <row r="18" spans="1:16" ht="12.75">
      <c r="A18" t="s">
        <v>50</v>
      </c>
      <c s="34" t="s">
        <v>26</v>
      </c>
      <c s="34" t="s">
        <v>3892</v>
      </c>
      <c s="35" t="s">
        <v>5</v>
      </c>
      <c s="6" t="s">
        <v>3893</v>
      </c>
      <c s="36" t="s">
        <v>86</v>
      </c>
      <c s="37">
        <v>60</v>
      </c>
      <c s="36">
        <v>0</v>
      </c>
      <c s="36">
        <f>ROUND(G18*H18,6)</f>
      </c>
      <c r="L18" s="38">
        <v>0</v>
      </c>
      <c s="32">
        <f>ROUND(ROUND(L18,2)*ROUND(G18,3),2)</f>
      </c>
      <c s="36" t="s">
        <v>55</v>
      </c>
      <c>
        <f>(M18*21)/100</f>
      </c>
      <c t="s">
        <v>28</v>
      </c>
    </row>
    <row r="19" spans="1:5" ht="12.75">
      <c r="A19" s="35" t="s">
        <v>56</v>
      </c>
      <c r="E19" s="39" t="s">
        <v>3893</v>
      </c>
    </row>
    <row r="20" spans="1:5" ht="12.75">
      <c r="A20" s="35" t="s">
        <v>57</v>
      </c>
      <c r="E20" s="40" t="s">
        <v>5</v>
      </c>
    </row>
    <row r="21" spans="1:5" ht="51">
      <c r="A21" t="s">
        <v>58</v>
      </c>
      <c r="E21" s="39" t="s">
        <v>492</v>
      </c>
    </row>
    <row r="22" spans="1:16" ht="12.75">
      <c r="A22" t="s">
        <v>50</v>
      </c>
      <c s="34" t="s">
        <v>67</v>
      </c>
      <c s="34" t="s">
        <v>3894</v>
      </c>
      <c s="35" t="s">
        <v>5</v>
      </c>
      <c s="6" t="s">
        <v>3895</v>
      </c>
      <c s="36" t="s">
        <v>86</v>
      </c>
      <c s="37">
        <v>60</v>
      </c>
      <c s="36">
        <v>0</v>
      </c>
      <c s="36">
        <f>ROUND(G22*H22,6)</f>
      </c>
      <c r="L22" s="38">
        <v>0</v>
      </c>
      <c s="32">
        <f>ROUND(ROUND(L22,2)*ROUND(G22,3),2)</f>
      </c>
      <c s="36" t="s">
        <v>55</v>
      </c>
      <c>
        <f>(M22*21)/100</f>
      </c>
      <c t="s">
        <v>28</v>
      </c>
    </row>
    <row r="23" spans="1:5" ht="12.75">
      <c r="A23" s="35" t="s">
        <v>56</v>
      </c>
      <c r="E23" s="39" t="s">
        <v>3895</v>
      </c>
    </row>
    <row r="24" spans="1:5" ht="12.75">
      <c r="A24" s="35" t="s">
        <v>57</v>
      </c>
      <c r="E24" s="40" t="s">
        <v>5</v>
      </c>
    </row>
    <row r="25" spans="1:5" ht="51">
      <c r="A25" t="s">
        <v>58</v>
      </c>
      <c r="E25" s="39" t="s">
        <v>492</v>
      </c>
    </row>
    <row r="26" spans="1:16" ht="12.75">
      <c r="A26" t="s">
        <v>50</v>
      </c>
      <c s="34" t="s">
        <v>72</v>
      </c>
      <c s="34" t="s">
        <v>3896</v>
      </c>
      <c s="35" t="s">
        <v>5</v>
      </c>
      <c s="6" t="s">
        <v>3897</v>
      </c>
      <c s="36" t="s">
        <v>86</v>
      </c>
      <c s="37">
        <v>60</v>
      </c>
      <c s="36">
        <v>0</v>
      </c>
      <c s="36">
        <f>ROUND(G26*H26,6)</f>
      </c>
      <c r="L26" s="38">
        <v>0</v>
      </c>
      <c s="32">
        <f>ROUND(ROUND(L26,2)*ROUND(G26,3),2)</f>
      </c>
      <c s="36" t="s">
        <v>55</v>
      </c>
      <c>
        <f>(M26*21)/100</f>
      </c>
      <c t="s">
        <v>28</v>
      </c>
    </row>
    <row r="27" spans="1:5" ht="12.75">
      <c r="A27" s="35" t="s">
        <v>56</v>
      </c>
      <c r="E27" s="39" t="s">
        <v>3897</v>
      </c>
    </row>
    <row r="28" spans="1:5" ht="12.75">
      <c r="A28" s="35" t="s">
        <v>57</v>
      </c>
      <c r="E28" s="40" t="s">
        <v>5</v>
      </c>
    </row>
    <row r="29" spans="1:5" ht="51">
      <c r="A29" t="s">
        <v>58</v>
      </c>
      <c r="E29" s="39" t="s">
        <v>492</v>
      </c>
    </row>
    <row r="30" spans="1:13" ht="12.75">
      <c r="A30" t="s">
        <v>47</v>
      </c>
      <c r="C30" s="31" t="s">
        <v>48</v>
      </c>
      <c r="E30" s="33" t="s">
        <v>4576</v>
      </c>
      <c r="J30" s="32">
        <f>0</f>
      </c>
      <c s="32">
        <f>0</f>
      </c>
      <c s="32">
        <f>0+L31+L35+L39</f>
      </c>
      <c s="32">
        <f>0+M31+M35+M39</f>
      </c>
    </row>
    <row r="31" spans="1:16" ht="12.75">
      <c r="A31" t="s">
        <v>50</v>
      </c>
      <c s="34" t="s">
        <v>27</v>
      </c>
      <c s="34" t="s">
        <v>4577</v>
      </c>
      <c s="35" t="s">
        <v>5</v>
      </c>
      <c s="6" t="s">
        <v>4578</v>
      </c>
      <c s="36" t="s">
        <v>65</v>
      </c>
      <c s="37">
        <v>4</v>
      </c>
      <c s="36">
        <v>0</v>
      </c>
      <c s="36">
        <f>ROUND(G31*H31,6)</f>
      </c>
      <c r="L31" s="38">
        <v>0</v>
      </c>
      <c s="32">
        <f>ROUND(ROUND(L31,2)*ROUND(G31,3),2)</f>
      </c>
      <c s="36" t="s">
        <v>55</v>
      </c>
      <c>
        <f>(M31*21)/100</f>
      </c>
      <c t="s">
        <v>28</v>
      </c>
    </row>
    <row r="32" spans="1:5" ht="12.75">
      <c r="A32" s="35" t="s">
        <v>56</v>
      </c>
      <c r="E32" s="39" t="s">
        <v>4578</v>
      </c>
    </row>
    <row r="33" spans="1:5" ht="12.75">
      <c r="A33" s="35" t="s">
        <v>57</v>
      </c>
      <c r="E33" s="40" t="s">
        <v>5</v>
      </c>
    </row>
    <row r="34" spans="1:5" ht="51">
      <c r="A34" t="s">
        <v>58</v>
      </c>
      <c r="E34" s="39" t="s">
        <v>492</v>
      </c>
    </row>
    <row r="35" spans="1:16" ht="12.75">
      <c r="A35" t="s">
        <v>50</v>
      </c>
      <c s="34" t="s">
        <v>79</v>
      </c>
      <c s="34" t="s">
        <v>4579</v>
      </c>
      <c s="35" t="s">
        <v>5</v>
      </c>
      <c s="6" t="s">
        <v>4580</v>
      </c>
      <c s="36" t="s">
        <v>65</v>
      </c>
      <c s="37">
        <v>9</v>
      </c>
      <c s="36">
        <v>0</v>
      </c>
      <c s="36">
        <f>ROUND(G35*H35,6)</f>
      </c>
      <c r="L35" s="38">
        <v>0</v>
      </c>
      <c s="32">
        <f>ROUND(ROUND(L35,2)*ROUND(G35,3),2)</f>
      </c>
      <c s="36" t="s">
        <v>55</v>
      </c>
      <c>
        <f>(M35*21)/100</f>
      </c>
      <c t="s">
        <v>28</v>
      </c>
    </row>
    <row r="36" spans="1:5" ht="12.75">
      <c r="A36" s="35" t="s">
        <v>56</v>
      </c>
      <c r="E36" s="39" t="s">
        <v>4580</v>
      </c>
    </row>
    <row r="37" spans="1:5" ht="12.75">
      <c r="A37" s="35" t="s">
        <v>57</v>
      </c>
      <c r="E37" s="40" t="s">
        <v>5</v>
      </c>
    </row>
    <row r="38" spans="1:5" ht="51">
      <c r="A38" t="s">
        <v>58</v>
      </c>
      <c r="E38" s="39" t="s">
        <v>492</v>
      </c>
    </row>
    <row r="39" spans="1:16" ht="12.75">
      <c r="A39" t="s">
        <v>50</v>
      </c>
      <c s="34" t="s">
        <v>83</v>
      </c>
      <c s="34" t="s">
        <v>4581</v>
      </c>
      <c s="35" t="s">
        <v>5</v>
      </c>
      <c s="6" t="s">
        <v>4582</v>
      </c>
      <c s="36" t="s">
        <v>65</v>
      </c>
      <c s="37">
        <v>2</v>
      </c>
      <c s="36">
        <v>0</v>
      </c>
      <c s="36">
        <f>ROUND(G39*H39,6)</f>
      </c>
      <c r="L39" s="38">
        <v>0</v>
      </c>
      <c s="32">
        <f>ROUND(ROUND(L39,2)*ROUND(G39,3),2)</f>
      </c>
      <c s="36" t="s">
        <v>55</v>
      </c>
      <c>
        <f>(M39*21)/100</f>
      </c>
      <c t="s">
        <v>28</v>
      </c>
    </row>
    <row r="40" spans="1:5" ht="12.75">
      <c r="A40" s="35" t="s">
        <v>56</v>
      </c>
      <c r="E40" s="39" t="s">
        <v>4582</v>
      </c>
    </row>
    <row r="41" spans="1:5" ht="12.75">
      <c r="A41" s="35" t="s">
        <v>57</v>
      </c>
      <c r="E41" s="40" t="s">
        <v>5</v>
      </c>
    </row>
    <row r="42" spans="1:5" ht="51">
      <c r="A42" t="s">
        <v>58</v>
      </c>
      <c r="E42" s="39" t="s">
        <v>492</v>
      </c>
    </row>
    <row r="43" spans="1:13" ht="12.75">
      <c r="A43" t="s">
        <v>47</v>
      </c>
      <c r="C43" s="31" t="s">
        <v>870</v>
      </c>
      <c r="E43" s="33" t="s">
        <v>4583</v>
      </c>
      <c r="J43" s="32">
        <f>0</f>
      </c>
      <c s="32">
        <f>0</f>
      </c>
      <c s="32">
        <f>0+L44+L48+L52</f>
      </c>
      <c s="32">
        <f>0+M44+M48+M52</f>
      </c>
    </row>
    <row r="44" spans="1:16" ht="12.75">
      <c r="A44" t="s">
        <v>50</v>
      </c>
      <c s="34" t="s">
        <v>88</v>
      </c>
      <c s="34" t="s">
        <v>4584</v>
      </c>
      <c s="35" t="s">
        <v>5</v>
      </c>
      <c s="6" t="s">
        <v>4585</v>
      </c>
      <c s="36" t="s">
        <v>65</v>
      </c>
      <c s="37">
        <v>15</v>
      </c>
      <c s="36">
        <v>0</v>
      </c>
      <c s="36">
        <f>ROUND(G44*H44,6)</f>
      </c>
      <c r="L44" s="38">
        <v>0</v>
      </c>
      <c s="32">
        <f>ROUND(ROUND(L44,2)*ROUND(G44,3),2)</f>
      </c>
      <c s="36" t="s">
        <v>55</v>
      </c>
      <c>
        <f>(M44*21)/100</f>
      </c>
      <c t="s">
        <v>28</v>
      </c>
    </row>
    <row r="45" spans="1:5" ht="12.75">
      <c r="A45" s="35" t="s">
        <v>56</v>
      </c>
      <c r="E45" s="39" t="s">
        <v>4585</v>
      </c>
    </row>
    <row r="46" spans="1:5" ht="12.75">
      <c r="A46" s="35" t="s">
        <v>57</v>
      </c>
      <c r="E46" s="40" t="s">
        <v>5</v>
      </c>
    </row>
    <row r="47" spans="1:5" ht="51">
      <c r="A47" t="s">
        <v>58</v>
      </c>
      <c r="E47" s="39" t="s">
        <v>492</v>
      </c>
    </row>
    <row r="48" spans="1:16" ht="12.75">
      <c r="A48" t="s">
        <v>50</v>
      </c>
      <c s="34" t="s">
        <v>92</v>
      </c>
      <c s="34" t="s">
        <v>4586</v>
      </c>
      <c s="35" t="s">
        <v>5</v>
      </c>
      <c s="6" t="s">
        <v>4587</v>
      </c>
      <c s="36" t="s">
        <v>4022</v>
      </c>
      <c s="37">
        <v>8</v>
      </c>
      <c s="36">
        <v>0</v>
      </c>
      <c s="36">
        <f>ROUND(G48*H48,6)</f>
      </c>
      <c r="L48" s="38">
        <v>0</v>
      </c>
      <c s="32">
        <f>ROUND(ROUND(L48,2)*ROUND(G48,3),2)</f>
      </c>
      <c s="36" t="s">
        <v>55</v>
      </c>
      <c>
        <f>(M48*21)/100</f>
      </c>
      <c t="s">
        <v>28</v>
      </c>
    </row>
    <row r="49" spans="1:5" ht="12.75">
      <c r="A49" s="35" t="s">
        <v>56</v>
      </c>
      <c r="E49" s="39" t="s">
        <v>4587</v>
      </c>
    </row>
    <row r="50" spans="1:5" ht="12.75">
      <c r="A50" s="35" t="s">
        <v>57</v>
      </c>
      <c r="E50" s="40" t="s">
        <v>5</v>
      </c>
    </row>
    <row r="51" spans="1:5" ht="51">
      <c r="A51" t="s">
        <v>58</v>
      </c>
      <c r="E51" s="39" t="s">
        <v>492</v>
      </c>
    </row>
    <row r="52" spans="1:16" ht="12.75">
      <c r="A52" t="s">
        <v>50</v>
      </c>
      <c s="34" t="s">
        <v>96</v>
      </c>
      <c s="34" t="s">
        <v>4588</v>
      </c>
      <c s="35" t="s">
        <v>5</v>
      </c>
      <c s="6" t="s">
        <v>4589</v>
      </c>
      <c s="36" t="s">
        <v>65</v>
      </c>
      <c s="37">
        <v>15</v>
      </c>
      <c s="36">
        <v>0</v>
      </c>
      <c s="36">
        <f>ROUND(G52*H52,6)</f>
      </c>
      <c r="L52" s="38">
        <v>0</v>
      </c>
      <c s="32">
        <f>ROUND(ROUND(L52,2)*ROUND(G52,3),2)</f>
      </c>
      <c s="36" t="s">
        <v>55</v>
      </c>
      <c>
        <f>(M52*21)/100</f>
      </c>
      <c t="s">
        <v>28</v>
      </c>
    </row>
    <row r="53" spans="1:5" ht="12.75">
      <c r="A53" s="35" t="s">
        <v>56</v>
      </c>
      <c r="E53" s="39" t="s">
        <v>4589</v>
      </c>
    </row>
    <row r="54" spans="1:5" ht="12.75">
      <c r="A54" s="35" t="s">
        <v>57</v>
      </c>
      <c r="E54" s="40" t="s">
        <v>5</v>
      </c>
    </row>
    <row r="55" spans="1:5" ht="51">
      <c r="A55" t="s">
        <v>58</v>
      </c>
      <c r="E55"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4571</v>
      </c>
      <c s="41">
        <f>Rekapitulace!C43</f>
      </c>
      <c s="20" t="s">
        <v>0</v>
      </c>
      <c t="s">
        <v>23</v>
      </c>
      <c t="s">
        <v>28</v>
      </c>
    </row>
    <row r="4" spans="1:16" ht="32" customHeight="1">
      <c r="A4" s="24" t="s">
        <v>20</v>
      </c>
      <c s="25" t="s">
        <v>29</v>
      </c>
      <c s="27" t="s">
        <v>4571</v>
      </c>
      <c r="E4" s="26" t="s">
        <v>4572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COUNTIFS(L8:L278,"=0",A8:A278,"P")+COUNTIFS(L8:L278,"",A8:A278,"P")+SUM(Q8:Q278)</f>
      </c>
    </row>
    <row r="8" spans="1:13" ht="12.75">
      <c r="A8" t="s">
        <v>45</v>
      </c>
      <c r="C8" s="28" t="s">
        <v>4592</v>
      </c>
      <c r="E8" s="30" t="s">
        <v>4591</v>
      </c>
      <c r="J8" s="29">
        <f>0+J9+J62+J123+J184+J237</f>
      </c>
      <c s="29">
        <f>0+K9+K62+K123+K184+K237</f>
      </c>
      <c s="29">
        <f>0+L9+L62+L123+L184+L237</f>
      </c>
      <c s="29">
        <f>0+M9+M62+M123+M184+M237</f>
      </c>
    </row>
    <row r="9" spans="1:13" ht="12.75">
      <c r="A9" t="s">
        <v>47</v>
      </c>
      <c r="C9" s="31" t="s">
        <v>51</v>
      </c>
      <c r="E9" s="33" t="s">
        <v>49</v>
      </c>
      <c r="J9" s="32">
        <f>0</f>
      </c>
      <c s="32">
        <f>0</f>
      </c>
      <c s="32">
        <f>0+L10+L14+L18+L22+L26+L30+L34+L38+L42+L46+L50+L54+L58</f>
      </c>
      <c s="32">
        <f>0+M10+M14+M18+M22+M26+M30+M34+M38+M42+M46+M50+M54+M58</f>
      </c>
    </row>
    <row r="10" spans="1:16" ht="12.75">
      <c r="A10" t="s">
        <v>50</v>
      </c>
      <c s="34" t="s">
        <v>51</v>
      </c>
      <c s="34" t="s">
        <v>4509</v>
      </c>
      <c s="35" t="s">
        <v>5</v>
      </c>
      <c s="6" t="s">
        <v>4510</v>
      </c>
      <c s="36" t="s">
        <v>4511</v>
      </c>
      <c s="37">
        <v>4</v>
      </c>
      <c s="36">
        <v>0</v>
      </c>
      <c s="36">
        <f>ROUND(G10*H10,6)</f>
      </c>
      <c r="L10" s="38">
        <v>0</v>
      </c>
      <c s="32">
        <f>ROUND(ROUND(L10,2)*ROUND(G10,3),2)</f>
      </c>
      <c s="36" t="s">
        <v>395</v>
      </c>
      <c>
        <f>(M10*21)/100</f>
      </c>
      <c t="s">
        <v>28</v>
      </c>
    </row>
    <row r="11" spans="1:5" ht="12.75">
      <c r="A11" s="35" t="s">
        <v>56</v>
      </c>
      <c r="E11" s="39" t="s">
        <v>4510</v>
      </c>
    </row>
    <row r="12" spans="1:5" ht="12.75">
      <c r="A12" s="35" t="s">
        <v>57</v>
      </c>
      <c r="E12" s="40" t="s">
        <v>5</v>
      </c>
    </row>
    <row r="13" spans="1:5" ht="25.5">
      <c r="A13" t="s">
        <v>58</v>
      </c>
      <c r="E13" s="39" t="s">
        <v>4593</v>
      </c>
    </row>
    <row r="14" spans="1:16" ht="12.75">
      <c r="A14" t="s">
        <v>50</v>
      </c>
      <c s="34" t="s">
        <v>28</v>
      </c>
      <c s="34" t="s">
        <v>4594</v>
      </c>
      <c s="35" t="s">
        <v>5</v>
      </c>
      <c s="6" t="s">
        <v>77</v>
      </c>
      <c s="36" t="s">
        <v>54</v>
      </c>
      <c s="37">
        <v>44</v>
      </c>
      <c s="36">
        <v>0</v>
      </c>
      <c s="36">
        <f>ROUND(G14*H14,6)</f>
      </c>
      <c r="L14" s="38">
        <v>0</v>
      </c>
      <c s="32">
        <f>ROUND(ROUND(L14,2)*ROUND(G14,3),2)</f>
      </c>
      <c s="36" t="s">
        <v>395</v>
      </c>
      <c>
        <f>(M14*21)/100</f>
      </c>
      <c t="s">
        <v>28</v>
      </c>
    </row>
    <row r="15" spans="1:5" ht="12.75">
      <c r="A15" s="35" t="s">
        <v>56</v>
      </c>
      <c r="E15" s="39" t="s">
        <v>77</v>
      </c>
    </row>
    <row r="16" spans="1:5" ht="12.75">
      <c r="A16" s="35" t="s">
        <v>57</v>
      </c>
      <c r="E16" s="40" t="s">
        <v>5</v>
      </c>
    </row>
    <row r="17" spans="1:5" ht="242.25">
      <c r="A17" t="s">
        <v>58</v>
      </c>
      <c r="E17" s="39" t="s">
        <v>1224</v>
      </c>
    </row>
    <row r="18" spans="1:16" ht="12.75">
      <c r="A18" t="s">
        <v>50</v>
      </c>
      <c s="34" t="s">
        <v>26</v>
      </c>
      <c s="34" t="s">
        <v>1222</v>
      </c>
      <c s="35" t="s">
        <v>5</v>
      </c>
      <c s="6" t="s">
        <v>1223</v>
      </c>
      <c s="36" t="s">
        <v>54</v>
      </c>
      <c s="37">
        <v>240</v>
      </c>
      <c s="36">
        <v>0</v>
      </c>
      <c s="36">
        <f>ROUND(G18*H18,6)</f>
      </c>
      <c r="L18" s="38">
        <v>0</v>
      </c>
      <c s="32">
        <f>ROUND(ROUND(L18,2)*ROUND(G18,3),2)</f>
      </c>
      <c s="36" t="s">
        <v>395</v>
      </c>
      <c>
        <f>(M18*21)/100</f>
      </c>
      <c t="s">
        <v>28</v>
      </c>
    </row>
    <row r="19" spans="1:5" ht="12.75">
      <c r="A19" s="35" t="s">
        <v>56</v>
      </c>
      <c r="E19" s="39" t="s">
        <v>1223</v>
      </c>
    </row>
    <row r="20" spans="1:5" ht="12.75">
      <c r="A20" s="35" t="s">
        <v>57</v>
      </c>
      <c r="E20" s="40" t="s">
        <v>5</v>
      </c>
    </row>
    <row r="21" spans="1:5" ht="242.25">
      <c r="A21" t="s">
        <v>58</v>
      </c>
      <c r="E21" s="39" t="s">
        <v>1224</v>
      </c>
    </row>
    <row r="22" spans="1:16" ht="12.75">
      <c r="A22" t="s">
        <v>50</v>
      </c>
      <c s="34" t="s">
        <v>67</v>
      </c>
      <c s="34" t="s">
        <v>4513</v>
      </c>
      <c s="35" t="s">
        <v>5</v>
      </c>
      <c s="6" t="s">
        <v>4514</v>
      </c>
      <c s="36" t="s">
        <v>86</v>
      </c>
      <c s="37">
        <v>30</v>
      </c>
      <c s="36">
        <v>0</v>
      </c>
      <c s="36">
        <f>ROUND(G22*H22,6)</f>
      </c>
      <c r="L22" s="38">
        <v>0</v>
      </c>
      <c s="32">
        <f>ROUND(ROUND(L22,2)*ROUND(G22,3),2)</f>
      </c>
      <c s="36" t="s">
        <v>395</v>
      </c>
      <c>
        <f>(M22*21)/100</f>
      </c>
      <c t="s">
        <v>28</v>
      </c>
    </row>
    <row r="23" spans="1:5" ht="12.75">
      <c r="A23" s="35" t="s">
        <v>56</v>
      </c>
      <c r="E23" s="39" t="s">
        <v>4514</v>
      </c>
    </row>
    <row r="24" spans="1:5" ht="12.75">
      <c r="A24" s="35" t="s">
        <v>57</v>
      </c>
      <c r="E24" s="40" t="s">
        <v>5</v>
      </c>
    </row>
    <row r="25" spans="1:5" ht="38.25">
      <c r="A25" t="s">
        <v>58</v>
      </c>
      <c r="E25" s="39" t="s">
        <v>4515</v>
      </c>
    </row>
    <row r="26" spans="1:16" ht="12.75">
      <c r="A26" t="s">
        <v>50</v>
      </c>
      <c s="34" t="s">
        <v>72</v>
      </c>
      <c s="34" t="s">
        <v>4516</v>
      </c>
      <c s="35" t="s">
        <v>5</v>
      </c>
      <c s="6" t="s">
        <v>4517</v>
      </c>
      <c s="36" t="s">
        <v>1472</v>
      </c>
      <c s="37">
        <v>240</v>
      </c>
      <c s="36">
        <v>0</v>
      </c>
      <c s="36">
        <f>ROUND(G26*H26,6)</f>
      </c>
      <c r="L26" s="38">
        <v>0</v>
      </c>
      <c s="32">
        <f>ROUND(ROUND(L26,2)*ROUND(G26,3),2)</f>
      </c>
      <c s="36" t="s">
        <v>395</v>
      </c>
      <c>
        <f>(M26*21)/100</f>
      </c>
      <c t="s">
        <v>28</v>
      </c>
    </row>
    <row r="27" spans="1:5" ht="12.75">
      <c r="A27" s="35" t="s">
        <v>56</v>
      </c>
      <c r="E27" s="39" t="s">
        <v>4517</v>
      </c>
    </row>
    <row r="28" spans="1:5" ht="12.75">
      <c r="A28" s="35" t="s">
        <v>57</v>
      </c>
      <c r="E28" s="40" t="s">
        <v>5</v>
      </c>
    </row>
    <row r="29" spans="1:5" ht="25.5">
      <c r="A29" t="s">
        <v>58</v>
      </c>
      <c r="E29" s="39" t="s">
        <v>4518</v>
      </c>
    </row>
    <row r="30" spans="1:16" ht="12.75">
      <c r="A30" t="s">
        <v>50</v>
      </c>
      <c s="34" t="s">
        <v>27</v>
      </c>
      <c s="34" t="s">
        <v>4595</v>
      </c>
      <c s="35" t="s">
        <v>5</v>
      </c>
      <c s="6" t="s">
        <v>4596</v>
      </c>
      <c s="36" t="s">
        <v>54</v>
      </c>
      <c s="37">
        <v>22</v>
      </c>
      <c s="36">
        <v>0</v>
      </c>
      <c s="36">
        <f>ROUND(G30*H30,6)</f>
      </c>
      <c r="L30" s="38">
        <v>0</v>
      </c>
      <c s="32">
        <f>ROUND(ROUND(L30,2)*ROUND(G30,3),2)</f>
      </c>
      <c s="36" t="s">
        <v>395</v>
      </c>
      <c>
        <f>(M30*21)/100</f>
      </c>
      <c t="s">
        <v>28</v>
      </c>
    </row>
    <row r="31" spans="1:5" ht="12.75">
      <c r="A31" s="35" t="s">
        <v>56</v>
      </c>
      <c r="E31" s="39" t="s">
        <v>4596</v>
      </c>
    </row>
    <row r="32" spans="1:5" ht="12.75">
      <c r="A32" s="35" t="s">
        <v>57</v>
      </c>
      <c r="E32" s="40" t="s">
        <v>5</v>
      </c>
    </row>
    <row r="33" spans="1:5" ht="280.5">
      <c r="A33" t="s">
        <v>58</v>
      </c>
      <c r="E33" s="39" t="s">
        <v>4597</v>
      </c>
    </row>
    <row r="34" spans="1:16" ht="12.75">
      <c r="A34" t="s">
        <v>50</v>
      </c>
      <c s="34" t="s">
        <v>79</v>
      </c>
      <c s="34" t="s">
        <v>4598</v>
      </c>
      <c s="35" t="s">
        <v>5</v>
      </c>
      <c s="6" t="s">
        <v>4599</v>
      </c>
      <c s="36" t="s">
        <v>996</v>
      </c>
      <c s="37">
        <v>2</v>
      </c>
      <c s="36">
        <v>0</v>
      </c>
      <c s="36">
        <f>ROUND(G34*H34,6)</f>
      </c>
      <c r="L34" s="38">
        <v>0</v>
      </c>
      <c s="32">
        <f>ROUND(ROUND(L34,2)*ROUND(G34,3),2)</f>
      </c>
      <c s="36" t="s">
        <v>395</v>
      </c>
      <c>
        <f>(M34*21)/100</f>
      </c>
      <c t="s">
        <v>28</v>
      </c>
    </row>
    <row r="35" spans="1:5" ht="12.75">
      <c r="A35" s="35" t="s">
        <v>56</v>
      </c>
      <c r="E35" s="39" t="s">
        <v>4599</v>
      </c>
    </row>
    <row r="36" spans="1:5" ht="12.75">
      <c r="A36" s="35" t="s">
        <v>57</v>
      </c>
      <c r="E36" s="40" t="s">
        <v>5</v>
      </c>
    </row>
    <row r="37" spans="1:5" ht="204">
      <c r="A37" t="s">
        <v>58</v>
      </c>
      <c r="E37" s="39" t="s">
        <v>4600</v>
      </c>
    </row>
    <row r="38" spans="1:16" ht="12.75">
      <c r="A38" t="s">
        <v>50</v>
      </c>
      <c s="34" t="s">
        <v>83</v>
      </c>
      <c s="34" t="s">
        <v>4519</v>
      </c>
      <c s="35" t="s">
        <v>5</v>
      </c>
      <c s="6" t="s">
        <v>4520</v>
      </c>
      <c s="36" t="s">
        <v>86</v>
      </c>
      <c s="37">
        <v>60</v>
      </c>
      <c s="36">
        <v>0</v>
      </c>
      <c s="36">
        <f>ROUND(G38*H38,6)</f>
      </c>
      <c r="L38" s="38">
        <v>0</v>
      </c>
      <c s="32">
        <f>ROUND(ROUND(L38,2)*ROUND(G38,3),2)</f>
      </c>
      <c s="36" t="s">
        <v>395</v>
      </c>
      <c>
        <f>(M38*21)/100</f>
      </c>
      <c t="s">
        <v>28</v>
      </c>
    </row>
    <row r="39" spans="1:5" ht="12.75">
      <c r="A39" s="35" t="s">
        <v>56</v>
      </c>
      <c r="E39" s="39" t="s">
        <v>4520</v>
      </c>
    </row>
    <row r="40" spans="1:5" ht="12.75">
      <c r="A40" s="35" t="s">
        <v>57</v>
      </c>
      <c r="E40" s="40" t="s">
        <v>5</v>
      </c>
    </row>
    <row r="41" spans="1:5" ht="38.25">
      <c r="A41" t="s">
        <v>58</v>
      </c>
      <c r="E41" s="39" t="s">
        <v>1084</v>
      </c>
    </row>
    <row r="42" spans="1:16" ht="12.75">
      <c r="A42" t="s">
        <v>50</v>
      </c>
      <c s="34" t="s">
        <v>88</v>
      </c>
      <c s="34" t="s">
        <v>4601</v>
      </c>
      <c s="35" t="s">
        <v>5</v>
      </c>
      <c s="6" t="s">
        <v>4602</v>
      </c>
      <c s="36" t="s">
        <v>86</v>
      </c>
      <c s="37">
        <v>380</v>
      </c>
      <c s="36">
        <v>0</v>
      </c>
      <c s="36">
        <f>ROUND(G42*H42,6)</f>
      </c>
      <c r="L42" s="38">
        <v>0</v>
      </c>
      <c s="32">
        <f>ROUND(ROUND(L42,2)*ROUND(G42,3),2)</f>
      </c>
      <c s="36" t="s">
        <v>395</v>
      </c>
      <c>
        <f>(M42*21)/100</f>
      </c>
      <c t="s">
        <v>28</v>
      </c>
    </row>
    <row r="43" spans="1:5" ht="12.75">
      <c r="A43" s="35" t="s">
        <v>56</v>
      </c>
      <c r="E43" s="39" t="s">
        <v>4602</v>
      </c>
    </row>
    <row r="44" spans="1:5" ht="12.75">
      <c r="A44" s="35" t="s">
        <v>57</v>
      </c>
      <c r="E44" s="40" t="s">
        <v>5</v>
      </c>
    </row>
    <row r="45" spans="1:5" ht="38.25">
      <c r="A45" t="s">
        <v>58</v>
      </c>
      <c r="E45" s="39" t="s">
        <v>4523</v>
      </c>
    </row>
    <row r="46" spans="1:16" ht="25.5">
      <c r="A46" t="s">
        <v>50</v>
      </c>
      <c s="34" t="s">
        <v>92</v>
      </c>
      <c s="34" t="s">
        <v>4603</v>
      </c>
      <c s="35" t="s">
        <v>5</v>
      </c>
      <c s="6" t="s">
        <v>4604</v>
      </c>
      <c s="36" t="s">
        <v>86</v>
      </c>
      <c s="37">
        <v>380</v>
      </c>
      <c s="36">
        <v>0</v>
      </c>
      <c s="36">
        <f>ROUND(G46*H46,6)</f>
      </c>
      <c r="L46" s="38">
        <v>0</v>
      </c>
      <c s="32">
        <f>ROUND(ROUND(L46,2)*ROUND(G46,3),2)</f>
      </c>
      <c s="36" t="s">
        <v>395</v>
      </c>
      <c>
        <f>(M46*21)/100</f>
      </c>
      <c t="s">
        <v>28</v>
      </c>
    </row>
    <row r="47" spans="1:5" ht="25.5">
      <c r="A47" s="35" t="s">
        <v>56</v>
      </c>
      <c r="E47" s="39" t="s">
        <v>4604</v>
      </c>
    </row>
    <row r="48" spans="1:5" ht="12.75">
      <c r="A48" s="35" t="s">
        <v>57</v>
      </c>
      <c r="E48" s="40" t="s">
        <v>5</v>
      </c>
    </row>
    <row r="49" spans="1:5" ht="38.25">
      <c r="A49" t="s">
        <v>58</v>
      </c>
      <c r="E49" s="39" t="s">
        <v>4526</v>
      </c>
    </row>
    <row r="50" spans="1:16" ht="12.75">
      <c r="A50" t="s">
        <v>50</v>
      </c>
      <c s="34" t="s">
        <v>96</v>
      </c>
      <c s="34" t="s">
        <v>4605</v>
      </c>
      <c s="35" t="s">
        <v>5</v>
      </c>
      <c s="6" t="s">
        <v>4606</v>
      </c>
      <c s="36" t="s">
        <v>54</v>
      </c>
      <c s="37">
        <v>24</v>
      </c>
      <c s="36">
        <v>0</v>
      </c>
      <c s="36">
        <f>ROUND(G50*H50,6)</f>
      </c>
      <c r="L50" s="38">
        <v>0</v>
      </c>
      <c s="32">
        <f>ROUND(ROUND(L50,2)*ROUND(G50,3),2)</f>
      </c>
      <c s="36" t="s">
        <v>395</v>
      </c>
      <c>
        <f>(M50*21)/100</f>
      </c>
      <c t="s">
        <v>28</v>
      </c>
    </row>
    <row r="51" spans="1:5" ht="12.75">
      <c r="A51" s="35" t="s">
        <v>56</v>
      </c>
      <c r="E51" s="39" t="s">
        <v>4606</v>
      </c>
    </row>
    <row r="52" spans="1:5" ht="12.75">
      <c r="A52" s="35" t="s">
        <v>57</v>
      </c>
      <c r="E52" s="40" t="s">
        <v>5</v>
      </c>
    </row>
    <row r="53" spans="1:5" ht="102">
      <c r="A53" t="s">
        <v>58</v>
      </c>
      <c r="E53" s="39" t="s">
        <v>1645</v>
      </c>
    </row>
    <row r="54" spans="1:16" ht="25.5">
      <c r="A54" t="s">
        <v>50</v>
      </c>
      <c s="34" t="s">
        <v>100</v>
      </c>
      <c s="34" t="s">
        <v>1767</v>
      </c>
      <c s="35" t="s">
        <v>5</v>
      </c>
      <c s="6" t="s">
        <v>1768</v>
      </c>
      <c s="36" t="s">
        <v>54</v>
      </c>
      <c s="37">
        <v>262</v>
      </c>
      <c s="36">
        <v>0</v>
      </c>
      <c s="36">
        <f>ROUND(G54*H54,6)</f>
      </c>
      <c r="L54" s="38">
        <v>0</v>
      </c>
      <c s="32">
        <f>ROUND(ROUND(L54,2)*ROUND(G54,3),2)</f>
      </c>
      <c s="36" t="s">
        <v>391</v>
      </c>
      <c>
        <f>(M54*21)/100</f>
      </c>
      <c t="s">
        <v>28</v>
      </c>
    </row>
    <row r="55" spans="1:5" ht="25.5">
      <c r="A55" s="35" t="s">
        <v>56</v>
      </c>
      <c r="E55" s="39" t="s">
        <v>1768</v>
      </c>
    </row>
    <row r="56" spans="1:5" ht="12.75">
      <c r="A56" s="35" t="s">
        <v>57</v>
      </c>
      <c r="E56" s="40" t="s">
        <v>5</v>
      </c>
    </row>
    <row r="57" spans="1:5" ht="76.5">
      <c r="A57" t="s">
        <v>58</v>
      </c>
      <c r="E57" s="39" t="s">
        <v>1770</v>
      </c>
    </row>
    <row r="58" spans="1:16" ht="12.75">
      <c r="A58" t="s">
        <v>50</v>
      </c>
      <c s="34" t="s">
        <v>104</v>
      </c>
      <c s="34" t="s">
        <v>4527</v>
      </c>
      <c s="35" t="s">
        <v>5</v>
      </c>
      <c s="6" t="s">
        <v>1083</v>
      </c>
      <c s="36" t="s">
        <v>86</v>
      </c>
      <c s="37">
        <v>260</v>
      </c>
      <c s="36">
        <v>0</v>
      </c>
      <c s="36">
        <f>ROUND(G58*H58,6)</f>
      </c>
      <c r="L58" s="38">
        <v>0</v>
      </c>
      <c s="32">
        <f>ROUND(ROUND(L58,2)*ROUND(G58,3),2)</f>
      </c>
      <c s="36" t="s">
        <v>391</v>
      </c>
      <c>
        <f>(M58*21)/100</f>
      </c>
      <c t="s">
        <v>28</v>
      </c>
    </row>
    <row r="59" spans="1:5" ht="12.75">
      <c r="A59" s="35" t="s">
        <v>56</v>
      </c>
      <c r="E59" s="39" t="s">
        <v>1083</v>
      </c>
    </row>
    <row r="60" spans="1:5" ht="12.75">
      <c r="A60" s="35" t="s">
        <v>57</v>
      </c>
      <c r="E60" s="40" t="s">
        <v>5</v>
      </c>
    </row>
    <row r="61" spans="1:5" ht="63.75">
      <c r="A61" t="s">
        <v>58</v>
      </c>
      <c r="E61" s="39" t="s">
        <v>4607</v>
      </c>
    </row>
    <row r="62" spans="1:13" ht="12.75">
      <c r="A62" t="s">
        <v>47</v>
      </c>
      <c r="C62" s="31" t="s">
        <v>28</v>
      </c>
      <c r="E62" s="33" t="s">
        <v>4608</v>
      </c>
      <c r="J62" s="32">
        <f>0</f>
      </c>
      <c s="32">
        <f>0</f>
      </c>
      <c s="32">
        <f>0+L63+L67+L71+L75+L79+L83+L87+L91+L95+L99+L103+L107+L111+L115+L119</f>
      </c>
      <c s="32">
        <f>0+M63+M67+M71+M75+M79+M83+M87+M91+M95+M99+M103+M107+M111+M115+M119</f>
      </c>
    </row>
    <row r="63" spans="1:16" ht="25.5">
      <c r="A63" t="s">
        <v>50</v>
      </c>
      <c s="34" t="s">
        <v>110</v>
      </c>
      <c s="34" t="s">
        <v>4609</v>
      </c>
      <c s="35" t="s">
        <v>5</v>
      </c>
      <c s="6" t="s">
        <v>4610</v>
      </c>
      <c s="36" t="s">
        <v>65</v>
      </c>
      <c s="37">
        <v>3</v>
      </c>
      <c s="36">
        <v>0</v>
      </c>
      <c s="36">
        <f>ROUND(G63*H63,6)</f>
      </c>
      <c r="L63" s="38">
        <v>0</v>
      </c>
      <c s="32">
        <f>ROUND(ROUND(L63,2)*ROUND(G63,3),2)</f>
      </c>
      <c s="36" t="s">
        <v>395</v>
      </c>
      <c>
        <f>(M63*21)/100</f>
      </c>
      <c t="s">
        <v>28</v>
      </c>
    </row>
    <row r="64" spans="1:5" ht="25.5">
      <c r="A64" s="35" t="s">
        <v>56</v>
      </c>
      <c r="E64" s="39" t="s">
        <v>4610</v>
      </c>
    </row>
    <row r="65" spans="1:5" ht="12.75">
      <c r="A65" s="35" t="s">
        <v>57</v>
      </c>
      <c r="E65" s="40" t="s">
        <v>5</v>
      </c>
    </row>
    <row r="66" spans="1:5" ht="76.5">
      <c r="A66" t="s">
        <v>58</v>
      </c>
      <c r="E66" s="39" t="s">
        <v>4611</v>
      </c>
    </row>
    <row r="67" spans="1:16" ht="12.75">
      <c r="A67" t="s">
        <v>50</v>
      </c>
      <c s="34" t="s">
        <v>114</v>
      </c>
      <c s="34" t="s">
        <v>4612</v>
      </c>
      <c s="35" t="s">
        <v>5</v>
      </c>
      <c s="6" t="s">
        <v>4613</v>
      </c>
      <c s="36" t="s">
        <v>65</v>
      </c>
      <c s="37">
        <v>2</v>
      </c>
      <c s="36">
        <v>0</v>
      </c>
      <c s="36">
        <f>ROUND(G67*H67,6)</f>
      </c>
      <c r="L67" s="38">
        <v>0</v>
      </c>
      <c s="32">
        <f>ROUND(ROUND(L67,2)*ROUND(G67,3),2)</f>
      </c>
      <c s="36" t="s">
        <v>395</v>
      </c>
      <c>
        <f>(M67*21)/100</f>
      </c>
      <c t="s">
        <v>28</v>
      </c>
    </row>
    <row r="68" spans="1:5" ht="12.75">
      <c r="A68" s="35" t="s">
        <v>56</v>
      </c>
      <c r="E68" s="39" t="s">
        <v>4613</v>
      </c>
    </row>
    <row r="69" spans="1:5" ht="12.75">
      <c r="A69" s="35" t="s">
        <v>57</v>
      </c>
      <c r="E69" s="40" t="s">
        <v>5</v>
      </c>
    </row>
    <row r="70" spans="1:5" ht="63.75">
      <c r="A70" t="s">
        <v>58</v>
      </c>
      <c r="E70" s="39" t="s">
        <v>4614</v>
      </c>
    </row>
    <row r="71" spans="1:16" ht="25.5">
      <c r="A71" t="s">
        <v>50</v>
      </c>
      <c s="34" t="s">
        <v>119</v>
      </c>
      <c s="34" t="s">
        <v>4615</v>
      </c>
      <c s="35" t="s">
        <v>5</v>
      </c>
      <c s="6" t="s">
        <v>4616</v>
      </c>
      <c s="36" t="s">
        <v>65</v>
      </c>
      <c s="37">
        <v>2</v>
      </c>
      <c s="36">
        <v>0</v>
      </c>
      <c s="36">
        <f>ROUND(G71*H71,6)</f>
      </c>
      <c r="L71" s="38">
        <v>0</v>
      </c>
      <c s="32">
        <f>ROUND(ROUND(L71,2)*ROUND(G71,3),2)</f>
      </c>
      <c s="36" t="s">
        <v>395</v>
      </c>
      <c>
        <f>(M71*21)/100</f>
      </c>
      <c t="s">
        <v>28</v>
      </c>
    </row>
    <row r="72" spans="1:5" ht="25.5">
      <c r="A72" s="35" t="s">
        <v>56</v>
      </c>
      <c r="E72" s="39" t="s">
        <v>4616</v>
      </c>
    </row>
    <row r="73" spans="1:5" ht="12.75">
      <c r="A73" s="35" t="s">
        <v>57</v>
      </c>
      <c r="E73" s="40" t="s">
        <v>5</v>
      </c>
    </row>
    <row r="74" spans="1:5" ht="63.75">
      <c r="A74" t="s">
        <v>58</v>
      </c>
      <c r="E74" s="39" t="s">
        <v>4617</v>
      </c>
    </row>
    <row r="75" spans="1:16" ht="25.5">
      <c r="A75" t="s">
        <v>50</v>
      </c>
      <c s="34" t="s">
        <v>123</v>
      </c>
      <c s="34" t="s">
        <v>4618</v>
      </c>
      <c s="35" t="s">
        <v>5</v>
      </c>
      <c s="6" t="s">
        <v>4619</v>
      </c>
      <c s="36" t="s">
        <v>65</v>
      </c>
      <c s="37">
        <v>2</v>
      </c>
      <c s="36">
        <v>0</v>
      </c>
      <c s="36">
        <f>ROUND(G75*H75,6)</f>
      </c>
      <c r="L75" s="38">
        <v>0</v>
      </c>
      <c s="32">
        <f>ROUND(ROUND(L75,2)*ROUND(G75,3),2)</f>
      </c>
      <c s="36" t="s">
        <v>395</v>
      </c>
      <c>
        <f>(M75*21)/100</f>
      </c>
      <c t="s">
        <v>28</v>
      </c>
    </row>
    <row r="76" spans="1:5" ht="25.5">
      <c r="A76" s="35" t="s">
        <v>56</v>
      </c>
      <c r="E76" s="39" t="s">
        <v>4619</v>
      </c>
    </row>
    <row r="77" spans="1:5" ht="12.75">
      <c r="A77" s="35" t="s">
        <v>57</v>
      </c>
      <c r="E77" s="40" t="s">
        <v>5</v>
      </c>
    </row>
    <row r="78" spans="1:5" ht="51">
      <c r="A78" t="s">
        <v>58</v>
      </c>
      <c r="E78" s="39" t="s">
        <v>4620</v>
      </c>
    </row>
    <row r="79" spans="1:16" ht="25.5">
      <c r="A79" t="s">
        <v>50</v>
      </c>
      <c s="34" t="s">
        <v>128</v>
      </c>
      <c s="34" t="s">
        <v>4621</v>
      </c>
      <c s="35" t="s">
        <v>5</v>
      </c>
      <c s="6" t="s">
        <v>4622</v>
      </c>
      <c s="36" t="s">
        <v>65</v>
      </c>
      <c s="37">
        <v>1</v>
      </c>
      <c s="36">
        <v>0</v>
      </c>
      <c s="36">
        <f>ROUND(G79*H79,6)</f>
      </c>
      <c r="L79" s="38">
        <v>0</v>
      </c>
      <c s="32">
        <f>ROUND(ROUND(L79,2)*ROUND(G79,3),2)</f>
      </c>
      <c s="36" t="s">
        <v>395</v>
      </c>
      <c>
        <f>(M79*21)/100</f>
      </c>
      <c t="s">
        <v>28</v>
      </c>
    </row>
    <row r="80" spans="1:5" ht="25.5">
      <c r="A80" s="35" t="s">
        <v>56</v>
      </c>
      <c r="E80" s="39" t="s">
        <v>4622</v>
      </c>
    </row>
    <row r="81" spans="1:5" ht="12.75">
      <c r="A81" s="35" t="s">
        <v>57</v>
      </c>
      <c r="E81" s="40" t="s">
        <v>5</v>
      </c>
    </row>
    <row r="82" spans="1:5" ht="63.75">
      <c r="A82" t="s">
        <v>58</v>
      </c>
      <c r="E82" s="39" t="s">
        <v>1250</v>
      </c>
    </row>
    <row r="83" spans="1:16" ht="25.5">
      <c r="A83" t="s">
        <v>50</v>
      </c>
      <c s="34" t="s">
        <v>132</v>
      </c>
      <c s="34" t="s">
        <v>4623</v>
      </c>
      <c s="35" t="s">
        <v>5</v>
      </c>
      <c s="6" t="s">
        <v>4565</v>
      </c>
      <c s="36" t="s">
        <v>65</v>
      </c>
      <c s="37">
        <v>2</v>
      </c>
      <c s="36">
        <v>0</v>
      </c>
      <c s="36">
        <f>ROUND(G83*H83,6)</f>
      </c>
      <c r="L83" s="38">
        <v>0</v>
      </c>
      <c s="32">
        <f>ROUND(ROUND(L83,2)*ROUND(G83,3),2)</f>
      </c>
      <c s="36" t="s">
        <v>395</v>
      </c>
      <c>
        <f>(M83*21)/100</f>
      </c>
      <c t="s">
        <v>28</v>
      </c>
    </row>
    <row r="84" spans="1:5" ht="25.5">
      <c r="A84" s="35" t="s">
        <v>56</v>
      </c>
      <c r="E84" s="39" t="s">
        <v>4565</v>
      </c>
    </row>
    <row r="85" spans="1:5" ht="12.75">
      <c r="A85" s="35" t="s">
        <v>57</v>
      </c>
      <c r="E85" s="40" t="s">
        <v>5</v>
      </c>
    </row>
    <row r="86" spans="1:5" ht="51">
      <c r="A86" t="s">
        <v>58</v>
      </c>
      <c r="E86" s="39" t="s">
        <v>4624</v>
      </c>
    </row>
    <row r="87" spans="1:16" ht="25.5">
      <c r="A87" t="s">
        <v>50</v>
      </c>
      <c s="34" t="s">
        <v>136</v>
      </c>
      <c s="34" t="s">
        <v>4625</v>
      </c>
      <c s="35" t="s">
        <v>5</v>
      </c>
      <c s="6" t="s">
        <v>4626</v>
      </c>
      <c s="36" t="s">
        <v>65</v>
      </c>
      <c s="37">
        <v>2</v>
      </c>
      <c s="36">
        <v>0</v>
      </c>
      <c s="36">
        <f>ROUND(G87*H87,6)</f>
      </c>
      <c r="L87" s="38">
        <v>0</v>
      </c>
      <c s="32">
        <f>ROUND(ROUND(L87,2)*ROUND(G87,3),2)</f>
      </c>
      <c s="36" t="s">
        <v>395</v>
      </c>
      <c>
        <f>(M87*21)/100</f>
      </c>
      <c t="s">
        <v>28</v>
      </c>
    </row>
    <row r="88" spans="1:5" ht="25.5">
      <c r="A88" s="35" t="s">
        <v>56</v>
      </c>
      <c r="E88" s="39" t="s">
        <v>4626</v>
      </c>
    </row>
    <row r="89" spans="1:5" ht="12.75">
      <c r="A89" s="35" t="s">
        <v>57</v>
      </c>
      <c r="E89" s="40" t="s">
        <v>5</v>
      </c>
    </row>
    <row r="90" spans="1:5" ht="51">
      <c r="A90" t="s">
        <v>58</v>
      </c>
      <c r="E90" s="39" t="s">
        <v>4624</v>
      </c>
    </row>
    <row r="91" spans="1:16" ht="12.75">
      <c r="A91" t="s">
        <v>50</v>
      </c>
      <c s="34" t="s">
        <v>140</v>
      </c>
      <c s="34" t="s">
        <v>4627</v>
      </c>
      <c s="35" t="s">
        <v>5</v>
      </c>
      <c s="6" t="s">
        <v>4628</v>
      </c>
      <c s="36" t="s">
        <v>65</v>
      </c>
      <c s="37">
        <v>3</v>
      </c>
      <c s="36">
        <v>0</v>
      </c>
      <c s="36">
        <f>ROUND(G91*H91,6)</f>
      </c>
      <c r="L91" s="38">
        <v>0</v>
      </c>
      <c s="32">
        <f>ROUND(ROUND(L91,2)*ROUND(G91,3),2)</f>
      </c>
      <c s="36" t="s">
        <v>395</v>
      </c>
      <c>
        <f>(M91*21)/100</f>
      </c>
      <c t="s">
        <v>28</v>
      </c>
    </row>
    <row r="92" spans="1:5" ht="12.75">
      <c r="A92" s="35" t="s">
        <v>56</v>
      </c>
      <c r="E92" s="39" t="s">
        <v>4628</v>
      </c>
    </row>
    <row r="93" spans="1:5" ht="12.75">
      <c r="A93" s="35" t="s">
        <v>57</v>
      </c>
      <c r="E93" s="40" t="s">
        <v>5</v>
      </c>
    </row>
    <row r="94" spans="1:5" ht="76.5">
      <c r="A94" t="s">
        <v>58</v>
      </c>
      <c r="E94" s="39" t="s">
        <v>944</v>
      </c>
    </row>
    <row r="95" spans="1:16" ht="12.75">
      <c r="A95" t="s">
        <v>50</v>
      </c>
      <c s="34" t="s">
        <v>144</v>
      </c>
      <c s="34" t="s">
        <v>4629</v>
      </c>
      <c s="35" t="s">
        <v>5</v>
      </c>
      <c s="6" t="s">
        <v>4630</v>
      </c>
      <c s="36" t="s">
        <v>65</v>
      </c>
      <c s="37">
        <v>3</v>
      </c>
      <c s="36">
        <v>0</v>
      </c>
      <c s="36">
        <f>ROUND(G95*H95,6)</f>
      </c>
      <c r="L95" s="38">
        <v>0</v>
      </c>
      <c s="32">
        <f>ROUND(ROUND(L95,2)*ROUND(G95,3),2)</f>
      </c>
      <c s="36" t="s">
        <v>395</v>
      </c>
      <c>
        <f>(M95*21)/100</f>
      </c>
      <c t="s">
        <v>28</v>
      </c>
    </row>
    <row r="96" spans="1:5" ht="12.75">
      <c r="A96" s="35" t="s">
        <v>56</v>
      </c>
      <c r="E96" s="39" t="s">
        <v>4630</v>
      </c>
    </row>
    <row r="97" spans="1:5" ht="12.75">
      <c r="A97" s="35" t="s">
        <v>57</v>
      </c>
      <c r="E97" s="40" t="s">
        <v>5</v>
      </c>
    </row>
    <row r="98" spans="1:5" ht="76.5">
      <c r="A98" t="s">
        <v>58</v>
      </c>
      <c r="E98" s="39" t="s">
        <v>944</v>
      </c>
    </row>
    <row r="99" spans="1:16" ht="12.75">
      <c r="A99" t="s">
        <v>50</v>
      </c>
      <c s="34" t="s">
        <v>148</v>
      </c>
      <c s="34" t="s">
        <v>4631</v>
      </c>
      <c s="35" t="s">
        <v>5</v>
      </c>
      <c s="6" t="s">
        <v>4632</v>
      </c>
      <c s="36" t="s">
        <v>65</v>
      </c>
      <c s="37">
        <v>6</v>
      </c>
      <c s="36">
        <v>0</v>
      </c>
      <c s="36">
        <f>ROUND(G99*H99,6)</f>
      </c>
      <c r="L99" s="38">
        <v>0</v>
      </c>
      <c s="32">
        <f>ROUND(ROUND(L99,2)*ROUND(G99,3),2)</f>
      </c>
      <c s="36" t="s">
        <v>395</v>
      </c>
      <c>
        <f>(M99*21)/100</f>
      </c>
      <c t="s">
        <v>28</v>
      </c>
    </row>
    <row r="100" spans="1:5" ht="12.75">
      <c r="A100" s="35" t="s">
        <v>56</v>
      </c>
      <c r="E100" s="39" t="s">
        <v>4632</v>
      </c>
    </row>
    <row r="101" spans="1:5" ht="12.75">
      <c r="A101" s="35" t="s">
        <v>57</v>
      </c>
      <c r="E101" s="40" t="s">
        <v>5</v>
      </c>
    </row>
    <row r="102" spans="1:5" ht="76.5">
      <c r="A102" t="s">
        <v>58</v>
      </c>
      <c r="E102" s="39" t="s">
        <v>944</v>
      </c>
    </row>
    <row r="103" spans="1:16" ht="12.75">
      <c r="A103" t="s">
        <v>50</v>
      </c>
      <c s="34" t="s">
        <v>152</v>
      </c>
      <c s="34" t="s">
        <v>4633</v>
      </c>
      <c s="35" t="s">
        <v>5</v>
      </c>
      <c s="6" t="s">
        <v>4634</v>
      </c>
      <c s="36" t="s">
        <v>65</v>
      </c>
      <c s="37">
        <v>3</v>
      </c>
      <c s="36">
        <v>0</v>
      </c>
      <c s="36">
        <f>ROUND(G103*H103,6)</f>
      </c>
      <c r="L103" s="38">
        <v>0</v>
      </c>
      <c s="32">
        <f>ROUND(ROUND(L103,2)*ROUND(G103,3),2)</f>
      </c>
      <c s="36" t="s">
        <v>395</v>
      </c>
      <c>
        <f>(M103*21)/100</f>
      </c>
      <c t="s">
        <v>28</v>
      </c>
    </row>
    <row r="104" spans="1:5" ht="12.75">
      <c r="A104" s="35" t="s">
        <v>56</v>
      </c>
      <c r="E104" s="39" t="s">
        <v>4634</v>
      </c>
    </row>
    <row r="105" spans="1:5" ht="12.75">
      <c r="A105" s="35" t="s">
        <v>57</v>
      </c>
      <c r="E105" s="40" t="s">
        <v>5</v>
      </c>
    </row>
    <row r="106" spans="1:5" ht="76.5">
      <c r="A106" t="s">
        <v>58</v>
      </c>
      <c r="E106" s="39" t="s">
        <v>944</v>
      </c>
    </row>
    <row r="107" spans="1:16" ht="12.75">
      <c r="A107" t="s">
        <v>50</v>
      </c>
      <c s="34" t="s">
        <v>156</v>
      </c>
      <c s="34" t="s">
        <v>4635</v>
      </c>
      <c s="35" t="s">
        <v>5</v>
      </c>
      <c s="6" t="s">
        <v>4636</v>
      </c>
      <c s="36" t="s">
        <v>65</v>
      </c>
      <c s="37">
        <v>3</v>
      </c>
      <c s="36">
        <v>0</v>
      </c>
      <c s="36">
        <f>ROUND(G107*H107,6)</f>
      </c>
      <c r="L107" s="38">
        <v>0</v>
      </c>
      <c s="32">
        <f>ROUND(ROUND(L107,2)*ROUND(G107,3),2)</f>
      </c>
      <c s="36" t="s">
        <v>395</v>
      </c>
      <c>
        <f>(M107*21)/100</f>
      </c>
      <c t="s">
        <v>28</v>
      </c>
    </row>
    <row r="108" spans="1:5" ht="12.75">
      <c r="A108" s="35" t="s">
        <v>56</v>
      </c>
      <c r="E108" s="39" t="s">
        <v>4636</v>
      </c>
    </row>
    <row r="109" spans="1:5" ht="12.75">
      <c r="A109" s="35" t="s">
        <v>57</v>
      </c>
      <c r="E109" s="40" t="s">
        <v>5</v>
      </c>
    </row>
    <row r="110" spans="1:5" ht="76.5">
      <c r="A110" t="s">
        <v>58</v>
      </c>
      <c r="E110" s="39" t="s">
        <v>944</v>
      </c>
    </row>
    <row r="111" spans="1:16" ht="25.5">
      <c r="A111" t="s">
        <v>50</v>
      </c>
      <c s="34" t="s">
        <v>161</v>
      </c>
      <c s="34" t="s">
        <v>4637</v>
      </c>
      <c s="35" t="s">
        <v>5</v>
      </c>
      <c s="6" t="s">
        <v>4638</v>
      </c>
      <c s="36" t="s">
        <v>65</v>
      </c>
      <c s="37">
        <v>2</v>
      </c>
      <c s="36">
        <v>0</v>
      </c>
      <c s="36">
        <f>ROUND(G111*H111,6)</f>
      </c>
      <c r="L111" s="38">
        <v>0</v>
      </c>
      <c s="32">
        <f>ROUND(ROUND(L111,2)*ROUND(G111,3),2)</f>
      </c>
      <c s="36" t="s">
        <v>395</v>
      </c>
      <c>
        <f>(M111*21)/100</f>
      </c>
      <c t="s">
        <v>28</v>
      </c>
    </row>
    <row r="112" spans="1:5" ht="25.5">
      <c r="A112" s="35" t="s">
        <v>56</v>
      </c>
      <c r="E112" s="39" t="s">
        <v>4638</v>
      </c>
    </row>
    <row r="113" spans="1:5" ht="12.75">
      <c r="A113" s="35" t="s">
        <v>57</v>
      </c>
      <c r="E113" s="40" t="s">
        <v>5</v>
      </c>
    </row>
    <row r="114" spans="1:5" ht="89.25">
      <c r="A114" t="s">
        <v>58</v>
      </c>
      <c r="E114" s="39" t="s">
        <v>4639</v>
      </c>
    </row>
    <row r="115" spans="1:16" ht="12.75">
      <c r="A115" t="s">
        <v>50</v>
      </c>
      <c s="34" t="s">
        <v>165</v>
      </c>
      <c s="34" t="s">
        <v>4640</v>
      </c>
      <c s="35" t="s">
        <v>5</v>
      </c>
      <c s="6" t="s">
        <v>4641</v>
      </c>
      <c s="36" t="s">
        <v>65</v>
      </c>
      <c s="37">
        <v>7</v>
      </c>
      <c s="36">
        <v>0</v>
      </c>
      <c s="36">
        <f>ROUND(G115*H115,6)</f>
      </c>
      <c r="L115" s="38">
        <v>0</v>
      </c>
      <c s="32">
        <f>ROUND(ROUND(L115,2)*ROUND(G115,3),2)</f>
      </c>
      <c s="36" t="s">
        <v>391</v>
      </c>
      <c>
        <f>(M115*21)/100</f>
      </c>
      <c t="s">
        <v>28</v>
      </c>
    </row>
    <row r="116" spans="1:5" ht="12.75">
      <c r="A116" s="35" t="s">
        <v>56</v>
      </c>
      <c r="E116" s="39" t="s">
        <v>4641</v>
      </c>
    </row>
    <row r="117" spans="1:5" ht="12.75">
      <c r="A117" s="35" t="s">
        <v>57</v>
      </c>
      <c r="E117" s="40" t="s">
        <v>5</v>
      </c>
    </row>
    <row r="118" spans="1:5" ht="63.75">
      <c r="A118" t="s">
        <v>58</v>
      </c>
      <c r="E118" s="39" t="s">
        <v>4642</v>
      </c>
    </row>
    <row r="119" spans="1:16" ht="12.75">
      <c r="A119" t="s">
        <v>50</v>
      </c>
      <c s="34" t="s">
        <v>169</v>
      </c>
      <c s="34" t="s">
        <v>4643</v>
      </c>
      <c s="35" t="s">
        <v>5</v>
      </c>
      <c s="6" t="s">
        <v>4644</v>
      </c>
      <c s="36" t="s">
        <v>65</v>
      </c>
      <c s="37">
        <v>6</v>
      </c>
      <c s="36">
        <v>0</v>
      </c>
      <c s="36">
        <f>ROUND(G119*H119,6)</f>
      </c>
      <c r="L119" s="38">
        <v>0</v>
      </c>
      <c s="32">
        <f>ROUND(ROUND(L119,2)*ROUND(G119,3),2)</f>
      </c>
      <c s="36" t="s">
        <v>391</v>
      </c>
      <c>
        <f>(M119*21)/100</f>
      </c>
      <c t="s">
        <v>28</v>
      </c>
    </row>
    <row r="120" spans="1:5" ht="12.75">
      <c r="A120" s="35" t="s">
        <v>56</v>
      </c>
      <c r="E120" s="39" t="s">
        <v>4644</v>
      </c>
    </row>
    <row r="121" spans="1:5" ht="12.75">
      <c r="A121" s="35" t="s">
        <v>57</v>
      </c>
      <c r="E121" s="40" t="s">
        <v>5</v>
      </c>
    </row>
    <row r="122" spans="1:5" ht="63.75">
      <c r="A122" t="s">
        <v>58</v>
      </c>
      <c r="E122" s="39" t="s">
        <v>4645</v>
      </c>
    </row>
    <row r="123" spans="1:13" ht="12.75">
      <c r="A123" t="s">
        <v>47</v>
      </c>
      <c r="C123" s="31" t="s">
        <v>67</v>
      </c>
      <c r="E123" s="33" t="s">
        <v>4646</v>
      </c>
      <c r="J123" s="32">
        <f>0</f>
      </c>
      <c s="32">
        <f>0</f>
      </c>
      <c s="32">
        <f>0+L124+L128+L132+L136+L140+L144+L148+L152+L156+L160+L164+L168+L172+L176+L180</f>
      </c>
      <c s="32">
        <f>0+M124+M128+M132+M136+M140+M144+M148+M152+M156+M160+M164+M168+M172+M176+M180</f>
      </c>
    </row>
    <row r="124" spans="1:16" ht="12.75">
      <c r="A124" t="s">
        <v>50</v>
      </c>
      <c s="34" t="s">
        <v>173</v>
      </c>
      <c s="34" t="s">
        <v>4529</v>
      </c>
      <c s="35" t="s">
        <v>5</v>
      </c>
      <c s="6" t="s">
        <v>4530</v>
      </c>
      <c s="36" t="s">
        <v>65</v>
      </c>
      <c s="37">
        <v>2</v>
      </c>
      <c s="36">
        <v>0</v>
      </c>
      <c s="36">
        <f>ROUND(G124*H124,6)</f>
      </c>
      <c r="L124" s="38">
        <v>0</v>
      </c>
      <c s="32">
        <f>ROUND(ROUND(L124,2)*ROUND(G124,3),2)</f>
      </c>
      <c s="36" t="s">
        <v>395</v>
      </c>
      <c>
        <f>(M124*21)/100</f>
      </c>
      <c t="s">
        <v>28</v>
      </c>
    </row>
    <row r="125" spans="1:5" ht="12.75">
      <c r="A125" s="35" t="s">
        <v>56</v>
      </c>
      <c r="E125" s="39" t="s">
        <v>4530</v>
      </c>
    </row>
    <row r="126" spans="1:5" ht="12.75">
      <c r="A126" s="35" t="s">
        <v>57</v>
      </c>
      <c r="E126" s="40" t="s">
        <v>5</v>
      </c>
    </row>
    <row r="127" spans="1:5" ht="51">
      <c r="A127" t="s">
        <v>58</v>
      </c>
      <c r="E127" s="39" t="s">
        <v>4531</v>
      </c>
    </row>
    <row r="128" spans="1:16" ht="12.75">
      <c r="A128" t="s">
        <v>50</v>
      </c>
      <c s="34" t="s">
        <v>177</v>
      </c>
      <c s="34" t="s">
        <v>4647</v>
      </c>
      <c s="35" t="s">
        <v>5</v>
      </c>
      <c s="6" t="s">
        <v>4648</v>
      </c>
      <c s="36" t="s">
        <v>86</v>
      </c>
      <c s="37">
        <v>200</v>
      </c>
      <c s="36">
        <v>0</v>
      </c>
      <c s="36">
        <f>ROUND(G128*H128,6)</f>
      </c>
      <c r="L128" s="38">
        <v>0</v>
      </c>
      <c s="32">
        <f>ROUND(ROUND(L128,2)*ROUND(G128,3),2)</f>
      </c>
      <c s="36" t="s">
        <v>395</v>
      </c>
      <c>
        <f>(M128*21)/100</f>
      </c>
      <c t="s">
        <v>28</v>
      </c>
    </row>
    <row r="129" spans="1:5" ht="12.75">
      <c r="A129" s="35" t="s">
        <v>56</v>
      </c>
      <c r="E129" s="39" t="s">
        <v>4648</v>
      </c>
    </row>
    <row r="130" spans="1:5" ht="12.75">
      <c r="A130" s="35" t="s">
        <v>57</v>
      </c>
      <c r="E130" s="40" t="s">
        <v>5</v>
      </c>
    </row>
    <row r="131" spans="1:5" ht="63.75">
      <c r="A131" t="s">
        <v>58</v>
      </c>
      <c r="E131" s="39" t="s">
        <v>1231</v>
      </c>
    </row>
    <row r="132" spans="1:16" ht="12.75">
      <c r="A132" t="s">
        <v>50</v>
      </c>
      <c s="34" t="s">
        <v>181</v>
      </c>
      <c s="34" t="s">
        <v>4649</v>
      </c>
      <c s="35" t="s">
        <v>5</v>
      </c>
      <c s="6" t="s">
        <v>4650</v>
      </c>
      <c s="36" t="s">
        <v>65</v>
      </c>
      <c s="37">
        <v>8</v>
      </c>
      <c s="36">
        <v>0</v>
      </c>
      <c s="36">
        <f>ROUND(G132*H132,6)</f>
      </c>
      <c r="L132" s="38">
        <v>0</v>
      </c>
      <c s="32">
        <f>ROUND(ROUND(L132,2)*ROUND(G132,3),2)</f>
      </c>
      <c s="36" t="s">
        <v>395</v>
      </c>
      <c>
        <f>(M132*21)/100</f>
      </c>
      <c t="s">
        <v>28</v>
      </c>
    </row>
    <row r="133" spans="1:5" ht="12.75">
      <c r="A133" s="35" t="s">
        <v>56</v>
      </c>
      <c r="E133" s="39" t="s">
        <v>4650</v>
      </c>
    </row>
    <row r="134" spans="1:5" ht="12.75">
      <c r="A134" s="35" t="s">
        <v>57</v>
      </c>
      <c r="E134" s="40" t="s">
        <v>5</v>
      </c>
    </row>
    <row r="135" spans="1:5" ht="51">
      <c r="A135" t="s">
        <v>58</v>
      </c>
      <c r="E135" s="39" t="s">
        <v>1234</v>
      </c>
    </row>
    <row r="136" spans="1:16" ht="12.75">
      <c r="A136" t="s">
        <v>50</v>
      </c>
      <c s="34" t="s">
        <v>185</v>
      </c>
      <c s="34" t="s">
        <v>4651</v>
      </c>
      <c s="35" t="s">
        <v>5</v>
      </c>
      <c s="6" t="s">
        <v>4652</v>
      </c>
      <c s="36" t="s">
        <v>86</v>
      </c>
      <c s="37">
        <v>260</v>
      </c>
      <c s="36">
        <v>0</v>
      </c>
      <c s="36">
        <f>ROUND(G136*H136,6)</f>
      </c>
      <c r="L136" s="38">
        <v>0</v>
      </c>
      <c s="32">
        <f>ROUND(ROUND(L136,2)*ROUND(G136,3),2)</f>
      </c>
      <c s="36" t="s">
        <v>395</v>
      </c>
      <c>
        <f>(M136*21)/100</f>
      </c>
      <c t="s">
        <v>28</v>
      </c>
    </row>
    <row r="137" spans="1:5" ht="12.75">
      <c r="A137" s="35" t="s">
        <v>56</v>
      </c>
      <c r="E137" s="39" t="s">
        <v>4652</v>
      </c>
    </row>
    <row r="138" spans="1:5" ht="12.75">
      <c r="A138" s="35" t="s">
        <v>57</v>
      </c>
      <c r="E138" s="40" t="s">
        <v>5</v>
      </c>
    </row>
    <row r="139" spans="1:5" ht="51">
      <c r="A139" t="s">
        <v>58</v>
      </c>
      <c r="E139" s="39" t="s">
        <v>522</v>
      </c>
    </row>
    <row r="140" spans="1:16" ht="12.75">
      <c r="A140" t="s">
        <v>50</v>
      </c>
      <c s="34" t="s">
        <v>189</v>
      </c>
      <c s="34" t="s">
        <v>4653</v>
      </c>
      <c s="35" t="s">
        <v>5</v>
      </c>
      <c s="6" t="s">
        <v>4654</v>
      </c>
      <c s="36" t="s">
        <v>86</v>
      </c>
      <c s="37">
        <v>170</v>
      </c>
      <c s="36">
        <v>0</v>
      </c>
      <c s="36">
        <f>ROUND(G140*H140,6)</f>
      </c>
      <c r="L140" s="38">
        <v>0</v>
      </c>
      <c s="32">
        <f>ROUND(ROUND(L140,2)*ROUND(G140,3),2)</f>
      </c>
      <c s="36" t="s">
        <v>395</v>
      </c>
      <c>
        <f>(M140*21)/100</f>
      </c>
      <c t="s">
        <v>28</v>
      </c>
    </row>
    <row r="141" spans="1:5" ht="12.75">
      <c r="A141" s="35" t="s">
        <v>56</v>
      </c>
      <c r="E141" s="39" t="s">
        <v>4654</v>
      </c>
    </row>
    <row r="142" spans="1:5" ht="12.75">
      <c r="A142" s="35" t="s">
        <v>57</v>
      </c>
      <c r="E142" s="40" t="s">
        <v>5</v>
      </c>
    </row>
    <row r="143" spans="1:5" ht="51">
      <c r="A143" t="s">
        <v>58</v>
      </c>
      <c r="E143" s="39" t="s">
        <v>522</v>
      </c>
    </row>
    <row r="144" spans="1:16" ht="12.75">
      <c r="A144" t="s">
        <v>50</v>
      </c>
      <c s="34" t="s">
        <v>193</v>
      </c>
      <c s="34" t="s">
        <v>4655</v>
      </c>
      <c s="35" t="s">
        <v>5</v>
      </c>
      <c s="6" t="s">
        <v>4656</v>
      </c>
      <c s="36" t="s">
        <v>86</v>
      </c>
      <c s="37">
        <v>10</v>
      </c>
      <c s="36">
        <v>0</v>
      </c>
      <c s="36">
        <f>ROUND(G144*H144,6)</f>
      </c>
      <c r="L144" s="38">
        <v>0</v>
      </c>
      <c s="32">
        <f>ROUND(ROUND(L144,2)*ROUND(G144,3),2)</f>
      </c>
      <c s="36" t="s">
        <v>395</v>
      </c>
      <c>
        <f>(M144*21)/100</f>
      </c>
      <c t="s">
        <v>28</v>
      </c>
    </row>
    <row r="145" spans="1:5" ht="12.75">
      <c r="A145" s="35" t="s">
        <v>56</v>
      </c>
      <c r="E145" s="39" t="s">
        <v>4656</v>
      </c>
    </row>
    <row r="146" spans="1:5" ht="12.75">
      <c r="A146" s="35" t="s">
        <v>57</v>
      </c>
      <c r="E146" s="40" t="s">
        <v>5</v>
      </c>
    </row>
    <row r="147" spans="1:5" ht="51">
      <c r="A147" t="s">
        <v>58</v>
      </c>
      <c r="E147" s="39" t="s">
        <v>522</v>
      </c>
    </row>
    <row r="148" spans="1:16" ht="25.5">
      <c r="A148" t="s">
        <v>50</v>
      </c>
      <c s="34" t="s">
        <v>197</v>
      </c>
      <c s="34" t="s">
        <v>4657</v>
      </c>
      <c s="35" t="s">
        <v>5</v>
      </c>
      <c s="6" t="s">
        <v>4658</v>
      </c>
      <c s="36" t="s">
        <v>86</v>
      </c>
      <c s="37">
        <v>460</v>
      </c>
      <c s="36">
        <v>0</v>
      </c>
      <c s="36">
        <f>ROUND(G148*H148,6)</f>
      </c>
      <c r="L148" s="38">
        <v>0</v>
      </c>
      <c s="32">
        <f>ROUND(ROUND(L148,2)*ROUND(G148,3),2)</f>
      </c>
      <c s="36" t="s">
        <v>395</v>
      </c>
      <c>
        <f>(M148*21)/100</f>
      </c>
      <c t="s">
        <v>28</v>
      </c>
    </row>
    <row r="149" spans="1:5" ht="25.5">
      <c r="A149" s="35" t="s">
        <v>56</v>
      </c>
      <c r="E149" s="39" t="s">
        <v>4658</v>
      </c>
    </row>
    <row r="150" spans="1:5" ht="12.75">
      <c r="A150" s="35" t="s">
        <v>57</v>
      </c>
      <c r="E150" s="40" t="s">
        <v>5</v>
      </c>
    </row>
    <row r="151" spans="1:5" ht="51">
      <c r="A151" t="s">
        <v>58</v>
      </c>
      <c r="E151" s="39" t="s">
        <v>522</v>
      </c>
    </row>
    <row r="152" spans="1:16" ht="25.5">
      <c r="A152" t="s">
        <v>50</v>
      </c>
      <c s="34" t="s">
        <v>201</v>
      </c>
      <c s="34" t="s">
        <v>523</v>
      </c>
      <c s="35" t="s">
        <v>5</v>
      </c>
      <c s="6" t="s">
        <v>524</v>
      </c>
      <c s="36" t="s">
        <v>65</v>
      </c>
      <c s="37">
        <v>50</v>
      </c>
      <c s="36">
        <v>0</v>
      </c>
      <c s="36">
        <f>ROUND(G152*H152,6)</f>
      </c>
      <c r="L152" s="38">
        <v>0</v>
      </c>
      <c s="32">
        <f>ROUND(ROUND(L152,2)*ROUND(G152,3),2)</f>
      </c>
      <c s="36" t="s">
        <v>395</v>
      </c>
      <c>
        <f>(M152*21)/100</f>
      </c>
      <c t="s">
        <v>28</v>
      </c>
    </row>
    <row r="153" spans="1:5" ht="25.5">
      <c r="A153" s="35" t="s">
        <v>56</v>
      </c>
      <c r="E153" s="39" t="s">
        <v>524</v>
      </c>
    </row>
    <row r="154" spans="1:5" ht="12.75">
      <c r="A154" s="35" t="s">
        <v>57</v>
      </c>
      <c r="E154" s="40" t="s">
        <v>5</v>
      </c>
    </row>
    <row r="155" spans="1:5" ht="51">
      <c r="A155" t="s">
        <v>58</v>
      </c>
      <c r="E155" s="39" t="s">
        <v>525</v>
      </c>
    </row>
    <row r="156" spans="1:16" ht="25.5">
      <c r="A156" t="s">
        <v>50</v>
      </c>
      <c s="34" t="s">
        <v>205</v>
      </c>
      <c s="34" t="s">
        <v>1115</v>
      </c>
      <c s="35" t="s">
        <v>5</v>
      </c>
      <c s="6" t="s">
        <v>1116</v>
      </c>
      <c s="36" t="s">
        <v>65</v>
      </c>
      <c s="37">
        <v>20</v>
      </c>
      <c s="36">
        <v>0</v>
      </c>
      <c s="36">
        <f>ROUND(G156*H156,6)</f>
      </c>
      <c r="L156" s="38">
        <v>0</v>
      </c>
      <c s="32">
        <f>ROUND(ROUND(L156,2)*ROUND(G156,3),2)</f>
      </c>
      <c s="36" t="s">
        <v>395</v>
      </c>
      <c>
        <f>(M156*21)/100</f>
      </c>
      <c t="s">
        <v>28</v>
      </c>
    </row>
    <row r="157" spans="1:5" ht="25.5">
      <c r="A157" s="35" t="s">
        <v>56</v>
      </c>
      <c r="E157" s="39" t="s">
        <v>1116</v>
      </c>
    </row>
    <row r="158" spans="1:5" ht="12.75">
      <c r="A158" s="35" t="s">
        <v>57</v>
      </c>
      <c r="E158" s="40" t="s">
        <v>5</v>
      </c>
    </row>
    <row r="159" spans="1:5" ht="51">
      <c r="A159" t="s">
        <v>58</v>
      </c>
      <c r="E159" s="39" t="s">
        <v>525</v>
      </c>
    </row>
    <row r="160" spans="1:16" ht="25.5">
      <c r="A160" t="s">
        <v>50</v>
      </c>
      <c s="34" t="s">
        <v>209</v>
      </c>
      <c s="34" t="s">
        <v>4659</v>
      </c>
      <c s="35" t="s">
        <v>5</v>
      </c>
      <c s="6" t="s">
        <v>4660</v>
      </c>
      <c s="36" t="s">
        <v>65</v>
      </c>
      <c s="37">
        <v>4</v>
      </c>
      <c s="36">
        <v>0</v>
      </c>
      <c s="36">
        <f>ROUND(G160*H160,6)</f>
      </c>
      <c r="L160" s="38">
        <v>0</v>
      </c>
      <c s="32">
        <f>ROUND(ROUND(L160,2)*ROUND(G160,3),2)</f>
      </c>
      <c s="36" t="s">
        <v>395</v>
      </c>
      <c>
        <f>(M160*21)/100</f>
      </c>
      <c t="s">
        <v>28</v>
      </c>
    </row>
    <row r="161" spans="1:5" ht="25.5">
      <c r="A161" s="35" t="s">
        <v>56</v>
      </c>
      <c r="E161" s="39" t="s">
        <v>4660</v>
      </c>
    </row>
    <row r="162" spans="1:5" ht="12.75">
      <c r="A162" s="35" t="s">
        <v>57</v>
      </c>
      <c r="E162" s="40" t="s">
        <v>5</v>
      </c>
    </row>
    <row r="163" spans="1:5" ht="51">
      <c r="A163" t="s">
        <v>58</v>
      </c>
      <c r="E163" s="39" t="s">
        <v>525</v>
      </c>
    </row>
    <row r="164" spans="1:16" ht="25.5">
      <c r="A164" t="s">
        <v>50</v>
      </c>
      <c s="34" t="s">
        <v>213</v>
      </c>
      <c s="34" t="s">
        <v>1323</v>
      </c>
      <c s="35" t="s">
        <v>5</v>
      </c>
      <c s="6" t="s">
        <v>1324</v>
      </c>
      <c s="36" t="s">
        <v>65</v>
      </c>
      <c s="37">
        <v>12</v>
      </c>
      <c s="36">
        <v>0</v>
      </c>
      <c s="36">
        <f>ROUND(G164*H164,6)</f>
      </c>
      <c r="L164" s="38">
        <v>0</v>
      </c>
      <c s="32">
        <f>ROUND(ROUND(L164,2)*ROUND(G164,3),2)</f>
      </c>
      <c s="36" t="s">
        <v>395</v>
      </c>
      <c>
        <f>(M164*21)/100</f>
      </c>
      <c t="s">
        <v>28</v>
      </c>
    </row>
    <row r="165" spans="1:5" ht="25.5">
      <c r="A165" s="35" t="s">
        <v>56</v>
      </c>
      <c r="E165" s="39" t="s">
        <v>1324</v>
      </c>
    </row>
    <row r="166" spans="1:5" ht="12.75">
      <c r="A166" s="35" t="s">
        <v>57</v>
      </c>
      <c r="E166" s="40" t="s">
        <v>5</v>
      </c>
    </row>
    <row r="167" spans="1:5" ht="51">
      <c r="A167" t="s">
        <v>58</v>
      </c>
      <c r="E167" s="39" t="s">
        <v>525</v>
      </c>
    </row>
    <row r="168" spans="1:16" ht="25.5">
      <c r="A168" t="s">
        <v>50</v>
      </c>
      <c s="34" t="s">
        <v>217</v>
      </c>
      <c s="34" t="s">
        <v>4661</v>
      </c>
      <c s="35" t="s">
        <v>5</v>
      </c>
      <c s="6" t="s">
        <v>4662</v>
      </c>
      <c s="36" t="s">
        <v>65</v>
      </c>
      <c s="37">
        <v>9</v>
      </c>
      <c s="36">
        <v>0</v>
      </c>
      <c s="36">
        <f>ROUND(G168*H168,6)</f>
      </c>
      <c r="L168" s="38">
        <v>0</v>
      </c>
      <c s="32">
        <f>ROUND(ROUND(L168,2)*ROUND(G168,3),2)</f>
      </c>
      <c s="36" t="s">
        <v>395</v>
      </c>
      <c>
        <f>(M168*21)/100</f>
      </c>
      <c t="s">
        <v>28</v>
      </c>
    </row>
    <row r="169" spans="1:5" ht="25.5">
      <c r="A169" s="35" t="s">
        <v>56</v>
      </c>
      <c r="E169" s="39" t="s">
        <v>4662</v>
      </c>
    </row>
    <row r="170" spans="1:5" ht="12.75">
      <c r="A170" s="35" t="s">
        <v>57</v>
      </c>
      <c r="E170" s="40" t="s">
        <v>5</v>
      </c>
    </row>
    <row r="171" spans="1:5" ht="51">
      <c r="A171" t="s">
        <v>58</v>
      </c>
      <c r="E171" s="39" t="s">
        <v>525</v>
      </c>
    </row>
    <row r="172" spans="1:16" ht="12.75">
      <c r="A172" t="s">
        <v>50</v>
      </c>
      <c s="34" t="s">
        <v>221</v>
      </c>
      <c s="34" t="s">
        <v>4544</v>
      </c>
      <c s="35" t="s">
        <v>5</v>
      </c>
      <c s="6" t="s">
        <v>4545</v>
      </c>
      <c s="36" t="s">
        <v>86</v>
      </c>
      <c s="37">
        <v>140</v>
      </c>
      <c s="36">
        <v>0</v>
      </c>
      <c s="36">
        <f>ROUND(G172*H172,6)</f>
      </c>
      <c r="L172" s="38">
        <v>0</v>
      </c>
      <c s="32">
        <f>ROUND(ROUND(L172,2)*ROUND(G172,3),2)</f>
      </c>
      <c s="36" t="s">
        <v>395</v>
      </c>
      <c>
        <f>(M172*21)/100</f>
      </c>
      <c t="s">
        <v>28</v>
      </c>
    </row>
    <row r="173" spans="1:5" ht="12.75">
      <c r="A173" s="35" t="s">
        <v>56</v>
      </c>
      <c r="E173" s="39" t="s">
        <v>4545</v>
      </c>
    </row>
    <row r="174" spans="1:5" ht="12.75">
      <c r="A174" s="35" t="s">
        <v>57</v>
      </c>
      <c r="E174" s="40" t="s">
        <v>5</v>
      </c>
    </row>
    <row r="175" spans="1:5" ht="38.25">
      <c r="A175" t="s">
        <v>58</v>
      </c>
      <c r="E175" s="39" t="s">
        <v>4546</v>
      </c>
    </row>
    <row r="176" spans="1:16" ht="12.75">
      <c r="A176" t="s">
        <v>50</v>
      </c>
      <c s="34" t="s">
        <v>225</v>
      </c>
      <c s="34" t="s">
        <v>1117</v>
      </c>
      <c s="35" t="s">
        <v>5</v>
      </c>
      <c s="6" t="s">
        <v>1118</v>
      </c>
      <c s="36" t="s">
        <v>65</v>
      </c>
      <c s="37">
        <v>20</v>
      </c>
      <c s="36">
        <v>0</v>
      </c>
      <c s="36">
        <f>ROUND(G176*H176,6)</f>
      </c>
      <c r="L176" s="38">
        <v>0</v>
      </c>
      <c s="32">
        <f>ROUND(ROUND(L176,2)*ROUND(G176,3),2)</f>
      </c>
      <c s="36" t="s">
        <v>395</v>
      </c>
      <c>
        <f>(M176*21)/100</f>
      </c>
      <c t="s">
        <v>28</v>
      </c>
    </row>
    <row r="177" spans="1:5" ht="12.75">
      <c r="A177" s="35" t="s">
        <v>56</v>
      </c>
      <c r="E177" s="39" t="s">
        <v>1118</v>
      </c>
    </row>
    <row r="178" spans="1:5" ht="12.75">
      <c r="A178" s="35" t="s">
        <v>57</v>
      </c>
      <c r="E178" s="40" t="s">
        <v>5</v>
      </c>
    </row>
    <row r="179" spans="1:5" ht="38.25">
      <c r="A179" t="s">
        <v>58</v>
      </c>
      <c r="E179" s="39" t="s">
        <v>1119</v>
      </c>
    </row>
    <row r="180" spans="1:16" ht="12.75">
      <c r="A180" t="s">
        <v>50</v>
      </c>
      <c s="34" t="s">
        <v>229</v>
      </c>
      <c s="34" t="s">
        <v>4663</v>
      </c>
      <c s="35" t="s">
        <v>5</v>
      </c>
      <c s="6" t="s">
        <v>4664</v>
      </c>
      <c s="36" t="s">
        <v>86</v>
      </c>
      <c s="37">
        <v>190</v>
      </c>
      <c s="36">
        <v>0</v>
      </c>
      <c s="36">
        <f>ROUND(G180*H180,6)</f>
      </c>
      <c r="L180" s="38">
        <v>0</v>
      </c>
      <c s="32">
        <f>ROUND(ROUND(L180,2)*ROUND(G180,3),2)</f>
      </c>
      <c s="36" t="s">
        <v>391</v>
      </c>
      <c>
        <f>(M180*21)/100</f>
      </c>
      <c t="s">
        <v>28</v>
      </c>
    </row>
    <row r="181" spans="1:5" ht="12.75">
      <c r="A181" s="35" t="s">
        <v>56</v>
      </c>
      <c r="E181" s="39" t="s">
        <v>4664</v>
      </c>
    </row>
    <row r="182" spans="1:5" ht="12.75">
      <c r="A182" s="35" t="s">
        <v>57</v>
      </c>
      <c r="E182" s="40" t="s">
        <v>5</v>
      </c>
    </row>
    <row r="183" spans="1:5" ht="51">
      <c r="A183" t="s">
        <v>58</v>
      </c>
      <c r="E183" s="39" t="s">
        <v>4665</v>
      </c>
    </row>
    <row r="184" spans="1:13" ht="12.75">
      <c r="A184" t="s">
        <v>47</v>
      </c>
      <c r="C184" s="31" t="s">
        <v>72</v>
      </c>
      <c r="E184" s="33" t="s">
        <v>4666</v>
      </c>
      <c r="J184" s="32">
        <f>0</f>
      </c>
      <c s="32">
        <f>0</f>
      </c>
      <c s="32">
        <f>0+L185+L189+L193+L197+L201+L205+L209+L213+L217+L221+L225+L229+L233</f>
      </c>
      <c s="32">
        <f>0+M185+M189+M193+M197+M201+M205+M209+M213+M217+M221+M225+M229+M233</f>
      </c>
    </row>
    <row r="185" spans="1:16" ht="25.5">
      <c r="A185" t="s">
        <v>50</v>
      </c>
      <c s="34" t="s">
        <v>233</v>
      </c>
      <c s="34" t="s">
        <v>1245</v>
      </c>
      <c s="35" t="s">
        <v>5</v>
      </c>
      <c s="6" t="s">
        <v>1246</v>
      </c>
      <c s="36" t="s">
        <v>380</v>
      </c>
      <c s="37">
        <v>24</v>
      </c>
      <c s="36">
        <v>0</v>
      </c>
      <c s="36">
        <f>ROUND(G185*H185,6)</f>
      </c>
      <c r="L185" s="38">
        <v>0</v>
      </c>
      <c s="32">
        <f>ROUND(ROUND(L185,2)*ROUND(G185,3),2)</f>
      </c>
      <c s="36" t="s">
        <v>395</v>
      </c>
      <c>
        <f>(M185*21)/100</f>
      </c>
      <c t="s">
        <v>28</v>
      </c>
    </row>
    <row r="186" spans="1:5" ht="25.5">
      <c r="A186" s="35" t="s">
        <v>56</v>
      </c>
      <c r="E186" s="39" t="s">
        <v>1246</v>
      </c>
    </row>
    <row r="187" spans="1:5" ht="12.75">
      <c r="A187" s="35" t="s">
        <v>57</v>
      </c>
      <c r="E187" s="40" t="s">
        <v>5</v>
      </c>
    </row>
    <row r="188" spans="1:5" ht="114.75">
      <c r="A188" t="s">
        <v>58</v>
      </c>
      <c r="E188" s="39" t="s">
        <v>1247</v>
      </c>
    </row>
    <row r="189" spans="1:16" ht="12.75">
      <c r="A189" t="s">
        <v>50</v>
      </c>
      <c s="34" t="s">
        <v>237</v>
      </c>
      <c s="34" t="s">
        <v>4667</v>
      </c>
      <c s="35" t="s">
        <v>5</v>
      </c>
      <c s="6" t="s">
        <v>4668</v>
      </c>
      <c s="36" t="s">
        <v>65</v>
      </c>
      <c s="37">
        <v>2</v>
      </c>
      <c s="36">
        <v>0</v>
      </c>
      <c s="36">
        <f>ROUND(G189*H189,6)</f>
      </c>
      <c r="L189" s="38">
        <v>0</v>
      </c>
      <c s="32">
        <f>ROUND(ROUND(L189,2)*ROUND(G189,3),2)</f>
      </c>
      <c s="36" t="s">
        <v>395</v>
      </c>
      <c>
        <f>(M189*21)/100</f>
      </c>
      <c t="s">
        <v>28</v>
      </c>
    </row>
    <row r="190" spans="1:5" ht="12.75">
      <c r="A190" s="35" t="s">
        <v>56</v>
      </c>
      <c r="E190" s="39" t="s">
        <v>4668</v>
      </c>
    </row>
    <row r="191" spans="1:5" ht="12.75">
      <c r="A191" s="35" t="s">
        <v>57</v>
      </c>
      <c r="E191" s="40" t="s">
        <v>5</v>
      </c>
    </row>
    <row r="192" spans="1:5" ht="153">
      <c r="A192" t="s">
        <v>58</v>
      </c>
      <c r="E192" s="39" t="s">
        <v>4669</v>
      </c>
    </row>
    <row r="193" spans="1:16" ht="12.75">
      <c r="A193" t="s">
        <v>50</v>
      </c>
      <c s="34" t="s">
        <v>241</v>
      </c>
      <c s="34" t="s">
        <v>1254</v>
      </c>
      <c s="35" t="s">
        <v>5</v>
      </c>
      <c s="6" t="s">
        <v>1255</v>
      </c>
      <c s="36" t="s">
        <v>65</v>
      </c>
      <c s="37">
        <v>4</v>
      </c>
      <c s="36">
        <v>0</v>
      </c>
      <c s="36">
        <f>ROUND(G193*H193,6)</f>
      </c>
      <c r="L193" s="38">
        <v>0</v>
      </c>
      <c s="32">
        <f>ROUND(ROUND(L193,2)*ROUND(G193,3),2)</f>
      </c>
      <c s="36" t="s">
        <v>395</v>
      </c>
      <c>
        <f>(M193*21)/100</f>
      </c>
      <c t="s">
        <v>28</v>
      </c>
    </row>
    <row r="194" spans="1:5" ht="12.75">
      <c r="A194" s="35" t="s">
        <v>56</v>
      </c>
      <c r="E194" s="39" t="s">
        <v>1255</v>
      </c>
    </row>
    <row r="195" spans="1:5" ht="12.75">
      <c r="A195" s="35" t="s">
        <v>57</v>
      </c>
      <c r="E195" s="40" t="s">
        <v>5</v>
      </c>
    </row>
    <row r="196" spans="1:5" ht="12.75">
      <c r="A196" t="s">
        <v>58</v>
      </c>
      <c r="E196" s="39" t="s">
        <v>1255</v>
      </c>
    </row>
    <row r="197" spans="1:16" ht="12.75">
      <c r="A197" t="s">
        <v>50</v>
      </c>
      <c s="34" t="s">
        <v>245</v>
      </c>
      <c s="34" t="s">
        <v>4670</v>
      </c>
      <c s="35" t="s">
        <v>5</v>
      </c>
      <c s="6" t="s">
        <v>4671</v>
      </c>
      <c s="36" t="s">
        <v>65</v>
      </c>
      <c s="37">
        <v>2</v>
      </c>
      <c s="36">
        <v>0</v>
      </c>
      <c s="36">
        <f>ROUND(G197*H197,6)</f>
      </c>
      <c r="L197" s="38">
        <v>0</v>
      </c>
      <c s="32">
        <f>ROUND(ROUND(L197,2)*ROUND(G197,3),2)</f>
      </c>
      <c s="36" t="s">
        <v>395</v>
      </c>
      <c>
        <f>(M197*21)/100</f>
      </c>
      <c t="s">
        <v>28</v>
      </c>
    </row>
    <row r="198" spans="1:5" ht="12.75">
      <c r="A198" s="35" t="s">
        <v>56</v>
      </c>
      <c r="E198" s="39" t="s">
        <v>4671</v>
      </c>
    </row>
    <row r="199" spans="1:5" ht="12.75">
      <c r="A199" s="35" t="s">
        <v>57</v>
      </c>
      <c r="E199" s="40" t="s">
        <v>5</v>
      </c>
    </row>
    <row r="200" spans="1:5" ht="242.25">
      <c r="A200" t="s">
        <v>58</v>
      </c>
      <c r="E200" s="39" t="s">
        <v>4672</v>
      </c>
    </row>
    <row r="201" spans="1:16" ht="12.75">
      <c r="A201" t="s">
        <v>50</v>
      </c>
      <c s="34" t="s">
        <v>249</v>
      </c>
      <c s="34" t="s">
        <v>1263</v>
      </c>
      <c s="35" t="s">
        <v>5</v>
      </c>
      <c s="6" t="s">
        <v>1264</v>
      </c>
      <c s="36" t="s">
        <v>65</v>
      </c>
      <c s="37">
        <v>23</v>
      </c>
      <c s="36">
        <v>0</v>
      </c>
      <c s="36">
        <f>ROUND(G201*H201,6)</f>
      </c>
      <c r="L201" s="38">
        <v>0</v>
      </c>
      <c s="32">
        <f>ROUND(ROUND(L201,2)*ROUND(G201,3),2)</f>
      </c>
      <c s="36" t="s">
        <v>395</v>
      </c>
      <c>
        <f>(M201*21)/100</f>
      </c>
      <c t="s">
        <v>28</v>
      </c>
    </row>
    <row r="202" spans="1:5" ht="12.75">
      <c r="A202" s="35" t="s">
        <v>56</v>
      </c>
      <c r="E202" s="39" t="s">
        <v>1264</v>
      </c>
    </row>
    <row r="203" spans="1:5" ht="12.75">
      <c r="A203" s="35" t="s">
        <v>57</v>
      </c>
      <c r="E203" s="40" t="s">
        <v>5</v>
      </c>
    </row>
    <row r="204" spans="1:5" ht="178.5">
      <c r="A204" t="s">
        <v>58</v>
      </c>
      <c r="E204" s="39" t="s">
        <v>1265</v>
      </c>
    </row>
    <row r="205" spans="1:16" ht="12.75">
      <c r="A205" t="s">
        <v>50</v>
      </c>
      <c s="34" t="s">
        <v>253</v>
      </c>
      <c s="34" t="s">
        <v>1272</v>
      </c>
      <c s="35" t="s">
        <v>5</v>
      </c>
      <c s="6" t="s">
        <v>1273</v>
      </c>
      <c s="36" t="s">
        <v>65</v>
      </c>
      <c s="37">
        <v>1</v>
      </c>
      <c s="36">
        <v>0</v>
      </c>
      <c s="36">
        <f>ROUND(G205*H205,6)</f>
      </c>
      <c r="L205" s="38">
        <v>0</v>
      </c>
      <c s="32">
        <f>ROUND(ROUND(L205,2)*ROUND(G205,3),2)</f>
      </c>
      <c s="36" t="s">
        <v>395</v>
      </c>
      <c>
        <f>(M205*21)/100</f>
      </c>
      <c t="s">
        <v>28</v>
      </c>
    </row>
    <row r="206" spans="1:5" ht="12.75">
      <c r="A206" s="35" t="s">
        <v>56</v>
      </c>
      <c r="E206" s="39" t="s">
        <v>1273</v>
      </c>
    </row>
    <row r="207" spans="1:5" ht="12.75">
      <c r="A207" s="35" t="s">
        <v>57</v>
      </c>
      <c r="E207" s="40" t="s">
        <v>5</v>
      </c>
    </row>
    <row r="208" spans="1:5" ht="229.5">
      <c r="A208" t="s">
        <v>58</v>
      </c>
      <c r="E208" s="39" t="s">
        <v>1274</v>
      </c>
    </row>
    <row r="209" spans="1:16" ht="12.75">
      <c r="A209" t="s">
        <v>50</v>
      </c>
      <c s="34" t="s">
        <v>257</v>
      </c>
      <c s="34" t="s">
        <v>1275</v>
      </c>
      <c s="35" t="s">
        <v>5</v>
      </c>
      <c s="6" t="s">
        <v>1276</v>
      </c>
      <c s="36" t="s">
        <v>65</v>
      </c>
      <c s="37">
        <v>1</v>
      </c>
      <c s="36">
        <v>0</v>
      </c>
      <c s="36">
        <f>ROUND(G209*H209,6)</f>
      </c>
      <c r="L209" s="38">
        <v>0</v>
      </c>
      <c s="32">
        <f>ROUND(ROUND(L209,2)*ROUND(G209,3),2)</f>
      </c>
      <c s="36" t="s">
        <v>395</v>
      </c>
      <c>
        <f>(M209*21)/100</f>
      </c>
      <c t="s">
        <v>28</v>
      </c>
    </row>
    <row r="210" spans="1:5" ht="12.75">
      <c r="A210" s="35" t="s">
        <v>56</v>
      </c>
      <c r="E210" s="39" t="s">
        <v>1276</v>
      </c>
    </row>
    <row r="211" spans="1:5" ht="12.75">
      <c r="A211" s="35" t="s">
        <v>57</v>
      </c>
      <c r="E211" s="40" t="s">
        <v>5</v>
      </c>
    </row>
    <row r="212" spans="1:5" ht="165.75">
      <c r="A212" t="s">
        <v>58</v>
      </c>
      <c r="E212" s="39" t="s">
        <v>1277</v>
      </c>
    </row>
    <row r="213" spans="1:16" ht="12.75">
      <c r="A213" t="s">
        <v>50</v>
      </c>
      <c s="34" t="s">
        <v>261</v>
      </c>
      <c s="34" t="s">
        <v>1278</v>
      </c>
      <c s="35" t="s">
        <v>5</v>
      </c>
      <c s="6" t="s">
        <v>1279</v>
      </c>
      <c s="36" t="s">
        <v>65</v>
      </c>
      <c s="37">
        <v>1</v>
      </c>
      <c s="36">
        <v>0</v>
      </c>
      <c s="36">
        <f>ROUND(G213*H213,6)</f>
      </c>
      <c r="L213" s="38">
        <v>0</v>
      </c>
      <c s="32">
        <f>ROUND(ROUND(L213,2)*ROUND(G213,3),2)</f>
      </c>
      <c s="36" t="s">
        <v>395</v>
      </c>
      <c>
        <f>(M213*21)/100</f>
      </c>
      <c t="s">
        <v>28</v>
      </c>
    </row>
    <row r="214" spans="1:5" ht="12.75">
      <c r="A214" s="35" t="s">
        <v>56</v>
      </c>
      <c r="E214" s="39" t="s">
        <v>1279</v>
      </c>
    </row>
    <row r="215" spans="1:5" ht="12.75">
      <c r="A215" s="35" t="s">
        <v>57</v>
      </c>
      <c r="E215" s="40" t="s">
        <v>5</v>
      </c>
    </row>
    <row r="216" spans="1:5" ht="229.5">
      <c r="A216" t="s">
        <v>58</v>
      </c>
      <c r="E216" s="39" t="s">
        <v>1280</v>
      </c>
    </row>
    <row r="217" spans="1:16" ht="12.75">
      <c r="A217" t="s">
        <v>50</v>
      </c>
      <c s="34" t="s">
        <v>265</v>
      </c>
      <c s="34" t="s">
        <v>1281</v>
      </c>
      <c s="35" t="s">
        <v>5</v>
      </c>
      <c s="6" t="s">
        <v>1282</v>
      </c>
      <c s="36" t="s">
        <v>65</v>
      </c>
      <c s="37">
        <v>1</v>
      </c>
      <c s="36">
        <v>0</v>
      </c>
      <c s="36">
        <f>ROUND(G217*H217,6)</f>
      </c>
      <c r="L217" s="38">
        <v>0</v>
      </c>
      <c s="32">
        <f>ROUND(ROUND(L217,2)*ROUND(G217,3),2)</f>
      </c>
      <c s="36" t="s">
        <v>395</v>
      </c>
      <c>
        <f>(M217*21)/100</f>
      </c>
      <c t="s">
        <v>28</v>
      </c>
    </row>
    <row r="218" spans="1:5" ht="12.75">
      <c r="A218" s="35" t="s">
        <v>56</v>
      </c>
      <c r="E218" s="39" t="s">
        <v>1282</v>
      </c>
    </row>
    <row r="219" spans="1:5" ht="12.75">
      <c r="A219" s="35" t="s">
        <v>57</v>
      </c>
      <c r="E219" s="40" t="s">
        <v>5</v>
      </c>
    </row>
    <row r="220" spans="1:5" ht="165.75">
      <c r="A220" t="s">
        <v>58</v>
      </c>
      <c r="E220" s="39" t="s">
        <v>1283</v>
      </c>
    </row>
    <row r="221" spans="1:16" ht="25.5">
      <c r="A221" t="s">
        <v>50</v>
      </c>
      <c s="34" t="s">
        <v>269</v>
      </c>
      <c s="34" t="s">
        <v>1284</v>
      </c>
      <c s="35" t="s">
        <v>5</v>
      </c>
      <c s="6" t="s">
        <v>1285</v>
      </c>
      <c s="36" t="s">
        <v>65</v>
      </c>
      <c s="37">
        <v>4</v>
      </c>
      <c s="36">
        <v>0</v>
      </c>
      <c s="36">
        <f>ROUND(G221*H221,6)</f>
      </c>
      <c r="L221" s="38">
        <v>0</v>
      </c>
      <c s="32">
        <f>ROUND(ROUND(L221,2)*ROUND(G221,3),2)</f>
      </c>
      <c s="36" t="s">
        <v>395</v>
      </c>
      <c>
        <f>(M221*21)/100</f>
      </c>
      <c t="s">
        <v>28</v>
      </c>
    </row>
    <row r="222" spans="1:5" ht="25.5">
      <c r="A222" s="35" t="s">
        <v>56</v>
      </c>
      <c r="E222" s="39" t="s">
        <v>1285</v>
      </c>
    </row>
    <row r="223" spans="1:5" ht="12.75">
      <c r="A223" s="35" t="s">
        <v>57</v>
      </c>
      <c r="E223" s="40" t="s">
        <v>5</v>
      </c>
    </row>
    <row r="224" spans="1:5" ht="242.25">
      <c r="A224" t="s">
        <v>58</v>
      </c>
      <c r="E224" s="39" t="s">
        <v>1286</v>
      </c>
    </row>
    <row r="225" spans="1:16" ht="12.75">
      <c r="A225" t="s">
        <v>50</v>
      </c>
      <c s="34" t="s">
        <v>273</v>
      </c>
      <c s="34" t="s">
        <v>1287</v>
      </c>
      <c s="35" t="s">
        <v>5</v>
      </c>
      <c s="6" t="s">
        <v>1288</v>
      </c>
      <c s="36" t="s">
        <v>65</v>
      </c>
      <c s="37">
        <v>4</v>
      </c>
      <c s="36">
        <v>0</v>
      </c>
      <c s="36">
        <f>ROUND(G225*H225,6)</f>
      </c>
      <c r="L225" s="38">
        <v>0</v>
      </c>
      <c s="32">
        <f>ROUND(ROUND(L225,2)*ROUND(G225,3),2)</f>
      </c>
      <c s="36" t="s">
        <v>395</v>
      </c>
      <c>
        <f>(M225*21)/100</f>
      </c>
      <c t="s">
        <v>28</v>
      </c>
    </row>
    <row r="226" spans="1:5" ht="12.75">
      <c r="A226" s="35" t="s">
        <v>56</v>
      </c>
      <c r="E226" s="39" t="s">
        <v>1288</v>
      </c>
    </row>
    <row r="227" spans="1:5" ht="12.75">
      <c r="A227" s="35" t="s">
        <v>57</v>
      </c>
      <c r="E227" s="40" t="s">
        <v>5</v>
      </c>
    </row>
    <row r="228" spans="1:5" ht="178.5">
      <c r="A228" t="s">
        <v>58</v>
      </c>
      <c r="E228" s="39" t="s">
        <v>1289</v>
      </c>
    </row>
    <row r="229" spans="1:16" ht="12.75">
      <c r="A229" t="s">
        <v>50</v>
      </c>
      <c s="34" t="s">
        <v>277</v>
      </c>
      <c s="34" t="s">
        <v>1290</v>
      </c>
      <c s="35" t="s">
        <v>5</v>
      </c>
      <c s="6" t="s">
        <v>1291</v>
      </c>
      <c s="36" t="s">
        <v>380</v>
      </c>
      <c s="37">
        <v>16</v>
      </c>
      <c s="36">
        <v>0</v>
      </c>
      <c s="36">
        <f>ROUND(G229*H229,6)</f>
      </c>
      <c r="L229" s="38">
        <v>0</v>
      </c>
      <c s="32">
        <f>ROUND(ROUND(L229,2)*ROUND(G229,3),2)</f>
      </c>
      <c s="36" t="s">
        <v>391</v>
      </c>
      <c>
        <f>(M229*21)/100</f>
      </c>
      <c t="s">
        <v>28</v>
      </c>
    </row>
    <row r="230" spans="1:5" ht="12.75">
      <c r="A230" s="35" t="s">
        <v>56</v>
      </c>
      <c r="E230" s="39" t="s">
        <v>1291</v>
      </c>
    </row>
    <row r="231" spans="1:5" ht="12.75">
      <c r="A231" s="35" t="s">
        <v>57</v>
      </c>
      <c r="E231" s="40" t="s">
        <v>5</v>
      </c>
    </row>
    <row r="232" spans="1:5" ht="280.5">
      <c r="A232" t="s">
        <v>58</v>
      </c>
      <c r="E232" s="39" t="s">
        <v>4673</v>
      </c>
    </row>
    <row r="233" spans="1:16" ht="25.5">
      <c r="A233" t="s">
        <v>50</v>
      </c>
      <c s="34" t="s">
        <v>281</v>
      </c>
      <c s="34" t="s">
        <v>488</v>
      </c>
      <c s="35" t="s">
        <v>5</v>
      </c>
      <c s="6" t="s">
        <v>489</v>
      </c>
      <c s="36" t="s">
        <v>65</v>
      </c>
      <c s="37">
        <v>2</v>
      </c>
      <c s="36">
        <v>0</v>
      </c>
      <c s="36">
        <f>ROUND(G233*H233,6)</f>
      </c>
      <c r="L233" s="38">
        <v>0</v>
      </c>
      <c s="32">
        <f>ROUND(ROUND(L233,2)*ROUND(G233,3),2)</f>
      </c>
      <c s="36" t="s">
        <v>395</v>
      </c>
      <c>
        <f>(M233*21)/100</f>
      </c>
      <c t="s">
        <v>28</v>
      </c>
    </row>
    <row r="234" spans="1:5" ht="25.5">
      <c r="A234" s="35" t="s">
        <v>56</v>
      </c>
      <c r="E234" s="39" t="s">
        <v>489</v>
      </c>
    </row>
    <row r="235" spans="1:5" ht="12.75">
      <c r="A235" s="35" t="s">
        <v>57</v>
      </c>
      <c r="E235" s="40" t="s">
        <v>5</v>
      </c>
    </row>
    <row r="236" spans="1:5" ht="127.5">
      <c r="A236" t="s">
        <v>58</v>
      </c>
      <c r="E236" s="39" t="s">
        <v>490</v>
      </c>
    </row>
    <row r="237" spans="1:13" ht="12.75">
      <c r="A237" t="s">
        <v>47</v>
      </c>
      <c r="C237" s="31" t="s">
        <v>48</v>
      </c>
      <c r="E237" s="33" t="s">
        <v>1325</v>
      </c>
      <c r="J237" s="32">
        <f>0</f>
      </c>
      <c s="32">
        <f>0</f>
      </c>
      <c s="32">
        <f>0+L238+L242+L246+L250+L254+L258+L262+L266+L270+L274+L278</f>
      </c>
      <c s="32">
        <f>0+M238+M242+M246+M250+M254+M258+M262+M266+M270+M274+M278</f>
      </c>
    </row>
    <row r="238" spans="1:16" ht="25.5">
      <c r="A238" t="s">
        <v>50</v>
      </c>
      <c s="34" t="s">
        <v>285</v>
      </c>
      <c s="34" t="s">
        <v>962</v>
      </c>
      <c s="35" t="s">
        <v>5</v>
      </c>
      <c s="6" t="s">
        <v>963</v>
      </c>
      <c s="36" t="s">
        <v>65</v>
      </c>
      <c s="37">
        <v>2</v>
      </c>
      <c s="36">
        <v>0</v>
      </c>
      <c s="36">
        <f>ROUND(G238*H238,6)</f>
      </c>
      <c r="L238" s="38">
        <v>0</v>
      </c>
      <c s="32">
        <f>ROUND(ROUND(L238,2)*ROUND(G238,3),2)</f>
      </c>
      <c s="36" t="s">
        <v>395</v>
      </c>
      <c>
        <f>(M238*21)/100</f>
      </c>
      <c t="s">
        <v>28</v>
      </c>
    </row>
    <row r="239" spans="1:5" ht="25.5">
      <c r="A239" s="35" t="s">
        <v>56</v>
      </c>
      <c r="E239" s="39" t="s">
        <v>963</v>
      </c>
    </row>
    <row r="240" spans="1:5" ht="12.75">
      <c r="A240" s="35" t="s">
        <v>57</v>
      </c>
      <c r="E240" s="40" t="s">
        <v>5</v>
      </c>
    </row>
    <row r="241" spans="1:5" ht="76.5">
      <c r="A241" t="s">
        <v>58</v>
      </c>
      <c r="E241" s="39" t="s">
        <v>964</v>
      </c>
    </row>
    <row r="242" spans="1:16" ht="38.25">
      <c r="A242" t="s">
        <v>50</v>
      </c>
      <c s="34" t="s">
        <v>289</v>
      </c>
      <c s="34" t="s">
        <v>965</v>
      </c>
      <c s="35" t="s">
        <v>5</v>
      </c>
      <c s="6" t="s">
        <v>966</v>
      </c>
      <c s="36" t="s">
        <v>65</v>
      </c>
      <c s="37">
        <v>6</v>
      </c>
      <c s="36">
        <v>0</v>
      </c>
      <c s="36">
        <f>ROUND(G242*H242,6)</f>
      </c>
      <c r="L242" s="38">
        <v>0</v>
      </c>
      <c s="32">
        <f>ROUND(ROUND(L242,2)*ROUND(G242,3),2)</f>
      </c>
      <c s="36" t="s">
        <v>395</v>
      </c>
      <c>
        <f>(M242*21)/100</f>
      </c>
      <c t="s">
        <v>28</v>
      </c>
    </row>
    <row r="243" spans="1:5" ht="38.25">
      <c r="A243" s="35" t="s">
        <v>56</v>
      </c>
      <c r="E243" s="39" t="s">
        <v>966</v>
      </c>
    </row>
    <row r="244" spans="1:5" ht="12.75">
      <c r="A244" s="35" t="s">
        <v>57</v>
      </c>
      <c r="E244" s="40" t="s">
        <v>5</v>
      </c>
    </row>
    <row r="245" spans="1:5" ht="76.5">
      <c r="A245" t="s">
        <v>58</v>
      </c>
      <c r="E245" s="39" t="s">
        <v>964</v>
      </c>
    </row>
    <row r="246" spans="1:16" ht="25.5">
      <c r="A246" t="s">
        <v>50</v>
      </c>
      <c s="34" t="s">
        <v>293</v>
      </c>
      <c s="34" t="s">
        <v>755</v>
      </c>
      <c s="35" t="s">
        <v>5</v>
      </c>
      <c s="6" t="s">
        <v>367</v>
      </c>
      <c s="36" t="s">
        <v>65</v>
      </c>
      <c s="37">
        <v>2</v>
      </c>
      <c s="36">
        <v>0</v>
      </c>
      <c s="36">
        <f>ROUND(G246*H246,6)</f>
      </c>
      <c r="L246" s="38">
        <v>0</v>
      </c>
      <c s="32">
        <f>ROUND(ROUND(L246,2)*ROUND(G246,3),2)</f>
      </c>
      <c s="36" t="s">
        <v>395</v>
      </c>
      <c>
        <f>(M246*21)/100</f>
      </c>
      <c t="s">
        <v>28</v>
      </c>
    </row>
    <row r="247" spans="1:5" ht="25.5">
      <c r="A247" s="35" t="s">
        <v>56</v>
      </c>
      <c r="E247" s="39" t="s">
        <v>367</v>
      </c>
    </row>
    <row r="248" spans="1:5" ht="12.75">
      <c r="A248" s="35" t="s">
        <v>57</v>
      </c>
      <c r="E248" s="40" t="s">
        <v>5</v>
      </c>
    </row>
    <row r="249" spans="1:5" ht="51">
      <c r="A249" t="s">
        <v>58</v>
      </c>
      <c r="E249" s="39" t="s">
        <v>756</v>
      </c>
    </row>
    <row r="250" spans="1:16" ht="12.75">
      <c r="A250" t="s">
        <v>50</v>
      </c>
      <c s="34" t="s">
        <v>297</v>
      </c>
      <c s="34" t="s">
        <v>4674</v>
      </c>
      <c s="35" t="s">
        <v>5</v>
      </c>
      <c s="6" t="s">
        <v>4675</v>
      </c>
      <c s="36" t="s">
        <v>65</v>
      </c>
      <c s="37">
        <v>1</v>
      </c>
      <c s="36">
        <v>0</v>
      </c>
      <c s="36">
        <f>ROUND(G250*H250,6)</f>
      </c>
      <c r="L250" s="38">
        <v>0</v>
      </c>
      <c s="32">
        <f>ROUND(ROUND(L250,2)*ROUND(G250,3),2)</f>
      </c>
      <c s="36" t="s">
        <v>395</v>
      </c>
      <c>
        <f>(M250*21)/100</f>
      </c>
      <c t="s">
        <v>28</v>
      </c>
    </row>
    <row r="251" spans="1:5" ht="12.75">
      <c r="A251" s="35" t="s">
        <v>56</v>
      </c>
      <c r="E251" s="39" t="s">
        <v>4675</v>
      </c>
    </row>
    <row r="252" spans="1:5" ht="12.75">
      <c r="A252" s="35" t="s">
        <v>57</v>
      </c>
      <c r="E252" s="40" t="s">
        <v>5</v>
      </c>
    </row>
    <row r="253" spans="1:5" ht="51">
      <c r="A253" t="s">
        <v>58</v>
      </c>
      <c r="E253" s="39" t="s">
        <v>1338</v>
      </c>
    </row>
    <row r="254" spans="1:16" ht="12.75">
      <c r="A254" t="s">
        <v>50</v>
      </c>
      <c s="34" t="s">
        <v>301</v>
      </c>
      <c s="34" t="s">
        <v>973</v>
      </c>
      <c s="35" t="s">
        <v>5</v>
      </c>
      <c s="6" t="s">
        <v>974</v>
      </c>
      <c s="36" t="s">
        <v>380</v>
      </c>
      <c s="37">
        <v>80</v>
      </c>
      <c s="36">
        <v>0</v>
      </c>
      <c s="36">
        <f>ROUND(G254*H254,6)</f>
      </c>
      <c r="L254" s="38">
        <v>0</v>
      </c>
      <c s="32">
        <f>ROUND(ROUND(L254,2)*ROUND(G254,3),2)</f>
      </c>
      <c s="36" t="s">
        <v>395</v>
      </c>
      <c>
        <f>(M254*21)/100</f>
      </c>
      <c t="s">
        <v>28</v>
      </c>
    </row>
    <row r="255" spans="1:5" ht="12.75">
      <c r="A255" s="35" t="s">
        <v>56</v>
      </c>
      <c r="E255" s="39" t="s">
        <v>974</v>
      </c>
    </row>
    <row r="256" spans="1:5" ht="12.75">
      <c r="A256" s="35" t="s">
        <v>57</v>
      </c>
      <c r="E256" s="40" t="s">
        <v>5</v>
      </c>
    </row>
    <row r="257" spans="1:5" ht="51">
      <c r="A257" t="s">
        <v>58</v>
      </c>
      <c r="E257" s="39" t="s">
        <v>975</v>
      </c>
    </row>
    <row r="258" spans="1:16" ht="12.75">
      <c r="A258" t="s">
        <v>50</v>
      </c>
      <c s="34" t="s">
        <v>305</v>
      </c>
      <c s="34" t="s">
        <v>976</v>
      </c>
      <c s="35" t="s">
        <v>5</v>
      </c>
      <c s="6" t="s">
        <v>977</v>
      </c>
      <c s="36" t="s">
        <v>380</v>
      </c>
      <c s="37">
        <v>16</v>
      </c>
      <c s="36">
        <v>0</v>
      </c>
      <c s="36">
        <f>ROUND(G258*H258,6)</f>
      </c>
      <c r="L258" s="38">
        <v>0</v>
      </c>
      <c s="32">
        <f>ROUND(ROUND(L258,2)*ROUND(G258,3),2)</f>
      </c>
      <c s="36" t="s">
        <v>395</v>
      </c>
      <c>
        <f>(M258*21)/100</f>
      </c>
      <c t="s">
        <v>28</v>
      </c>
    </row>
    <row r="259" spans="1:5" ht="12.75">
      <c r="A259" s="35" t="s">
        <v>56</v>
      </c>
      <c r="E259" s="39" t="s">
        <v>977</v>
      </c>
    </row>
    <row r="260" spans="1:5" ht="12.75">
      <c r="A260" s="35" t="s">
        <v>57</v>
      </c>
      <c r="E260" s="40" t="s">
        <v>5</v>
      </c>
    </row>
    <row r="261" spans="1:5" ht="51">
      <c r="A261" t="s">
        <v>58</v>
      </c>
      <c r="E261" s="39" t="s">
        <v>978</v>
      </c>
    </row>
    <row r="262" spans="1:16" ht="12.75">
      <c r="A262" t="s">
        <v>50</v>
      </c>
      <c s="34" t="s">
        <v>309</v>
      </c>
      <c s="34" t="s">
        <v>758</v>
      </c>
      <c s="35" t="s">
        <v>5</v>
      </c>
      <c s="6" t="s">
        <v>379</v>
      </c>
      <c s="36" t="s">
        <v>380</v>
      </c>
      <c s="37">
        <v>16</v>
      </c>
      <c s="36">
        <v>0</v>
      </c>
      <c s="36">
        <f>ROUND(G262*H262,6)</f>
      </c>
      <c r="L262" s="38">
        <v>0</v>
      </c>
      <c s="32">
        <f>ROUND(ROUND(L262,2)*ROUND(G262,3),2)</f>
      </c>
      <c s="36" t="s">
        <v>395</v>
      </c>
      <c>
        <f>(M262*21)/100</f>
      </c>
      <c t="s">
        <v>28</v>
      </c>
    </row>
    <row r="263" spans="1:5" ht="12.75">
      <c r="A263" s="35" t="s">
        <v>56</v>
      </c>
      <c r="E263" s="39" t="s">
        <v>379</v>
      </c>
    </row>
    <row r="264" spans="1:5" ht="12.75">
      <c r="A264" s="35" t="s">
        <v>57</v>
      </c>
      <c r="E264" s="40" t="s">
        <v>5</v>
      </c>
    </row>
    <row r="265" spans="1:5" ht="51">
      <c r="A265" t="s">
        <v>58</v>
      </c>
      <c r="E265" s="39" t="s">
        <v>759</v>
      </c>
    </row>
    <row r="266" spans="1:16" ht="38.25">
      <c r="A266" t="s">
        <v>50</v>
      </c>
      <c s="34" t="s">
        <v>313</v>
      </c>
      <c s="34" t="s">
        <v>1646</v>
      </c>
      <c s="35" t="s">
        <v>1647</v>
      </c>
      <c s="6" t="s">
        <v>1648</v>
      </c>
      <c s="36" t="s">
        <v>996</v>
      </c>
      <c s="37">
        <v>100</v>
      </c>
      <c s="36">
        <v>0</v>
      </c>
      <c s="36">
        <f>ROUND(G266*H266,6)</f>
      </c>
      <c r="L266" s="38">
        <v>0</v>
      </c>
      <c s="32">
        <f>ROUND(ROUND(L266,2)*ROUND(G266,3),2)</f>
      </c>
      <c s="36" t="s">
        <v>391</v>
      </c>
      <c>
        <f>(M266*21)/100</f>
      </c>
      <c t="s">
        <v>28</v>
      </c>
    </row>
    <row r="267" spans="1:5" ht="12.75">
      <c r="A267" s="35" t="s">
        <v>56</v>
      </c>
      <c r="E267" s="39" t="s">
        <v>997</v>
      </c>
    </row>
    <row r="268" spans="1:5" ht="12.75">
      <c r="A268" s="35" t="s">
        <v>57</v>
      </c>
      <c r="E268" s="40" t="s">
        <v>5</v>
      </c>
    </row>
    <row r="269" spans="1:5" ht="89.25">
      <c r="A269" t="s">
        <v>58</v>
      </c>
      <c r="E269" s="39" t="s">
        <v>998</v>
      </c>
    </row>
    <row r="270" spans="1:16" ht="38.25">
      <c r="A270" t="s">
        <v>50</v>
      </c>
      <c s="34" t="s">
        <v>317</v>
      </c>
      <c s="34" t="s">
        <v>1519</v>
      </c>
      <c s="35" t="s">
        <v>1520</v>
      </c>
      <c s="6" t="s">
        <v>1521</v>
      </c>
      <c s="36" t="s">
        <v>996</v>
      </c>
      <c s="37">
        <v>48</v>
      </c>
      <c s="36">
        <v>0</v>
      </c>
      <c s="36">
        <f>ROUND(G270*H270,6)</f>
      </c>
      <c r="L270" s="38">
        <v>0</v>
      </c>
      <c s="32">
        <f>ROUND(ROUND(L270,2)*ROUND(G270,3),2)</f>
      </c>
      <c s="36" t="s">
        <v>391</v>
      </c>
      <c>
        <f>(M270*21)/100</f>
      </c>
      <c t="s">
        <v>28</v>
      </c>
    </row>
    <row r="271" spans="1:5" ht="12.75">
      <c r="A271" s="35" t="s">
        <v>56</v>
      </c>
      <c r="E271" s="39" t="s">
        <v>997</v>
      </c>
    </row>
    <row r="272" spans="1:5" ht="12.75">
      <c r="A272" s="35" t="s">
        <v>57</v>
      </c>
      <c r="E272" s="40" t="s">
        <v>5</v>
      </c>
    </row>
    <row r="273" spans="1:5" ht="89.25">
      <c r="A273" t="s">
        <v>58</v>
      </c>
      <c r="E273" s="39" t="s">
        <v>998</v>
      </c>
    </row>
    <row r="274" spans="1:16" ht="38.25">
      <c r="A274" t="s">
        <v>50</v>
      </c>
      <c s="34" t="s">
        <v>322</v>
      </c>
      <c s="34" t="s">
        <v>993</v>
      </c>
      <c s="35" t="s">
        <v>994</v>
      </c>
      <c s="6" t="s">
        <v>995</v>
      </c>
      <c s="36" t="s">
        <v>996</v>
      </c>
      <c s="37">
        <v>2</v>
      </c>
      <c s="36">
        <v>0</v>
      </c>
      <c s="36">
        <f>ROUND(G274*H274,6)</f>
      </c>
      <c r="L274" s="38">
        <v>0</v>
      </c>
      <c s="32">
        <f>ROUND(ROUND(L274,2)*ROUND(G274,3),2)</f>
      </c>
      <c s="36" t="s">
        <v>391</v>
      </c>
      <c>
        <f>(M274*21)/100</f>
      </c>
      <c t="s">
        <v>28</v>
      </c>
    </row>
    <row r="275" spans="1:5" ht="12.75">
      <c r="A275" s="35" t="s">
        <v>56</v>
      </c>
      <c r="E275" s="39" t="s">
        <v>997</v>
      </c>
    </row>
    <row r="276" spans="1:5" ht="12.75">
      <c r="A276" s="35" t="s">
        <v>57</v>
      </c>
      <c r="E276" s="40" t="s">
        <v>5</v>
      </c>
    </row>
    <row r="277" spans="1:5" ht="89.25">
      <c r="A277" t="s">
        <v>58</v>
      </c>
      <c r="E277" s="39" t="s">
        <v>998</v>
      </c>
    </row>
    <row r="278" spans="1:16" ht="25.5">
      <c r="A278" t="s">
        <v>50</v>
      </c>
      <c s="34" t="s">
        <v>326</v>
      </c>
      <c s="34" t="s">
        <v>1965</v>
      </c>
      <c s="35" t="s">
        <v>1966</v>
      </c>
      <c s="6" t="s">
        <v>1967</v>
      </c>
      <c s="36" t="s">
        <v>996</v>
      </c>
      <c s="37">
        <v>7</v>
      </c>
      <c s="36">
        <v>0</v>
      </c>
      <c s="36">
        <f>ROUND(G278*H278,6)</f>
      </c>
      <c r="L278" s="38">
        <v>0</v>
      </c>
      <c s="32">
        <f>ROUND(ROUND(L278,2)*ROUND(G278,3),2)</f>
      </c>
      <c s="36" t="s">
        <v>391</v>
      </c>
      <c>
        <f>(M278*21)/100</f>
      </c>
      <c t="s">
        <v>28</v>
      </c>
    </row>
    <row r="279" spans="1:5" ht="12.75">
      <c r="A279" s="35" t="s">
        <v>56</v>
      </c>
      <c r="E279" s="39" t="s">
        <v>997</v>
      </c>
    </row>
    <row r="280" spans="1:5" ht="12.75">
      <c r="A280" s="35" t="s">
        <v>57</v>
      </c>
      <c r="E280" s="40" t="s">
        <v>5</v>
      </c>
    </row>
    <row r="281" spans="1:5" ht="89.25">
      <c r="A281" t="s">
        <v>58</v>
      </c>
      <c r="E281"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4571</v>
      </c>
      <c s="41">
        <f>Rekapitulace!C43</f>
      </c>
      <c s="20" t="s">
        <v>0</v>
      </c>
      <c t="s">
        <v>23</v>
      </c>
      <c t="s">
        <v>28</v>
      </c>
    </row>
    <row r="4" spans="1:16" ht="32" customHeight="1">
      <c r="A4" s="24" t="s">
        <v>20</v>
      </c>
      <c s="25" t="s">
        <v>29</v>
      </c>
      <c s="27" t="s">
        <v>4571</v>
      </c>
      <c r="E4" s="26" t="s">
        <v>4572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4678</v>
      </c>
      <c r="E8" s="30" t="s">
        <v>4677</v>
      </c>
      <c r="J8" s="29">
        <f>0+J9+J46+J115+J144</f>
      </c>
      <c s="29">
        <f>0+K9+K46+K115+K144</f>
      </c>
      <c s="29">
        <f>0+L9+L46+L115+L144</f>
      </c>
      <c s="29">
        <f>0+M9+M46+M115+M144</f>
      </c>
    </row>
    <row r="9" spans="1:13" ht="12.75">
      <c r="A9" t="s">
        <v>47</v>
      </c>
      <c r="C9" s="31" t="s">
        <v>51</v>
      </c>
      <c r="E9" s="33" t="s">
        <v>49</v>
      </c>
      <c r="J9" s="32">
        <f>0</f>
      </c>
      <c s="32">
        <f>0</f>
      </c>
      <c s="32">
        <f>0+L10+L14+L18+L22+L26+L30+L34+L38+L42</f>
      </c>
      <c s="32">
        <f>0+M10+M14+M18+M22+M26+M30+M34+M38+M42</f>
      </c>
    </row>
    <row r="10" spans="1:16" ht="12.75">
      <c r="A10" t="s">
        <v>50</v>
      </c>
      <c s="34" t="s">
        <v>51</v>
      </c>
      <c s="34" t="s">
        <v>4509</v>
      </c>
      <c s="35" t="s">
        <v>5</v>
      </c>
      <c s="6" t="s">
        <v>4510</v>
      </c>
      <c s="36" t="s">
        <v>4511</v>
      </c>
      <c s="37">
        <v>5</v>
      </c>
      <c s="36">
        <v>0</v>
      </c>
      <c s="36">
        <f>ROUND(G10*H10,6)</f>
      </c>
      <c r="L10" s="38">
        <v>0</v>
      </c>
      <c s="32">
        <f>ROUND(ROUND(L10,2)*ROUND(G10,3),2)</f>
      </c>
      <c s="36" t="s">
        <v>395</v>
      </c>
      <c>
        <f>(M10*21)/100</f>
      </c>
      <c t="s">
        <v>28</v>
      </c>
    </row>
    <row r="11" spans="1:5" ht="12.75">
      <c r="A11" s="35" t="s">
        <v>56</v>
      </c>
      <c r="E11" s="39" t="s">
        <v>4510</v>
      </c>
    </row>
    <row r="12" spans="1:5" ht="12.75">
      <c r="A12" s="35" t="s">
        <v>57</v>
      </c>
      <c r="E12" s="40" t="s">
        <v>5</v>
      </c>
    </row>
    <row r="13" spans="1:5" ht="25.5">
      <c r="A13" t="s">
        <v>58</v>
      </c>
      <c r="E13" s="39" t="s">
        <v>4679</v>
      </c>
    </row>
    <row r="14" spans="1:16" ht="12.75">
      <c r="A14" t="s">
        <v>50</v>
      </c>
      <c s="34" t="s">
        <v>28</v>
      </c>
      <c s="34" t="s">
        <v>1222</v>
      </c>
      <c s="35" t="s">
        <v>5</v>
      </c>
      <c s="6" t="s">
        <v>1223</v>
      </c>
      <c s="36" t="s">
        <v>54</v>
      </c>
      <c s="37">
        <v>330</v>
      </c>
      <c s="36">
        <v>0</v>
      </c>
      <c s="36">
        <f>ROUND(G14*H14,6)</f>
      </c>
      <c r="L14" s="38">
        <v>0</v>
      </c>
      <c s="32">
        <f>ROUND(ROUND(L14,2)*ROUND(G14,3),2)</f>
      </c>
      <c s="36" t="s">
        <v>395</v>
      </c>
      <c>
        <f>(M14*21)/100</f>
      </c>
      <c t="s">
        <v>28</v>
      </c>
    </row>
    <row r="15" spans="1:5" ht="12.75">
      <c r="A15" s="35" t="s">
        <v>56</v>
      </c>
      <c r="E15" s="39" t="s">
        <v>1223</v>
      </c>
    </row>
    <row r="16" spans="1:5" ht="12.75">
      <c r="A16" s="35" t="s">
        <v>57</v>
      </c>
      <c r="E16" s="40" t="s">
        <v>5</v>
      </c>
    </row>
    <row r="17" spans="1:5" ht="242.25">
      <c r="A17" t="s">
        <v>58</v>
      </c>
      <c r="E17" s="39" t="s">
        <v>1224</v>
      </c>
    </row>
    <row r="18" spans="1:16" ht="12.75">
      <c r="A18" t="s">
        <v>50</v>
      </c>
      <c s="34" t="s">
        <v>26</v>
      </c>
      <c s="34" t="s">
        <v>4513</v>
      </c>
      <c s="35" t="s">
        <v>5</v>
      </c>
      <c s="6" t="s">
        <v>4514</v>
      </c>
      <c s="36" t="s">
        <v>86</v>
      </c>
      <c s="37">
        <v>134</v>
      </c>
      <c s="36">
        <v>0</v>
      </c>
      <c s="36">
        <f>ROUND(G18*H18,6)</f>
      </c>
      <c r="L18" s="38">
        <v>0</v>
      </c>
      <c s="32">
        <f>ROUND(ROUND(L18,2)*ROUND(G18,3),2)</f>
      </c>
      <c s="36" t="s">
        <v>395</v>
      </c>
      <c>
        <f>(M18*21)/100</f>
      </c>
      <c t="s">
        <v>28</v>
      </c>
    </row>
    <row r="19" spans="1:5" ht="12.75">
      <c r="A19" s="35" t="s">
        <v>56</v>
      </c>
      <c r="E19" s="39" t="s">
        <v>4514</v>
      </c>
    </row>
    <row r="20" spans="1:5" ht="12.75">
      <c r="A20" s="35" t="s">
        <v>57</v>
      </c>
      <c r="E20" s="40" t="s">
        <v>5</v>
      </c>
    </row>
    <row r="21" spans="1:5" ht="38.25">
      <c r="A21" t="s">
        <v>58</v>
      </c>
      <c r="E21" s="39" t="s">
        <v>4515</v>
      </c>
    </row>
    <row r="22" spans="1:16" ht="12.75">
      <c r="A22" t="s">
        <v>50</v>
      </c>
      <c s="34" t="s">
        <v>67</v>
      </c>
      <c s="34" t="s">
        <v>4516</v>
      </c>
      <c s="35" t="s">
        <v>5</v>
      </c>
      <c s="6" t="s">
        <v>4517</v>
      </c>
      <c s="36" t="s">
        <v>1472</v>
      </c>
      <c s="37">
        <v>440</v>
      </c>
      <c s="36">
        <v>0</v>
      </c>
      <c s="36">
        <f>ROUND(G22*H22,6)</f>
      </c>
      <c r="L22" s="38">
        <v>0</v>
      </c>
      <c s="32">
        <f>ROUND(ROUND(L22,2)*ROUND(G22,3),2)</f>
      </c>
      <c s="36" t="s">
        <v>395</v>
      </c>
      <c>
        <f>(M22*21)/100</f>
      </c>
      <c t="s">
        <v>28</v>
      </c>
    </row>
    <row r="23" spans="1:5" ht="12.75">
      <c r="A23" s="35" t="s">
        <v>56</v>
      </c>
      <c r="E23" s="39" t="s">
        <v>4517</v>
      </c>
    </row>
    <row r="24" spans="1:5" ht="12.75">
      <c r="A24" s="35" t="s">
        <v>57</v>
      </c>
      <c r="E24" s="40" t="s">
        <v>5</v>
      </c>
    </row>
    <row r="25" spans="1:5" ht="25.5">
      <c r="A25" t="s">
        <v>58</v>
      </c>
      <c r="E25" s="39" t="s">
        <v>4518</v>
      </c>
    </row>
    <row r="26" spans="1:16" ht="12.75">
      <c r="A26" t="s">
        <v>50</v>
      </c>
      <c s="34" t="s">
        <v>72</v>
      </c>
      <c s="34" t="s">
        <v>4519</v>
      </c>
      <c s="35" t="s">
        <v>5</v>
      </c>
      <c s="6" t="s">
        <v>4520</v>
      </c>
      <c s="36" t="s">
        <v>86</v>
      </c>
      <c s="37">
        <v>220</v>
      </c>
      <c s="36">
        <v>0</v>
      </c>
      <c s="36">
        <f>ROUND(G26*H26,6)</f>
      </c>
      <c r="L26" s="38">
        <v>0</v>
      </c>
      <c s="32">
        <f>ROUND(ROUND(L26,2)*ROUND(G26,3),2)</f>
      </c>
      <c s="36" t="s">
        <v>395</v>
      </c>
      <c>
        <f>(M26*21)/100</f>
      </c>
      <c t="s">
        <v>28</v>
      </c>
    </row>
    <row r="27" spans="1:5" ht="12.75">
      <c r="A27" s="35" t="s">
        <v>56</v>
      </c>
      <c r="E27" s="39" t="s">
        <v>4520</v>
      </c>
    </row>
    <row r="28" spans="1:5" ht="12.75">
      <c r="A28" s="35" t="s">
        <v>57</v>
      </c>
      <c r="E28" s="40" t="s">
        <v>5</v>
      </c>
    </row>
    <row r="29" spans="1:5" ht="38.25">
      <c r="A29" t="s">
        <v>58</v>
      </c>
      <c r="E29" s="39" t="s">
        <v>1084</v>
      </c>
    </row>
    <row r="30" spans="1:16" ht="12.75">
      <c r="A30" t="s">
        <v>50</v>
      </c>
      <c s="34" t="s">
        <v>27</v>
      </c>
      <c s="34" t="s">
        <v>4601</v>
      </c>
      <c s="35" t="s">
        <v>5</v>
      </c>
      <c s="6" t="s">
        <v>4602</v>
      </c>
      <c s="36" t="s">
        <v>86</v>
      </c>
      <c s="37">
        <v>440</v>
      </c>
      <c s="36">
        <v>0</v>
      </c>
      <c s="36">
        <f>ROUND(G30*H30,6)</f>
      </c>
      <c r="L30" s="38">
        <v>0</v>
      </c>
      <c s="32">
        <f>ROUND(ROUND(L30,2)*ROUND(G30,3),2)</f>
      </c>
      <c s="36" t="s">
        <v>395</v>
      </c>
      <c>
        <f>(M30*21)/100</f>
      </c>
      <c t="s">
        <v>28</v>
      </c>
    </row>
    <row r="31" spans="1:5" ht="12.75">
      <c r="A31" s="35" t="s">
        <v>56</v>
      </c>
      <c r="E31" s="39" t="s">
        <v>4602</v>
      </c>
    </row>
    <row r="32" spans="1:5" ht="12.75">
      <c r="A32" s="35" t="s">
        <v>57</v>
      </c>
      <c r="E32" s="40" t="s">
        <v>5</v>
      </c>
    </row>
    <row r="33" spans="1:5" ht="38.25">
      <c r="A33" t="s">
        <v>58</v>
      </c>
      <c r="E33" s="39" t="s">
        <v>4523</v>
      </c>
    </row>
    <row r="34" spans="1:16" ht="25.5">
      <c r="A34" t="s">
        <v>50</v>
      </c>
      <c s="34" t="s">
        <v>79</v>
      </c>
      <c s="34" t="s">
        <v>4603</v>
      </c>
      <c s="35" t="s">
        <v>5</v>
      </c>
      <c s="6" t="s">
        <v>4604</v>
      </c>
      <c s="36" t="s">
        <v>86</v>
      </c>
      <c s="37">
        <v>440</v>
      </c>
      <c s="36">
        <v>0</v>
      </c>
      <c s="36">
        <f>ROUND(G34*H34,6)</f>
      </c>
      <c r="L34" s="38">
        <v>0</v>
      </c>
      <c s="32">
        <f>ROUND(ROUND(L34,2)*ROUND(G34,3),2)</f>
      </c>
      <c s="36" t="s">
        <v>395</v>
      </c>
      <c>
        <f>(M34*21)/100</f>
      </c>
      <c t="s">
        <v>28</v>
      </c>
    </row>
    <row r="35" spans="1:5" ht="25.5">
      <c r="A35" s="35" t="s">
        <v>56</v>
      </c>
      <c r="E35" s="39" t="s">
        <v>4604</v>
      </c>
    </row>
    <row r="36" spans="1:5" ht="12.75">
      <c r="A36" s="35" t="s">
        <v>57</v>
      </c>
      <c r="E36" s="40" t="s">
        <v>5</v>
      </c>
    </row>
    <row r="37" spans="1:5" ht="38.25">
      <c r="A37" t="s">
        <v>58</v>
      </c>
      <c r="E37" s="39" t="s">
        <v>4526</v>
      </c>
    </row>
    <row r="38" spans="1:16" ht="25.5">
      <c r="A38" t="s">
        <v>50</v>
      </c>
      <c s="34" t="s">
        <v>83</v>
      </c>
      <c s="34" t="s">
        <v>1767</v>
      </c>
      <c s="35" t="s">
        <v>5</v>
      </c>
      <c s="6" t="s">
        <v>1768</v>
      </c>
      <c s="36" t="s">
        <v>54</v>
      </c>
      <c s="37">
        <v>330</v>
      </c>
      <c s="36">
        <v>0</v>
      </c>
      <c s="36">
        <f>ROUND(G38*H38,6)</f>
      </c>
      <c r="L38" s="38">
        <v>0</v>
      </c>
      <c s="32">
        <f>ROUND(ROUND(L38,2)*ROUND(G38,3),2)</f>
      </c>
      <c s="36" t="s">
        <v>391</v>
      </c>
      <c>
        <f>(M38*21)/100</f>
      </c>
      <c t="s">
        <v>28</v>
      </c>
    </row>
    <row r="39" spans="1:5" ht="25.5">
      <c r="A39" s="35" t="s">
        <v>56</v>
      </c>
      <c r="E39" s="39" t="s">
        <v>1768</v>
      </c>
    </row>
    <row r="40" spans="1:5" ht="12.75">
      <c r="A40" s="35" t="s">
        <v>57</v>
      </c>
      <c r="E40" s="40" t="s">
        <v>5</v>
      </c>
    </row>
    <row r="41" spans="1:5" ht="51">
      <c r="A41" t="s">
        <v>58</v>
      </c>
      <c r="E41" s="39" t="s">
        <v>492</v>
      </c>
    </row>
    <row r="42" spans="1:16" ht="12.75">
      <c r="A42" t="s">
        <v>50</v>
      </c>
      <c s="34" t="s">
        <v>88</v>
      </c>
      <c s="34" t="s">
        <v>4527</v>
      </c>
      <c s="35" t="s">
        <v>5</v>
      </c>
      <c s="6" t="s">
        <v>1083</v>
      </c>
      <c s="36" t="s">
        <v>86</v>
      </c>
      <c s="37">
        <v>440</v>
      </c>
      <c s="36">
        <v>0</v>
      </c>
      <c s="36">
        <f>ROUND(G42*H42,6)</f>
      </c>
      <c r="L42" s="38">
        <v>0</v>
      </c>
      <c s="32">
        <f>ROUND(ROUND(L42,2)*ROUND(G42,3),2)</f>
      </c>
      <c s="36" t="s">
        <v>391</v>
      </c>
      <c>
        <f>(M42*21)/100</f>
      </c>
      <c t="s">
        <v>28</v>
      </c>
    </row>
    <row r="43" spans="1:5" ht="12.75">
      <c r="A43" s="35" t="s">
        <v>56</v>
      </c>
      <c r="E43" s="39" t="s">
        <v>1083</v>
      </c>
    </row>
    <row r="44" spans="1:5" ht="12.75">
      <c r="A44" s="35" t="s">
        <v>57</v>
      </c>
      <c r="E44" s="40" t="s">
        <v>5</v>
      </c>
    </row>
    <row r="45" spans="1:5" ht="89.25">
      <c r="A45" t="s">
        <v>58</v>
      </c>
      <c r="E45" s="39" t="s">
        <v>4680</v>
      </c>
    </row>
    <row r="46" spans="1:13" ht="12.75">
      <c r="A46" t="s">
        <v>47</v>
      </c>
      <c r="C46" s="31" t="s">
        <v>28</v>
      </c>
      <c r="E46" s="33" t="s">
        <v>4681</v>
      </c>
      <c r="J46" s="32">
        <f>0</f>
      </c>
      <c s="32">
        <f>0</f>
      </c>
      <c s="32">
        <f>0+L47+L51+L55+L59+L63+L67+L71+L75+L79+L83+L87+L91+L95+L99+L103+L107+L111</f>
      </c>
      <c s="32">
        <f>0+M47+M51+M55+M59+M63+M67+M71+M75+M79+M83+M87+M91+M95+M99+M103+M107+M111</f>
      </c>
    </row>
    <row r="47" spans="1:16" ht="12.75">
      <c r="A47" t="s">
        <v>50</v>
      </c>
      <c s="34" t="s">
        <v>92</v>
      </c>
      <c s="34" t="s">
        <v>4529</v>
      </c>
      <c s="35" t="s">
        <v>5</v>
      </c>
      <c s="6" t="s">
        <v>4530</v>
      </c>
      <c s="36" t="s">
        <v>65</v>
      </c>
      <c s="37">
        <v>8</v>
      </c>
      <c s="36">
        <v>0</v>
      </c>
      <c s="36">
        <f>ROUND(G47*H47,6)</f>
      </c>
      <c r="L47" s="38">
        <v>0</v>
      </c>
      <c s="32">
        <f>ROUND(ROUND(L47,2)*ROUND(G47,3),2)</f>
      </c>
      <c s="36" t="s">
        <v>395</v>
      </c>
      <c>
        <f>(M47*21)/100</f>
      </c>
      <c t="s">
        <v>28</v>
      </c>
    </row>
    <row r="48" spans="1:5" ht="12.75">
      <c r="A48" s="35" t="s">
        <v>56</v>
      </c>
      <c r="E48" s="39" t="s">
        <v>4530</v>
      </c>
    </row>
    <row r="49" spans="1:5" ht="12.75">
      <c r="A49" s="35" t="s">
        <v>57</v>
      </c>
      <c r="E49" s="40" t="s">
        <v>5</v>
      </c>
    </row>
    <row r="50" spans="1:5" ht="51">
      <c r="A50" t="s">
        <v>58</v>
      </c>
      <c r="E50" s="39" t="s">
        <v>4531</v>
      </c>
    </row>
    <row r="51" spans="1:16" ht="12.75">
      <c r="A51" t="s">
        <v>50</v>
      </c>
      <c s="34" t="s">
        <v>96</v>
      </c>
      <c s="34" t="s">
        <v>4647</v>
      </c>
      <c s="35" t="s">
        <v>5</v>
      </c>
      <c s="6" t="s">
        <v>4648</v>
      </c>
      <c s="36" t="s">
        <v>86</v>
      </c>
      <c s="37">
        <v>100</v>
      </c>
      <c s="36">
        <v>0</v>
      </c>
      <c s="36">
        <f>ROUND(G51*H51,6)</f>
      </c>
      <c r="L51" s="38">
        <v>0</v>
      </c>
      <c s="32">
        <f>ROUND(ROUND(L51,2)*ROUND(G51,3),2)</f>
      </c>
      <c s="36" t="s">
        <v>395</v>
      </c>
      <c>
        <f>(M51*21)/100</f>
      </c>
      <c t="s">
        <v>28</v>
      </c>
    </row>
    <row r="52" spans="1:5" ht="12.75">
      <c r="A52" s="35" t="s">
        <v>56</v>
      </c>
      <c r="E52" s="39" t="s">
        <v>4648</v>
      </c>
    </row>
    <row r="53" spans="1:5" ht="12.75">
      <c r="A53" s="35" t="s">
        <v>57</v>
      </c>
      <c r="E53" s="40" t="s">
        <v>5</v>
      </c>
    </row>
    <row r="54" spans="1:5" ht="63.75">
      <c r="A54" t="s">
        <v>58</v>
      </c>
      <c r="E54" s="39" t="s">
        <v>1231</v>
      </c>
    </row>
    <row r="55" spans="1:16" ht="12.75">
      <c r="A55" t="s">
        <v>50</v>
      </c>
      <c s="34" t="s">
        <v>100</v>
      </c>
      <c s="34" t="s">
        <v>4649</v>
      </c>
      <c s="35" t="s">
        <v>5</v>
      </c>
      <c s="6" t="s">
        <v>4650</v>
      </c>
      <c s="36" t="s">
        <v>65</v>
      </c>
      <c s="37">
        <v>4</v>
      </c>
      <c s="36">
        <v>0</v>
      </c>
      <c s="36">
        <f>ROUND(G55*H55,6)</f>
      </c>
      <c r="L55" s="38">
        <v>0</v>
      </c>
      <c s="32">
        <f>ROUND(ROUND(L55,2)*ROUND(G55,3),2)</f>
      </c>
      <c s="36" t="s">
        <v>395</v>
      </c>
      <c>
        <f>(M55*21)/100</f>
      </c>
      <c t="s">
        <v>28</v>
      </c>
    </row>
    <row r="56" spans="1:5" ht="12.75">
      <c r="A56" s="35" t="s">
        <v>56</v>
      </c>
      <c r="E56" s="39" t="s">
        <v>4650</v>
      </c>
    </row>
    <row r="57" spans="1:5" ht="12.75">
      <c r="A57" s="35" t="s">
        <v>57</v>
      </c>
      <c r="E57" s="40" t="s">
        <v>5</v>
      </c>
    </row>
    <row r="58" spans="1:5" ht="51">
      <c r="A58" t="s">
        <v>58</v>
      </c>
      <c r="E58" s="39" t="s">
        <v>1234</v>
      </c>
    </row>
    <row r="59" spans="1:16" ht="25.5">
      <c r="A59" t="s">
        <v>50</v>
      </c>
      <c s="34" t="s">
        <v>104</v>
      </c>
      <c s="34" t="s">
        <v>4682</v>
      </c>
      <c s="35" t="s">
        <v>5</v>
      </c>
      <c s="6" t="s">
        <v>4683</v>
      </c>
      <c s="36" t="s">
        <v>65</v>
      </c>
      <c s="37">
        <v>2</v>
      </c>
      <c s="36">
        <v>0</v>
      </c>
      <c s="36">
        <f>ROUND(G59*H59,6)</f>
      </c>
      <c r="L59" s="38">
        <v>0</v>
      </c>
      <c s="32">
        <f>ROUND(ROUND(L59,2)*ROUND(G59,3),2)</f>
      </c>
      <c s="36" t="s">
        <v>395</v>
      </c>
      <c>
        <f>(M59*21)/100</f>
      </c>
      <c t="s">
        <v>28</v>
      </c>
    </row>
    <row r="60" spans="1:5" ht="25.5">
      <c r="A60" s="35" t="s">
        <v>56</v>
      </c>
      <c r="E60" s="39" t="s">
        <v>4683</v>
      </c>
    </row>
    <row r="61" spans="1:5" ht="12.75">
      <c r="A61" s="35" t="s">
        <v>57</v>
      </c>
      <c r="E61" s="40" t="s">
        <v>5</v>
      </c>
    </row>
    <row r="62" spans="1:5" ht="51">
      <c r="A62" t="s">
        <v>58</v>
      </c>
      <c r="E62" s="39" t="s">
        <v>525</v>
      </c>
    </row>
    <row r="63" spans="1:16" ht="38.25">
      <c r="A63" t="s">
        <v>50</v>
      </c>
      <c s="34" t="s">
        <v>110</v>
      </c>
      <c s="34" t="s">
        <v>4684</v>
      </c>
      <c s="35" t="s">
        <v>5</v>
      </c>
      <c s="6" t="s">
        <v>4685</v>
      </c>
      <c s="36" t="s">
        <v>65</v>
      </c>
      <c s="37">
        <v>2</v>
      </c>
      <c s="36">
        <v>0</v>
      </c>
      <c s="36">
        <f>ROUND(G63*H63,6)</f>
      </c>
      <c r="L63" s="38">
        <v>0</v>
      </c>
      <c s="32">
        <f>ROUND(ROUND(L63,2)*ROUND(G63,3),2)</f>
      </c>
      <c s="36" t="s">
        <v>395</v>
      </c>
      <c>
        <f>(M63*21)/100</f>
      </c>
      <c t="s">
        <v>28</v>
      </c>
    </row>
    <row r="64" spans="1:5" ht="38.25">
      <c r="A64" s="35" t="s">
        <v>56</v>
      </c>
      <c r="E64" s="39" t="s">
        <v>4685</v>
      </c>
    </row>
    <row r="65" spans="1:5" ht="12.75">
      <c r="A65" s="35" t="s">
        <v>57</v>
      </c>
      <c r="E65" s="40" t="s">
        <v>5</v>
      </c>
    </row>
    <row r="66" spans="1:5" ht="51">
      <c r="A66" t="s">
        <v>58</v>
      </c>
      <c r="E66" s="39" t="s">
        <v>525</v>
      </c>
    </row>
    <row r="67" spans="1:16" ht="12.75">
      <c r="A67" t="s">
        <v>50</v>
      </c>
      <c s="34" t="s">
        <v>114</v>
      </c>
      <c s="34" t="s">
        <v>4686</v>
      </c>
      <c s="35" t="s">
        <v>5</v>
      </c>
      <c s="6" t="s">
        <v>4687</v>
      </c>
      <c s="36" t="s">
        <v>86</v>
      </c>
      <c s="37">
        <v>80</v>
      </c>
      <c s="36">
        <v>0</v>
      </c>
      <c s="36">
        <f>ROUND(G67*H67,6)</f>
      </c>
      <c r="L67" s="38">
        <v>0</v>
      </c>
      <c s="32">
        <f>ROUND(ROUND(L67,2)*ROUND(G67,3),2)</f>
      </c>
      <c s="36" t="s">
        <v>395</v>
      </c>
      <c>
        <f>(M67*21)/100</f>
      </c>
      <c t="s">
        <v>28</v>
      </c>
    </row>
    <row r="68" spans="1:5" ht="12.75">
      <c r="A68" s="35" t="s">
        <v>56</v>
      </c>
      <c r="E68" s="39" t="s">
        <v>4687</v>
      </c>
    </row>
    <row r="69" spans="1:5" ht="12.75">
      <c r="A69" s="35" t="s">
        <v>57</v>
      </c>
      <c r="E69" s="40" t="s">
        <v>5</v>
      </c>
    </row>
    <row r="70" spans="1:5" ht="51">
      <c r="A70" t="s">
        <v>58</v>
      </c>
      <c r="E70" s="39" t="s">
        <v>522</v>
      </c>
    </row>
    <row r="71" spans="1:16" ht="25.5">
      <c r="A71" t="s">
        <v>50</v>
      </c>
      <c s="34" t="s">
        <v>119</v>
      </c>
      <c s="34" t="s">
        <v>4657</v>
      </c>
      <c s="35" t="s">
        <v>5</v>
      </c>
      <c s="6" t="s">
        <v>4658</v>
      </c>
      <c s="36" t="s">
        <v>86</v>
      </c>
      <c s="37">
        <v>620</v>
      </c>
      <c s="36">
        <v>0</v>
      </c>
      <c s="36">
        <f>ROUND(G71*H71,6)</f>
      </c>
      <c r="L71" s="38">
        <v>0</v>
      </c>
      <c s="32">
        <f>ROUND(ROUND(L71,2)*ROUND(G71,3),2)</f>
      </c>
      <c s="36" t="s">
        <v>395</v>
      </c>
      <c>
        <f>(M71*21)/100</f>
      </c>
      <c t="s">
        <v>28</v>
      </c>
    </row>
    <row r="72" spans="1:5" ht="25.5">
      <c r="A72" s="35" t="s">
        <v>56</v>
      </c>
      <c r="E72" s="39" t="s">
        <v>4658</v>
      </c>
    </row>
    <row r="73" spans="1:5" ht="12.75">
      <c r="A73" s="35" t="s">
        <v>57</v>
      </c>
      <c r="E73" s="40" t="s">
        <v>5</v>
      </c>
    </row>
    <row r="74" spans="1:5" ht="51">
      <c r="A74" t="s">
        <v>58</v>
      </c>
      <c r="E74" s="39" t="s">
        <v>522</v>
      </c>
    </row>
    <row r="75" spans="1:16" ht="25.5">
      <c r="A75" t="s">
        <v>50</v>
      </c>
      <c s="34" t="s">
        <v>123</v>
      </c>
      <c s="34" t="s">
        <v>4688</v>
      </c>
      <c s="35" t="s">
        <v>5</v>
      </c>
      <c s="6" t="s">
        <v>4689</v>
      </c>
      <c s="36" t="s">
        <v>65</v>
      </c>
      <c s="37">
        <v>2</v>
      </c>
      <c s="36">
        <v>0</v>
      </c>
      <c s="36">
        <f>ROUND(G75*H75,6)</f>
      </c>
      <c r="L75" s="38">
        <v>0</v>
      </c>
      <c s="32">
        <f>ROUND(ROUND(L75,2)*ROUND(G75,3),2)</f>
      </c>
      <c s="36" t="s">
        <v>395</v>
      </c>
      <c>
        <f>(M75*21)/100</f>
      </c>
      <c t="s">
        <v>28</v>
      </c>
    </row>
    <row r="76" spans="1:5" ht="25.5">
      <c r="A76" s="35" t="s">
        <v>56</v>
      </c>
      <c r="E76" s="39" t="s">
        <v>4689</v>
      </c>
    </row>
    <row r="77" spans="1:5" ht="12.75">
      <c r="A77" s="35" t="s">
        <v>57</v>
      </c>
      <c r="E77" s="40" t="s">
        <v>5</v>
      </c>
    </row>
    <row r="78" spans="1:5" ht="51">
      <c r="A78" t="s">
        <v>58</v>
      </c>
      <c r="E78" s="39" t="s">
        <v>525</v>
      </c>
    </row>
    <row r="79" spans="1:16" ht="25.5">
      <c r="A79" t="s">
        <v>50</v>
      </c>
      <c s="34" t="s">
        <v>128</v>
      </c>
      <c s="34" t="s">
        <v>1323</v>
      </c>
      <c s="35" t="s">
        <v>5</v>
      </c>
      <c s="6" t="s">
        <v>1324</v>
      </c>
      <c s="36" t="s">
        <v>65</v>
      </c>
      <c s="37">
        <v>8</v>
      </c>
      <c s="36">
        <v>0</v>
      </c>
      <c s="36">
        <f>ROUND(G79*H79,6)</f>
      </c>
      <c r="L79" s="38">
        <v>0</v>
      </c>
      <c s="32">
        <f>ROUND(ROUND(L79,2)*ROUND(G79,3),2)</f>
      </c>
      <c s="36" t="s">
        <v>395</v>
      </c>
      <c>
        <f>(M79*21)/100</f>
      </c>
      <c t="s">
        <v>28</v>
      </c>
    </row>
    <row r="80" spans="1:5" ht="25.5">
      <c r="A80" s="35" t="s">
        <v>56</v>
      </c>
      <c r="E80" s="39" t="s">
        <v>1324</v>
      </c>
    </row>
    <row r="81" spans="1:5" ht="12.75">
      <c r="A81" s="35" t="s">
        <v>57</v>
      </c>
      <c r="E81" s="40" t="s">
        <v>5</v>
      </c>
    </row>
    <row r="82" spans="1:5" ht="51">
      <c r="A82" t="s">
        <v>58</v>
      </c>
      <c r="E82" s="39" t="s">
        <v>525</v>
      </c>
    </row>
    <row r="83" spans="1:16" ht="25.5">
      <c r="A83" t="s">
        <v>50</v>
      </c>
      <c s="34" t="s">
        <v>132</v>
      </c>
      <c s="34" t="s">
        <v>4690</v>
      </c>
      <c s="35" t="s">
        <v>5</v>
      </c>
      <c s="6" t="s">
        <v>4691</v>
      </c>
      <c s="36" t="s">
        <v>65</v>
      </c>
      <c s="37">
        <v>1</v>
      </c>
      <c s="36">
        <v>0</v>
      </c>
      <c s="36">
        <f>ROUND(G83*H83,6)</f>
      </c>
      <c r="L83" s="38">
        <v>0</v>
      </c>
      <c s="32">
        <f>ROUND(ROUND(L83,2)*ROUND(G83,3),2)</f>
      </c>
      <c s="36" t="s">
        <v>395</v>
      </c>
      <c>
        <f>(M83*21)/100</f>
      </c>
      <c t="s">
        <v>28</v>
      </c>
    </row>
    <row r="84" spans="1:5" ht="25.5">
      <c r="A84" s="35" t="s">
        <v>56</v>
      </c>
      <c r="E84" s="39" t="s">
        <v>4691</v>
      </c>
    </row>
    <row r="85" spans="1:5" ht="12.75">
      <c r="A85" s="35" t="s">
        <v>57</v>
      </c>
      <c r="E85" s="40" t="s">
        <v>5</v>
      </c>
    </row>
    <row r="86" spans="1:5" ht="51">
      <c r="A86" t="s">
        <v>58</v>
      </c>
      <c r="E86" s="39" t="s">
        <v>525</v>
      </c>
    </row>
    <row r="87" spans="1:16" ht="25.5">
      <c r="A87" t="s">
        <v>50</v>
      </c>
      <c s="34" t="s">
        <v>136</v>
      </c>
      <c s="34" t="s">
        <v>4661</v>
      </c>
      <c s="35" t="s">
        <v>5</v>
      </c>
      <c s="6" t="s">
        <v>4662</v>
      </c>
      <c s="36" t="s">
        <v>65</v>
      </c>
      <c s="37">
        <v>4</v>
      </c>
      <c s="36">
        <v>0</v>
      </c>
      <c s="36">
        <f>ROUND(G87*H87,6)</f>
      </c>
      <c r="L87" s="38">
        <v>0</v>
      </c>
      <c s="32">
        <f>ROUND(ROUND(L87,2)*ROUND(G87,3),2)</f>
      </c>
      <c s="36" t="s">
        <v>395</v>
      </c>
      <c>
        <f>(M87*21)/100</f>
      </c>
      <c t="s">
        <v>28</v>
      </c>
    </row>
    <row r="88" spans="1:5" ht="25.5">
      <c r="A88" s="35" t="s">
        <v>56</v>
      </c>
      <c r="E88" s="39" t="s">
        <v>4662</v>
      </c>
    </row>
    <row r="89" spans="1:5" ht="12.75">
      <c r="A89" s="35" t="s">
        <v>57</v>
      </c>
      <c r="E89" s="40" t="s">
        <v>5</v>
      </c>
    </row>
    <row r="90" spans="1:5" ht="51">
      <c r="A90" t="s">
        <v>58</v>
      </c>
      <c r="E90" s="39" t="s">
        <v>525</v>
      </c>
    </row>
    <row r="91" spans="1:16" ht="12.75">
      <c r="A91" t="s">
        <v>50</v>
      </c>
      <c s="34" t="s">
        <v>140</v>
      </c>
      <c s="34" t="s">
        <v>4544</v>
      </c>
      <c s="35" t="s">
        <v>5</v>
      </c>
      <c s="6" t="s">
        <v>4545</v>
      </c>
      <c s="36" t="s">
        <v>86</v>
      </c>
      <c s="37">
        <v>220</v>
      </c>
      <c s="36">
        <v>0</v>
      </c>
      <c s="36">
        <f>ROUND(G91*H91,6)</f>
      </c>
      <c r="L91" s="38">
        <v>0</v>
      </c>
      <c s="32">
        <f>ROUND(ROUND(L91,2)*ROUND(G91,3),2)</f>
      </c>
      <c s="36" t="s">
        <v>395</v>
      </c>
      <c>
        <f>(M91*21)/100</f>
      </c>
      <c t="s">
        <v>28</v>
      </c>
    </row>
    <row r="92" spans="1:5" ht="12.75">
      <c r="A92" s="35" t="s">
        <v>56</v>
      </c>
      <c r="E92" s="39" t="s">
        <v>4545</v>
      </c>
    </row>
    <row r="93" spans="1:5" ht="12.75">
      <c r="A93" s="35" t="s">
        <v>57</v>
      </c>
      <c r="E93" s="40" t="s">
        <v>5</v>
      </c>
    </row>
    <row r="94" spans="1:5" ht="38.25">
      <c r="A94" t="s">
        <v>58</v>
      </c>
      <c r="E94" s="39" t="s">
        <v>4546</v>
      </c>
    </row>
    <row r="95" spans="1:16" ht="12.75">
      <c r="A95" t="s">
        <v>50</v>
      </c>
      <c s="34" t="s">
        <v>144</v>
      </c>
      <c s="34" t="s">
        <v>1117</v>
      </c>
      <c s="35" t="s">
        <v>5</v>
      </c>
      <c s="6" t="s">
        <v>1118</v>
      </c>
      <c s="36" t="s">
        <v>65</v>
      </c>
      <c s="37">
        <v>20</v>
      </c>
      <c s="36">
        <v>0</v>
      </c>
      <c s="36">
        <f>ROUND(G95*H95,6)</f>
      </c>
      <c r="L95" s="38">
        <v>0</v>
      </c>
      <c s="32">
        <f>ROUND(ROUND(L95,2)*ROUND(G95,3),2)</f>
      </c>
      <c s="36" t="s">
        <v>395</v>
      </c>
      <c>
        <f>(M95*21)/100</f>
      </c>
      <c t="s">
        <v>28</v>
      </c>
    </row>
    <row r="96" spans="1:5" ht="12.75">
      <c r="A96" s="35" t="s">
        <v>56</v>
      </c>
      <c r="E96" s="39" t="s">
        <v>1118</v>
      </c>
    </row>
    <row r="97" spans="1:5" ht="12.75">
      <c r="A97" s="35" t="s">
        <v>57</v>
      </c>
      <c r="E97" s="40" t="s">
        <v>5</v>
      </c>
    </row>
    <row r="98" spans="1:5" ht="38.25">
      <c r="A98" t="s">
        <v>58</v>
      </c>
      <c r="E98" s="39" t="s">
        <v>1119</v>
      </c>
    </row>
    <row r="99" spans="1:16" ht="25.5">
      <c r="A99" t="s">
        <v>50</v>
      </c>
      <c s="34" t="s">
        <v>148</v>
      </c>
      <c s="34" t="s">
        <v>4692</v>
      </c>
      <c s="35" t="s">
        <v>5</v>
      </c>
      <c s="6" t="s">
        <v>4693</v>
      </c>
      <c s="36" t="s">
        <v>65</v>
      </c>
      <c s="37">
        <v>1</v>
      </c>
      <c s="36">
        <v>0</v>
      </c>
      <c s="36">
        <f>ROUND(G99*H99,6)</f>
      </c>
      <c r="L99" s="38">
        <v>0</v>
      </c>
      <c s="32">
        <f>ROUND(ROUND(L99,2)*ROUND(G99,3),2)</f>
      </c>
      <c s="36" t="s">
        <v>395</v>
      </c>
      <c>
        <f>(M99*21)/100</f>
      </c>
      <c t="s">
        <v>28</v>
      </c>
    </row>
    <row r="100" spans="1:5" ht="25.5">
      <c r="A100" s="35" t="s">
        <v>56</v>
      </c>
      <c r="E100" s="39" t="s">
        <v>4693</v>
      </c>
    </row>
    <row r="101" spans="1:5" ht="12.75">
      <c r="A101" s="35" t="s">
        <v>57</v>
      </c>
      <c r="E101" s="40" t="s">
        <v>5</v>
      </c>
    </row>
    <row r="102" spans="1:5" ht="51">
      <c r="A102" t="s">
        <v>58</v>
      </c>
      <c r="E102" s="39" t="s">
        <v>4624</v>
      </c>
    </row>
    <row r="103" spans="1:16" ht="25.5">
      <c r="A103" t="s">
        <v>50</v>
      </c>
      <c s="34" t="s">
        <v>152</v>
      </c>
      <c s="34" t="s">
        <v>4694</v>
      </c>
      <c s="35" t="s">
        <v>5</v>
      </c>
      <c s="6" t="s">
        <v>4695</v>
      </c>
      <c s="36" t="s">
        <v>65</v>
      </c>
      <c s="37">
        <v>1</v>
      </c>
      <c s="36">
        <v>0</v>
      </c>
      <c s="36">
        <f>ROUND(G103*H103,6)</f>
      </c>
      <c r="L103" s="38">
        <v>0</v>
      </c>
      <c s="32">
        <f>ROUND(ROUND(L103,2)*ROUND(G103,3),2)</f>
      </c>
      <c s="36" t="s">
        <v>395</v>
      </c>
      <c>
        <f>(M103*21)/100</f>
      </c>
      <c t="s">
        <v>28</v>
      </c>
    </row>
    <row r="104" spans="1:5" ht="25.5">
      <c r="A104" s="35" t="s">
        <v>56</v>
      </c>
      <c r="E104" s="39" t="s">
        <v>4695</v>
      </c>
    </row>
    <row r="105" spans="1:5" ht="12.75">
      <c r="A105" s="35" t="s">
        <v>57</v>
      </c>
      <c r="E105" s="40" t="s">
        <v>5</v>
      </c>
    </row>
    <row r="106" spans="1:5" ht="51">
      <c r="A106" t="s">
        <v>58</v>
      </c>
      <c r="E106" s="39" t="s">
        <v>4624</v>
      </c>
    </row>
    <row r="107" spans="1:16" ht="12.75">
      <c r="A107" t="s">
        <v>50</v>
      </c>
      <c s="34" t="s">
        <v>156</v>
      </c>
      <c s="34" t="s">
        <v>937</v>
      </c>
      <c s="35" t="s">
        <v>5</v>
      </c>
      <c s="6" t="s">
        <v>938</v>
      </c>
      <c s="36" t="s">
        <v>65</v>
      </c>
      <c s="37">
        <v>6</v>
      </c>
      <c s="36">
        <v>0</v>
      </c>
      <c s="36">
        <f>ROUND(G107*H107,6)</f>
      </c>
      <c r="L107" s="38">
        <v>0</v>
      </c>
      <c s="32">
        <f>ROUND(ROUND(L107,2)*ROUND(G107,3),2)</f>
      </c>
      <c s="36" t="s">
        <v>395</v>
      </c>
      <c>
        <f>(M107*21)/100</f>
      </c>
      <c t="s">
        <v>28</v>
      </c>
    </row>
    <row r="108" spans="1:5" ht="12.75">
      <c r="A108" s="35" t="s">
        <v>56</v>
      </c>
      <c r="E108" s="39" t="s">
        <v>938</v>
      </c>
    </row>
    <row r="109" spans="1:5" ht="12.75">
      <c r="A109" s="35" t="s">
        <v>57</v>
      </c>
      <c r="E109" s="40" t="s">
        <v>5</v>
      </c>
    </row>
    <row r="110" spans="1:5" ht="63.75">
      <c r="A110" t="s">
        <v>58</v>
      </c>
      <c r="E110" s="39" t="s">
        <v>939</v>
      </c>
    </row>
    <row r="111" spans="1:16" ht="12.75">
      <c r="A111" t="s">
        <v>50</v>
      </c>
      <c s="34" t="s">
        <v>161</v>
      </c>
      <c s="34" t="s">
        <v>4696</v>
      </c>
      <c s="35" t="s">
        <v>5</v>
      </c>
      <c s="6" t="s">
        <v>4697</v>
      </c>
      <c s="36" t="s">
        <v>86</v>
      </c>
      <c s="37">
        <v>330</v>
      </c>
      <c s="36">
        <v>0</v>
      </c>
      <c s="36">
        <f>ROUND(G111*H111,6)</f>
      </c>
      <c r="L111" s="38">
        <v>0</v>
      </c>
      <c s="32">
        <f>ROUND(ROUND(L111,2)*ROUND(G111,3),2)</f>
      </c>
      <c s="36" t="s">
        <v>391</v>
      </c>
      <c>
        <f>(M111*21)/100</f>
      </c>
      <c t="s">
        <v>28</v>
      </c>
    </row>
    <row r="112" spans="1:5" ht="12.75">
      <c r="A112" s="35" t="s">
        <v>56</v>
      </c>
      <c r="E112" s="39" t="s">
        <v>4697</v>
      </c>
    </row>
    <row r="113" spans="1:5" ht="12.75">
      <c r="A113" s="35" t="s">
        <v>57</v>
      </c>
      <c r="E113" s="40" t="s">
        <v>5</v>
      </c>
    </row>
    <row r="114" spans="1:5" ht="51">
      <c r="A114" t="s">
        <v>58</v>
      </c>
      <c r="E114" s="39" t="s">
        <v>4698</v>
      </c>
    </row>
    <row r="115" spans="1:13" ht="12.75">
      <c r="A115" t="s">
        <v>47</v>
      </c>
      <c r="C115" s="31" t="s">
        <v>67</v>
      </c>
      <c r="E115" s="33" t="s">
        <v>1325</v>
      </c>
      <c r="J115" s="32">
        <f>0</f>
      </c>
      <c s="32">
        <f>0</f>
      </c>
      <c s="32">
        <f>0+L116+L120+L124+L128+L132+L136+L140</f>
      </c>
      <c s="32">
        <f>0+M116+M120+M124+M128+M132+M136+M140</f>
      </c>
    </row>
    <row r="116" spans="1:16" ht="25.5">
      <c r="A116" t="s">
        <v>50</v>
      </c>
      <c s="34" t="s">
        <v>165</v>
      </c>
      <c s="34" t="s">
        <v>962</v>
      </c>
      <c s="35" t="s">
        <v>5</v>
      </c>
      <c s="6" t="s">
        <v>963</v>
      </c>
      <c s="36" t="s">
        <v>65</v>
      </c>
      <c s="37">
        <v>1</v>
      </c>
      <c s="36">
        <v>0</v>
      </c>
      <c s="36">
        <f>ROUND(G116*H116,6)</f>
      </c>
      <c r="L116" s="38">
        <v>0</v>
      </c>
      <c s="32">
        <f>ROUND(ROUND(L116,2)*ROUND(G116,3),2)</f>
      </c>
      <c s="36" t="s">
        <v>395</v>
      </c>
      <c>
        <f>(M116*21)/100</f>
      </c>
      <c t="s">
        <v>28</v>
      </c>
    </row>
    <row r="117" spans="1:5" ht="25.5">
      <c r="A117" s="35" t="s">
        <v>56</v>
      </c>
      <c r="E117" s="39" t="s">
        <v>963</v>
      </c>
    </row>
    <row r="118" spans="1:5" ht="12.75">
      <c r="A118" s="35" t="s">
        <v>57</v>
      </c>
      <c r="E118" s="40" t="s">
        <v>5</v>
      </c>
    </row>
    <row r="119" spans="1:5" ht="76.5">
      <c r="A119" t="s">
        <v>58</v>
      </c>
      <c r="E119" s="39" t="s">
        <v>964</v>
      </c>
    </row>
    <row r="120" spans="1:16" ht="38.25">
      <c r="A120" t="s">
        <v>50</v>
      </c>
      <c s="34" t="s">
        <v>169</v>
      </c>
      <c s="34" t="s">
        <v>965</v>
      </c>
      <c s="35" t="s">
        <v>5</v>
      </c>
      <c s="6" t="s">
        <v>966</v>
      </c>
      <c s="36" t="s">
        <v>65</v>
      </c>
      <c s="37">
        <v>3</v>
      </c>
      <c s="36">
        <v>0</v>
      </c>
      <c s="36">
        <f>ROUND(G120*H120,6)</f>
      </c>
      <c r="L120" s="38">
        <v>0</v>
      </c>
      <c s="32">
        <f>ROUND(ROUND(L120,2)*ROUND(G120,3),2)</f>
      </c>
      <c s="36" t="s">
        <v>395</v>
      </c>
      <c>
        <f>(M120*21)/100</f>
      </c>
      <c t="s">
        <v>28</v>
      </c>
    </row>
    <row r="121" spans="1:5" ht="38.25">
      <c r="A121" s="35" t="s">
        <v>56</v>
      </c>
      <c r="E121" s="39" t="s">
        <v>966</v>
      </c>
    </row>
    <row r="122" spans="1:5" ht="12.75">
      <c r="A122" s="35" t="s">
        <v>57</v>
      </c>
      <c r="E122" s="40" t="s">
        <v>5</v>
      </c>
    </row>
    <row r="123" spans="1:5" ht="76.5">
      <c r="A123" t="s">
        <v>58</v>
      </c>
      <c r="E123" s="39" t="s">
        <v>964</v>
      </c>
    </row>
    <row r="124" spans="1:16" ht="25.5">
      <c r="A124" t="s">
        <v>50</v>
      </c>
      <c s="34" t="s">
        <v>173</v>
      </c>
      <c s="34" t="s">
        <v>755</v>
      </c>
      <c s="35" t="s">
        <v>5</v>
      </c>
      <c s="6" t="s">
        <v>367</v>
      </c>
      <c s="36" t="s">
        <v>65</v>
      </c>
      <c s="37">
        <v>1</v>
      </c>
      <c s="36">
        <v>0</v>
      </c>
      <c s="36">
        <f>ROUND(G124*H124,6)</f>
      </c>
      <c r="L124" s="38">
        <v>0</v>
      </c>
      <c s="32">
        <f>ROUND(ROUND(L124,2)*ROUND(G124,3),2)</f>
      </c>
      <c s="36" t="s">
        <v>395</v>
      </c>
      <c>
        <f>(M124*21)/100</f>
      </c>
      <c t="s">
        <v>28</v>
      </c>
    </row>
    <row r="125" spans="1:5" ht="25.5">
      <c r="A125" s="35" t="s">
        <v>56</v>
      </c>
      <c r="E125" s="39" t="s">
        <v>367</v>
      </c>
    </row>
    <row r="126" spans="1:5" ht="12.75">
      <c r="A126" s="35" t="s">
        <v>57</v>
      </c>
      <c r="E126" s="40" t="s">
        <v>5</v>
      </c>
    </row>
    <row r="127" spans="1:5" ht="51">
      <c r="A127" t="s">
        <v>58</v>
      </c>
      <c r="E127" s="39" t="s">
        <v>756</v>
      </c>
    </row>
    <row r="128" spans="1:16" ht="12.75">
      <c r="A128" t="s">
        <v>50</v>
      </c>
      <c s="34" t="s">
        <v>177</v>
      </c>
      <c s="34" t="s">
        <v>970</v>
      </c>
      <c s="35" t="s">
        <v>5</v>
      </c>
      <c s="6" t="s">
        <v>971</v>
      </c>
      <c s="36" t="s">
        <v>65</v>
      </c>
      <c s="37">
        <v>3</v>
      </c>
      <c s="36">
        <v>0</v>
      </c>
      <c s="36">
        <f>ROUND(G128*H128,6)</f>
      </c>
      <c r="L128" s="38">
        <v>0</v>
      </c>
      <c s="32">
        <f>ROUND(ROUND(L128,2)*ROUND(G128,3),2)</f>
      </c>
      <c s="36" t="s">
        <v>395</v>
      </c>
      <c>
        <f>(M128*21)/100</f>
      </c>
      <c t="s">
        <v>28</v>
      </c>
    </row>
    <row r="129" spans="1:5" ht="12.75">
      <c r="A129" s="35" t="s">
        <v>56</v>
      </c>
      <c r="E129" s="39" t="s">
        <v>971</v>
      </c>
    </row>
    <row r="130" spans="1:5" ht="12.75">
      <c r="A130" s="35" t="s">
        <v>57</v>
      </c>
      <c r="E130" s="40" t="s">
        <v>5</v>
      </c>
    </row>
    <row r="131" spans="1:5" ht="51">
      <c r="A131" t="s">
        <v>58</v>
      </c>
      <c r="E131" s="39" t="s">
        <v>972</v>
      </c>
    </row>
    <row r="132" spans="1:16" ht="12.75">
      <c r="A132" t="s">
        <v>50</v>
      </c>
      <c s="34" t="s">
        <v>181</v>
      </c>
      <c s="34" t="s">
        <v>973</v>
      </c>
      <c s="35" t="s">
        <v>5</v>
      </c>
      <c s="6" t="s">
        <v>974</v>
      </c>
      <c s="36" t="s">
        <v>380</v>
      </c>
      <c s="37">
        <v>40</v>
      </c>
      <c s="36">
        <v>0</v>
      </c>
      <c s="36">
        <f>ROUND(G132*H132,6)</f>
      </c>
      <c r="L132" s="38">
        <v>0</v>
      </c>
      <c s="32">
        <f>ROUND(ROUND(L132,2)*ROUND(G132,3),2)</f>
      </c>
      <c s="36" t="s">
        <v>395</v>
      </c>
      <c>
        <f>(M132*21)/100</f>
      </c>
      <c t="s">
        <v>28</v>
      </c>
    </row>
    <row r="133" spans="1:5" ht="12.75">
      <c r="A133" s="35" t="s">
        <v>56</v>
      </c>
      <c r="E133" s="39" t="s">
        <v>974</v>
      </c>
    </row>
    <row r="134" spans="1:5" ht="12.75">
      <c r="A134" s="35" t="s">
        <v>57</v>
      </c>
      <c r="E134" s="40" t="s">
        <v>5</v>
      </c>
    </row>
    <row r="135" spans="1:5" ht="51">
      <c r="A135" t="s">
        <v>58</v>
      </c>
      <c r="E135" s="39" t="s">
        <v>975</v>
      </c>
    </row>
    <row r="136" spans="1:16" ht="12.75">
      <c r="A136" t="s">
        <v>50</v>
      </c>
      <c s="34" t="s">
        <v>185</v>
      </c>
      <c s="34" t="s">
        <v>976</v>
      </c>
      <c s="35" t="s">
        <v>5</v>
      </c>
      <c s="6" t="s">
        <v>977</v>
      </c>
      <c s="36" t="s">
        <v>380</v>
      </c>
      <c s="37">
        <v>8</v>
      </c>
      <c s="36">
        <v>0</v>
      </c>
      <c s="36">
        <f>ROUND(G136*H136,6)</f>
      </c>
      <c r="L136" s="38">
        <v>0</v>
      </c>
      <c s="32">
        <f>ROUND(ROUND(L136,2)*ROUND(G136,3),2)</f>
      </c>
      <c s="36" t="s">
        <v>395</v>
      </c>
      <c>
        <f>(M136*21)/100</f>
      </c>
      <c t="s">
        <v>28</v>
      </c>
    </row>
    <row r="137" spans="1:5" ht="12.75">
      <c r="A137" s="35" t="s">
        <v>56</v>
      </c>
      <c r="E137" s="39" t="s">
        <v>977</v>
      </c>
    </row>
    <row r="138" spans="1:5" ht="12.75">
      <c r="A138" s="35" t="s">
        <v>57</v>
      </c>
      <c r="E138" s="40" t="s">
        <v>5</v>
      </c>
    </row>
    <row r="139" spans="1:5" ht="51">
      <c r="A139" t="s">
        <v>58</v>
      </c>
      <c r="E139" s="39" t="s">
        <v>978</v>
      </c>
    </row>
    <row r="140" spans="1:16" ht="12.75">
      <c r="A140" t="s">
        <v>50</v>
      </c>
      <c s="34" t="s">
        <v>189</v>
      </c>
      <c s="34" t="s">
        <v>758</v>
      </c>
      <c s="35" t="s">
        <v>5</v>
      </c>
      <c s="6" t="s">
        <v>379</v>
      </c>
      <c s="36" t="s">
        <v>380</v>
      </c>
      <c s="37">
        <v>16</v>
      </c>
      <c s="36">
        <v>0</v>
      </c>
      <c s="36">
        <f>ROUND(G140*H140,6)</f>
      </c>
      <c r="L140" s="38">
        <v>0</v>
      </c>
      <c s="32">
        <f>ROUND(ROUND(L140,2)*ROUND(G140,3),2)</f>
      </c>
      <c s="36" t="s">
        <v>395</v>
      </c>
      <c>
        <f>(M140*21)/100</f>
      </c>
      <c t="s">
        <v>28</v>
      </c>
    </row>
    <row r="141" spans="1:5" ht="12.75">
      <c r="A141" s="35" t="s">
        <v>56</v>
      </c>
      <c r="E141" s="39" t="s">
        <v>379</v>
      </c>
    </row>
    <row r="142" spans="1:5" ht="12.75">
      <c r="A142" s="35" t="s">
        <v>57</v>
      </c>
      <c r="E142" s="40" t="s">
        <v>5</v>
      </c>
    </row>
    <row r="143" spans="1:5" ht="51">
      <c r="A143" t="s">
        <v>58</v>
      </c>
      <c r="E143" s="39" t="s">
        <v>759</v>
      </c>
    </row>
    <row r="144" spans="1:13" ht="12.75">
      <c r="A144" t="s">
        <v>47</v>
      </c>
      <c r="C144" s="31" t="s">
        <v>1517</v>
      </c>
      <c r="E144" s="33" t="s">
        <v>1518</v>
      </c>
      <c r="J144" s="32">
        <f>0</f>
      </c>
      <c s="32">
        <f>0</f>
      </c>
      <c s="32">
        <f>0+L145</f>
      </c>
      <c s="32">
        <f>0+M145</f>
      </c>
    </row>
    <row r="145" spans="1:16" ht="38.25">
      <c r="A145" t="s">
        <v>50</v>
      </c>
      <c s="34" t="s">
        <v>193</v>
      </c>
      <c s="34" t="s">
        <v>1646</v>
      </c>
      <c s="35" t="s">
        <v>1647</v>
      </c>
      <c s="6" t="s">
        <v>1648</v>
      </c>
      <c s="36" t="s">
        <v>996</v>
      </c>
      <c s="37">
        <v>40</v>
      </c>
      <c s="36">
        <v>0</v>
      </c>
      <c s="36">
        <f>ROUND(G145*H145,6)</f>
      </c>
      <c r="L145" s="38">
        <v>0</v>
      </c>
      <c s="32">
        <f>ROUND(ROUND(L145,2)*ROUND(G145,3),2)</f>
      </c>
      <c s="36" t="s">
        <v>391</v>
      </c>
      <c>
        <f>(M145*21)/100</f>
      </c>
      <c t="s">
        <v>28</v>
      </c>
    </row>
    <row r="146" spans="1:5" ht="12.75">
      <c r="A146" s="35" t="s">
        <v>56</v>
      </c>
      <c r="E146" s="39" t="s">
        <v>997</v>
      </c>
    </row>
    <row r="147" spans="1:5" ht="12.75">
      <c r="A147" s="35" t="s">
        <v>57</v>
      </c>
      <c r="E147" s="40" t="s">
        <v>5</v>
      </c>
    </row>
    <row r="148" spans="1:5" ht="89.25">
      <c r="A148" t="s">
        <v>58</v>
      </c>
      <c r="E14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4699</v>
      </c>
      <c s="41">
        <f>Rekapitulace!C47</f>
      </c>
      <c s="20" t="s">
        <v>0</v>
      </c>
      <c t="s">
        <v>23</v>
      </c>
      <c t="s">
        <v>28</v>
      </c>
    </row>
    <row r="4" spans="1:16" ht="32" customHeight="1">
      <c r="A4" s="24" t="s">
        <v>20</v>
      </c>
      <c s="25" t="s">
        <v>29</v>
      </c>
      <c s="27" t="s">
        <v>4699</v>
      </c>
      <c r="E4" s="26" t="s">
        <v>4700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4703</v>
      </c>
      <c r="E8" s="30" t="s">
        <v>4702</v>
      </c>
      <c r="J8" s="29">
        <f>0+J9</f>
      </c>
      <c s="29">
        <f>0+K9</f>
      </c>
      <c s="29">
        <f>0+L9</f>
      </c>
      <c s="29">
        <f>0+M9</f>
      </c>
    </row>
    <row r="9" spans="1:13" ht="12.75">
      <c r="A9" t="s">
        <v>47</v>
      </c>
      <c r="C9" s="31" t="s">
        <v>1517</v>
      </c>
      <c r="E9" s="33" t="s">
        <v>1518</v>
      </c>
      <c r="J9" s="32">
        <f>0</f>
      </c>
      <c s="32">
        <f>0</f>
      </c>
      <c s="32">
        <f>0+L10+L14+L18+L22+L26+L30+L34+L38+L42+L46+L50+L54+L58+L62+L66+L70+L74</f>
      </c>
      <c s="32">
        <f>0+M10+M14+M18+M22+M26+M30+M34+M38+M42+M46+M50+M54+M58+M62+M66+M70+M74</f>
      </c>
    </row>
    <row r="10" spans="1:16" ht="38.25">
      <c r="A10" t="s">
        <v>50</v>
      </c>
      <c s="34" t="s">
        <v>51</v>
      </c>
      <c s="34" t="s">
        <v>1646</v>
      </c>
      <c s="35" t="s">
        <v>1647</v>
      </c>
      <c s="6" t="s">
        <v>4704</v>
      </c>
      <c s="36" t="s">
        <v>996</v>
      </c>
      <c s="37">
        <v>14537.595</v>
      </c>
      <c s="36">
        <v>0</v>
      </c>
      <c s="36">
        <f>ROUND(G10*H10,6)</f>
      </c>
      <c r="L10" s="38">
        <v>0</v>
      </c>
      <c s="32">
        <f>ROUND(ROUND(L10,2)*ROUND(G10,3),2)</f>
      </c>
      <c s="36" t="s">
        <v>391</v>
      </c>
      <c>
        <f>(M10*21)/100</f>
      </c>
      <c t="s">
        <v>28</v>
      </c>
    </row>
    <row r="11" spans="1:5" ht="12.75">
      <c r="A11" s="35" t="s">
        <v>56</v>
      </c>
      <c r="E11" s="39" t="s">
        <v>997</v>
      </c>
    </row>
    <row r="12" spans="1:5" ht="204">
      <c r="A12" s="35" t="s">
        <v>57</v>
      </c>
      <c r="E12" s="42" t="s">
        <v>4705</v>
      </c>
    </row>
    <row r="13" spans="1:5" ht="89.25">
      <c r="A13" t="s">
        <v>58</v>
      </c>
      <c r="E13" s="39" t="s">
        <v>998</v>
      </c>
    </row>
    <row r="14" spans="1:16" ht="38.25">
      <c r="A14" t="s">
        <v>50</v>
      </c>
      <c s="34" t="s">
        <v>28</v>
      </c>
      <c s="34" t="s">
        <v>1738</v>
      </c>
      <c s="35" t="s">
        <v>1739</v>
      </c>
      <c s="6" t="s">
        <v>4706</v>
      </c>
      <c s="36" t="s">
        <v>996</v>
      </c>
      <c s="37">
        <v>17.38</v>
      </c>
      <c s="36">
        <v>0</v>
      </c>
      <c s="36">
        <f>ROUND(G14*H14,6)</f>
      </c>
      <c r="L14" s="38">
        <v>0</v>
      </c>
      <c s="32">
        <f>ROUND(ROUND(L14,2)*ROUND(G14,3),2)</f>
      </c>
      <c s="36" t="s">
        <v>391</v>
      </c>
      <c>
        <f>(M14*21)/100</f>
      </c>
      <c t="s">
        <v>28</v>
      </c>
    </row>
    <row r="15" spans="1:5" ht="12.75">
      <c r="A15" s="35" t="s">
        <v>56</v>
      </c>
      <c r="E15" s="39" t="s">
        <v>997</v>
      </c>
    </row>
    <row r="16" spans="1:5" ht="38.25">
      <c r="A16" s="35" t="s">
        <v>57</v>
      </c>
      <c r="E16" s="42" t="s">
        <v>4707</v>
      </c>
    </row>
    <row r="17" spans="1:5" ht="89.25">
      <c r="A17" t="s">
        <v>58</v>
      </c>
      <c r="E17" s="39" t="s">
        <v>998</v>
      </c>
    </row>
    <row r="18" spans="1:16" ht="38.25">
      <c r="A18" t="s">
        <v>50</v>
      </c>
      <c s="34" t="s">
        <v>26</v>
      </c>
      <c s="34" t="s">
        <v>1519</v>
      </c>
      <c s="35" t="s">
        <v>1520</v>
      </c>
      <c s="6" t="s">
        <v>4708</v>
      </c>
      <c s="36" t="s">
        <v>996</v>
      </c>
      <c s="37">
        <v>289.946</v>
      </c>
      <c s="36">
        <v>0</v>
      </c>
      <c s="36">
        <f>ROUND(G18*H18,6)</f>
      </c>
      <c r="L18" s="38">
        <v>0</v>
      </c>
      <c s="32">
        <f>ROUND(ROUND(L18,2)*ROUND(G18,3),2)</f>
      </c>
      <c s="36" t="s">
        <v>391</v>
      </c>
      <c>
        <f>(M18*21)/100</f>
      </c>
      <c t="s">
        <v>28</v>
      </c>
    </row>
    <row r="19" spans="1:5" ht="12.75">
      <c r="A19" s="35" t="s">
        <v>56</v>
      </c>
      <c r="E19" s="39" t="s">
        <v>997</v>
      </c>
    </row>
    <row r="20" spans="1:5" ht="127.5">
      <c r="A20" s="35" t="s">
        <v>57</v>
      </c>
      <c r="E20" s="42" t="s">
        <v>4709</v>
      </c>
    </row>
    <row r="21" spans="1:5" ht="89.25">
      <c r="A21" t="s">
        <v>58</v>
      </c>
      <c r="E21" s="39" t="s">
        <v>998</v>
      </c>
    </row>
    <row r="22" spans="1:16" ht="38.25">
      <c r="A22" t="s">
        <v>50</v>
      </c>
      <c s="34" t="s">
        <v>67</v>
      </c>
      <c s="34" t="s">
        <v>1523</v>
      </c>
      <c s="35" t="s">
        <v>1524</v>
      </c>
      <c s="6" t="s">
        <v>4710</v>
      </c>
      <c s="36" t="s">
        <v>996</v>
      </c>
      <c s="37">
        <v>569.1</v>
      </c>
      <c s="36">
        <v>0</v>
      </c>
      <c s="36">
        <f>ROUND(G22*H22,6)</f>
      </c>
      <c r="L22" s="38">
        <v>0</v>
      </c>
      <c s="32">
        <f>ROUND(ROUND(L22,2)*ROUND(G22,3),2)</f>
      </c>
      <c s="36" t="s">
        <v>391</v>
      </c>
      <c>
        <f>(M22*21)/100</f>
      </c>
      <c t="s">
        <v>28</v>
      </c>
    </row>
    <row r="23" spans="1:5" ht="12.75">
      <c r="A23" s="35" t="s">
        <v>56</v>
      </c>
      <c r="E23" s="39" t="s">
        <v>997</v>
      </c>
    </row>
    <row r="24" spans="1:5" ht="25.5">
      <c r="A24" s="35" t="s">
        <v>57</v>
      </c>
      <c r="E24" s="42" t="s">
        <v>4711</v>
      </c>
    </row>
    <row r="25" spans="1:5" ht="89.25">
      <c r="A25" t="s">
        <v>58</v>
      </c>
      <c r="E25" s="39" t="s">
        <v>998</v>
      </c>
    </row>
    <row r="26" spans="1:16" ht="38.25">
      <c r="A26" t="s">
        <v>50</v>
      </c>
      <c s="34" t="s">
        <v>72</v>
      </c>
      <c s="34" t="s">
        <v>4495</v>
      </c>
      <c s="35" t="s">
        <v>4496</v>
      </c>
      <c s="6" t="s">
        <v>4497</v>
      </c>
      <c s="36" t="s">
        <v>996</v>
      </c>
      <c s="37">
        <v>23.72</v>
      </c>
      <c s="36">
        <v>0</v>
      </c>
      <c s="36">
        <f>ROUND(G26*H26,6)</f>
      </c>
      <c r="L26" s="38">
        <v>0</v>
      </c>
      <c s="32">
        <f>ROUND(ROUND(L26,2)*ROUND(G26,3),2)</f>
      </c>
      <c s="36" t="s">
        <v>391</v>
      </c>
      <c>
        <f>(M26*21)/100</f>
      </c>
      <c t="s">
        <v>28</v>
      </c>
    </row>
    <row r="27" spans="1:5" ht="12.75">
      <c r="A27" s="35" t="s">
        <v>56</v>
      </c>
      <c r="E27" s="39" t="s">
        <v>997</v>
      </c>
    </row>
    <row r="28" spans="1:5" ht="25.5">
      <c r="A28" s="35" t="s">
        <v>57</v>
      </c>
      <c r="E28" s="42" t="s">
        <v>4712</v>
      </c>
    </row>
    <row r="29" spans="1:5" ht="89.25">
      <c r="A29" t="s">
        <v>58</v>
      </c>
      <c r="E29" s="39" t="s">
        <v>998</v>
      </c>
    </row>
    <row r="30" spans="1:16" ht="25.5">
      <c r="A30" t="s">
        <v>50</v>
      </c>
      <c s="34" t="s">
        <v>27</v>
      </c>
      <c s="34" t="s">
        <v>1527</v>
      </c>
      <c s="35" t="s">
        <v>1528</v>
      </c>
      <c s="6" t="s">
        <v>4713</v>
      </c>
      <c s="36" t="s">
        <v>996</v>
      </c>
      <c s="37">
        <v>190.4</v>
      </c>
      <c s="36">
        <v>0</v>
      </c>
      <c s="36">
        <f>ROUND(G30*H30,6)</f>
      </c>
      <c r="L30" s="38">
        <v>0</v>
      </c>
      <c s="32">
        <f>ROUND(ROUND(L30,2)*ROUND(G30,3),2)</f>
      </c>
      <c s="36" t="s">
        <v>391</v>
      </c>
      <c>
        <f>(M30*21)/100</f>
      </c>
      <c t="s">
        <v>28</v>
      </c>
    </row>
    <row r="31" spans="1:5" ht="12.75">
      <c r="A31" s="35" t="s">
        <v>56</v>
      </c>
      <c r="E31" s="39" t="s">
        <v>997</v>
      </c>
    </row>
    <row r="32" spans="1:5" ht="25.5">
      <c r="A32" s="35" t="s">
        <v>57</v>
      </c>
      <c r="E32" s="42" t="s">
        <v>4714</v>
      </c>
    </row>
    <row r="33" spans="1:5" ht="89.25">
      <c r="A33" t="s">
        <v>58</v>
      </c>
      <c r="E33" s="39" t="s">
        <v>998</v>
      </c>
    </row>
    <row r="34" spans="1:16" ht="38.25">
      <c r="A34" t="s">
        <v>50</v>
      </c>
      <c s="34" t="s">
        <v>79</v>
      </c>
      <c s="34" t="s">
        <v>1531</v>
      </c>
      <c s="35" t="s">
        <v>1532</v>
      </c>
      <c s="6" t="s">
        <v>4715</v>
      </c>
      <c s="36" t="s">
        <v>996</v>
      </c>
      <c s="37">
        <v>0.131</v>
      </c>
      <c s="36">
        <v>0</v>
      </c>
      <c s="36">
        <f>ROUND(G34*H34,6)</f>
      </c>
      <c r="L34" s="38">
        <v>0</v>
      </c>
      <c s="32">
        <f>ROUND(ROUND(L34,2)*ROUND(G34,3),2)</f>
      </c>
      <c s="36" t="s">
        <v>391</v>
      </c>
      <c>
        <f>(M34*21)/100</f>
      </c>
      <c t="s">
        <v>28</v>
      </c>
    </row>
    <row r="35" spans="1:5" ht="12.75">
      <c r="A35" s="35" t="s">
        <v>56</v>
      </c>
      <c r="E35" s="39" t="s">
        <v>997</v>
      </c>
    </row>
    <row r="36" spans="1:5" ht="25.5">
      <c r="A36" s="35" t="s">
        <v>57</v>
      </c>
      <c r="E36" s="42" t="s">
        <v>4716</v>
      </c>
    </row>
    <row r="37" spans="1:5" ht="89.25">
      <c r="A37" t="s">
        <v>58</v>
      </c>
      <c r="E37" s="39" t="s">
        <v>998</v>
      </c>
    </row>
    <row r="38" spans="1:16" ht="38.25">
      <c r="A38" t="s">
        <v>50</v>
      </c>
      <c s="34" t="s">
        <v>83</v>
      </c>
      <c s="34" t="s">
        <v>1535</v>
      </c>
      <c s="35" t="s">
        <v>1536</v>
      </c>
      <c s="6" t="s">
        <v>4717</v>
      </c>
      <c s="36" t="s">
        <v>996</v>
      </c>
      <c s="37">
        <v>0.311</v>
      </c>
      <c s="36">
        <v>0</v>
      </c>
      <c s="36">
        <f>ROUND(G38*H38,6)</f>
      </c>
      <c r="L38" s="38">
        <v>0</v>
      </c>
      <c s="32">
        <f>ROUND(ROUND(L38,2)*ROUND(G38,3),2)</f>
      </c>
      <c s="36" t="s">
        <v>391</v>
      </c>
      <c>
        <f>(M38*21)/100</f>
      </c>
      <c t="s">
        <v>28</v>
      </c>
    </row>
    <row r="39" spans="1:5" ht="12.75">
      <c r="A39" s="35" t="s">
        <v>56</v>
      </c>
      <c r="E39" s="39" t="s">
        <v>997</v>
      </c>
    </row>
    <row r="40" spans="1:5" ht="25.5">
      <c r="A40" s="35" t="s">
        <v>57</v>
      </c>
      <c r="E40" s="42" t="s">
        <v>4718</v>
      </c>
    </row>
    <row r="41" spans="1:5" ht="89.25">
      <c r="A41" t="s">
        <v>58</v>
      </c>
      <c r="E41" s="39" t="s">
        <v>998</v>
      </c>
    </row>
    <row r="42" spans="1:16" ht="38.25">
      <c r="A42" t="s">
        <v>50</v>
      </c>
      <c s="34" t="s">
        <v>88</v>
      </c>
      <c s="34" t="s">
        <v>993</v>
      </c>
      <c s="35" t="s">
        <v>994</v>
      </c>
      <c s="6" t="s">
        <v>4719</v>
      </c>
      <c s="36" t="s">
        <v>996</v>
      </c>
      <c s="37">
        <v>7</v>
      </c>
      <c s="36">
        <v>0</v>
      </c>
      <c s="36">
        <f>ROUND(G42*H42,6)</f>
      </c>
      <c r="L42" s="38">
        <v>0</v>
      </c>
      <c s="32">
        <f>ROUND(ROUND(L42,2)*ROUND(G42,3),2)</f>
      </c>
      <c s="36" t="s">
        <v>391</v>
      </c>
      <c>
        <f>(M42*21)/100</f>
      </c>
      <c t="s">
        <v>28</v>
      </c>
    </row>
    <row r="43" spans="1:5" ht="12.75">
      <c r="A43" s="35" t="s">
        <v>56</v>
      </c>
      <c r="E43" s="39" t="s">
        <v>997</v>
      </c>
    </row>
    <row r="44" spans="1:5" ht="51">
      <c r="A44" s="35" t="s">
        <v>57</v>
      </c>
      <c r="E44" s="42" t="s">
        <v>4720</v>
      </c>
    </row>
    <row r="45" spans="1:5" ht="89.25">
      <c r="A45" t="s">
        <v>58</v>
      </c>
      <c r="E45" s="39" t="s">
        <v>998</v>
      </c>
    </row>
    <row r="46" spans="1:16" ht="25.5">
      <c r="A46" t="s">
        <v>50</v>
      </c>
      <c s="34" t="s">
        <v>92</v>
      </c>
      <c s="34" t="s">
        <v>1965</v>
      </c>
      <c s="35" t="s">
        <v>1966</v>
      </c>
      <c s="6" t="s">
        <v>4721</v>
      </c>
      <c s="36" t="s">
        <v>996</v>
      </c>
      <c s="37">
        <v>8.513</v>
      </c>
      <c s="36">
        <v>0</v>
      </c>
      <c s="36">
        <f>ROUND(G46*H46,6)</f>
      </c>
      <c r="L46" s="38">
        <v>0</v>
      </c>
      <c s="32">
        <f>ROUND(ROUND(L46,2)*ROUND(G46,3),2)</f>
      </c>
      <c s="36" t="s">
        <v>391</v>
      </c>
      <c>
        <f>(M46*21)/100</f>
      </c>
      <c t="s">
        <v>28</v>
      </c>
    </row>
    <row r="47" spans="1:5" ht="12.75">
      <c r="A47" s="35" t="s">
        <v>56</v>
      </c>
      <c r="E47" s="39" t="s">
        <v>997</v>
      </c>
    </row>
    <row r="48" spans="1:5" ht="51">
      <c r="A48" s="35" t="s">
        <v>57</v>
      </c>
      <c r="E48" s="42" t="s">
        <v>4722</v>
      </c>
    </row>
    <row r="49" spans="1:5" ht="89.25">
      <c r="A49" t="s">
        <v>58</v>
      </c>
      <c r="E49" s="39" t="s">
        <v>998</v>
      </c>
    </row>
    <row r="50" spans="1:16" ht="38.25">
      <c r="A50" t="s">
        <v>50</v>
      </c>
      <c s="34" t="s">
        <v>96</v>
      </c>
      <c s="34" t="s">
        <v>999</v>
      </c>
      <c s="35" t="s">
        <v>1000</v>
      </c>
      <c s="6" t="s">
        <v>4723</v>
      </c>
      <c s="36" t="s">
        <v>996</v>
      </c>
      <c s="37">
        <v>0.8</v>
      </c>
      <c s="36">
        <v>0</v>
      </c>
      <c s="36">
        <f>ROUND(G50*H50,6)</f>
      </c>
      <c r="L50" s="38">
        <v>0</v>
      </c>
      <c s="32">
        <f>ROUND(ROUND(L50,2)*ROUND(G50,3),2)</f>
      </c>
      <c s="36" t="s">
        <v>391</v>
      </c>
      <c>
        <f>(M50*21)/100</f>
      </c>
      <c t="s">
        <v>28</v>
      </c>
    </row>
    <row r="51" spans="1:5" ht="12.75">
      <c r="A51" s="35" t="s">
        <v>56</v>
      </c>
      <c r="E51" s="39" t="s">
        <v>997</v>
      </c>
    </row>
    <row r="52" spans="1:5" ht="25.5">
      <c r="A52" s="35" t="s">
        <v>57</v>
      </c>
      <c r="E52" s="42" t="s">
        <v>4724</v>
      </c>
    </row>
    <row r="53" spans="1:5" ht="89.25">
      <c r="A53" t="s">
        <v>58</v>
      </c>
      <c r="E53" s="39" t="s">
        <v>998</v>
      </c>
    </row>
    <row r="54" spans="1:16" ht="25.5">
      <c r="A54" t="s">
        <v>50</v>
      </c>
      <c s="34" t="s">
        <v>100</v>
      </c>
      <c s="34" t="s">
        <v>1002</v>
      </c>
      <c s="35" t="s">
        <v>1003</v>
      </c>
      <c s="6" t="s">
        <v>4725</v>
      </c>
      <c s="36" t="s">
        <v>996</v>
      </c>
      <c s="37">
        <v>2</v>
      </c>
      <c s="36">
        <v>0</v>
      </c>
      <c s="36">
        <f>ROUND(G54*H54,6)</f>
      </c>
      <c r="L54" s="38">
        <v>0</v>
      </c>
      <c s="32">
        <f>ROUND(ROUND(L54,2)*ROUND(G54,3),2)</f>
      </c>
      <c s="36" t="s">
        <v>391</v>
      </c>
      <c>
        <f>(M54*21)/100</f>
      </c>
      <c t="s">
        <v>28</v>
      </c>
    </row>
    <row r="55" spans="1:5" ht="12.75">
      <c r="A55" s="35" t="s">
        <v>56</v>
      </c>
      <c r="E55" s="39" t="s">
        <v>997</v>
      </c>
    </row>
    <row r="56" spans="1:5" ht="25.5">
      <c r="A56" s="35" t="s">
        <v>57</v>
      </c>
      <c r="E56" s="42" t="s">
        <v>4726</v>
      </c>
    </row>
    <row r="57" spans="1:5" ht="89.25">
      <c r="A57" t="s">
        <v>58</v>
      </c>
      <c r="E57" s="39" t="s">
        <v>998</v>
      </c>
    </row>
    <row r="58" spans="1:16" ht="38.25">
      <c r="A58" t="s">
        <v>50</v>
      </c>
      <c s="34" t="s">
        <v>104</v>
      </c>
      <c s="34" t="s">
        <v>1539</v>
      </c>
      <c s="35" t="s">
        <v>1540</v>
      </c>
      <c s="6" t="s">
        <v>4727</v>
      </c>
      <c s="36" t="s">
        <v>996</v>
      </c>
      <c s="37">
        <v>405</v>
      </c>
      <c s="36">
        <v>0</v>
      </c>
      <c s="36">
        <f>ROUND(G58*H58,6)</f>
      </c>
      <c r="L58" s="38">
        <v>0</v>
      </c>
      <c s="32">
        <f>ROUND(ROUND(L58,2)*ROUND(G58,3),2)</f>
      </c>
      <c s="36" t="s">
        <v>391</v>
      </c>
      <c>
        <f>(M58*21)/100</f>
      </c>
      <c t="s">
        <v>28</v>
      </c>
    </row>
    <row r="59" spans="1:5" ht="12.75">
      <c r="A59" s="35" t="s">
        <v>56</v>
      </c>
      <c r="E59" s="39" t="s">
        <v>997</v>
      </c>
    </row>
    <row r="60" spans="1:5" ht="51">
      <c r="A60" s="35" t="s">
        <v>57</v>
      </c>
      <c r="E60" s="42" t="s">
        <v>4728</v>
      </c>
    </row>
    <row r="61" spans="1:5" ht="89.25">
      <c r="A61" t="s">
        <v>58</v>
      </c>
      <c r="E61" s="39" t="s">
        <v>998</v>
      </c>
    </row>
    <row r="62" spans="1:16" ht="25.5">
      <c r="A62" t="s">
        <v>50</v>
      </c>
      <c s="34" t="s">
        <v>110</v>
      </c>
      <c s="34" t="s">
        <v>1543</v>
      </c>
      <c s="35" t="s">
        <v>1544</v>
      </c>
      <c s="6" t="s">
        <v>4729</v>
      </c>
      <c s="36" t="s">
        <v>996</v>
      </c>
      <c s="37">
        <v>8.5</v>
      </c>
      <c s="36">
        <v>0</v>
      </c>
      <c s="36">
        <f>ROUND(G62*H62,6)</f>
      </c>
      <c r="L62" s="38">
        <v>0</v>
      </c>
      <c s="32">
        <f>ROUND(ROUND(L62,2)*ROUND(G62,3),2)</f>
      </c>
      <c s="36" t="s">
        <v>391</v>
      </c>
      <c>
        <f>(M62*21)/100</f>
      </c>
      <c t="s">
        <v>28</v>
      </c>
    </row>
    <row r="63" spans="1:5" ht="12.75">
      <c r="A63" s="35" t="s">
        <v>56</v>
      </c>
      <c r="E63" s="39" t="s">
        <v>997</v>
      </c>
    </row>
    <row r="64" spans="1:5" ht="25.5">
      <c r="A64" s="35" t="s">
        <v>57</v>
      </c>
      <c r="E64" s="42" t="s">
        <v>4730</v>
      </c>
    </row>
    <row r="65" spans="1:5" ht="89.25">
      <c r="A65" t="s">
        <v>58</v>
      </c>
      <c r="E65" s="39" t="s">
        <v>998</v>
      </c>
    </row>
    <row r="66" spans="1:16" ht="25.5">
      <c r="A66" t="s">
        <v>50</v>
      </c>
      <c s="34" t="s">
        <v>114</v>
      </c>
      <c s="34" t="s">
        <v>1005</v>
      </c>
      <c s="35" t="s">
        <v>1006</v>
      </c>
      <c s="6" t="s">
        <v>4731</v>
      </c>
      <c s="36" t="s">
        <v>996</v>
      </c>
      <c s="37">
        <v>0.2</v>
      </c>
      <c s="36">
        <v>0</v>
      </c>
      <c s="36">
        <f>ROUND(G66*H66,6)</f>
      </c>
      <c r="L66" s="38">
        <v>0</v>
      </c>
      <c s="32">
        <f>ROUND(ROUND(L66,2)*ROUND(G66,3),2)</f>
      </c>
      <c s="36" t="s">
        <v>391</v>
      </c>
      <c>
        <f>(M66*21)/100</f>
      </c>
      <c t="s">
        <v>28</v>
      </c>
    </row>
    <row r="67" spans="1:5" ht="12.75">
      <c r="A67" s="35" t="s">
        <v>56</v>
      </c>
      <c r="E67" s="39" t="s">
        <v>997</v>
      </c>
    </row>
    <row r="68" spans="1:5" ht="51">
      <c r="A68" s="35" t="s">
        <v>57</v>
      </c>
      <c r="E68" s="42" t="s">
        <v>4732</v>
      </c>
    </row>
    <row r="69" spans="1:5" ht="89.25">
      <c r="A69" t="s">
        <v>58</v>
      </c>
      <c r="E69" s="39" t="s">
        <v>998</v>
      </c>
    </row>
    <row r="70" spans="1:16" ht="25.5">
      <c r="A70" t="s">
        <v>50</v>
      </c>
      <c s="34" t="s">
        <v>119</v>
      </c>
      <c s="34" t="s">
        <v>1547</v>
      </c>
      <c s="35" t="s">
        <v>1548</v>
      </c>
      <c s="6" t="s">
        <v>4733</v>
      </c>
      <c s="36" t="s">
        <v>996</v>
      </c>
      <c s="37">
        <v>60.264</v>
      </c>
      <c s="36">
        <v>0</v>
      </c>
      <c s="36">
        <f>ROUND(G70*H70,6)</f>
      </c>
      <c r="L70" s="38">
        <v>0</v>
      </c>
      <c s="32">
        <f>ROUND(ROUND(L70,2)*ROUND(G70,3),2)</f>
      </c>
      <c s="36" t="s">
        <v>391</v>
      </c>
      <c>
        <f>(M70*21)/100</f>
      </c>
      <c t="s">
        <v>28</v>
      </c>
    </row>
    <row r="71" spans="1:5" ht="12.75">
      <c r="A71" s="35" t="s">
        <v>56</v>
      </c>
      <c r="E71" s="39" t="s">
        <v>997</v>
      </c>
    </row>
    <row r="72" spans="1:5" ht="63.75">
      <c r="A72" s="35" t="s">
        <v>57</v>
      </c>
      <c r="E72" s="42" t="s">
        <v>4734</v>
      </c>
    </row>
    <row r="73" spans="1:5" ht="89.25">
      <c r="A73" t="s">
        <v>58</v>
      </c>
      <c r="E73" s="39" t="s">
        <v>998</v>
      </c>
    </row>
    <row r="74" spans="1:16" ht="38.25">
      <c r="A74" t="s">
        <v>50</v>
      </c>
      <c s="34" t="s">
        <v>123</v>
      </c>
      <c s="34" t="s">
        <v>1652</v>
      </c>
      <c s="35" t="s">
        <v>1653</v>
      </c>
      <c s="6" t="s">
        <v>4735</v>
      </c>
      <c s="36" t="s">
        <v>996</v>
      </c>
      <c s="37">
        <v>338</v>
      </c>
      <c s="36">
        <v>0</v>
      </c>
      <c s="36">
        <f>ROUND(G74*H74,6)</f>
      </c>
      <c r="L74" s="38">
        <v>0</v>
      </c>
      <c s="32">
        <f>ROUND(ROUND(L74,2)*ROUND(G74,3),2)</f>
      </c>
      <c s="36" t="s">
        <v>391</v>
      </c>
      <c>
        <f>(M74*21)/100</f>
      </c>
      <c t="s">
        <v>28</v>
      </c>
    </row>
    <row r="75" spans="1:5" ht="12.75">
      <c r="A75" s="35" t="s">
        <v>56</v>
      </c>
      <c r="E75" s="39" t="s">
        <v>997</v>
      </c>
    </row>
    <row r="76" spans="1:5" ht="25.5">
      <c r="A76" s="35" t="s">
        <v>57</v>
      </c>
      <c r="E76" s="42" t="s">
        <v>4736</v>
      </c>
    </row>
    <row r="77" spans="1:5" ht="89.25">
      <c r="A77" t="s">
        <v>58</v>
      </c>
      <c r="E77"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4699</v>
      </c>
      <c s="41">
        <f>Rekapitulace!C47</f>
      </c>
      <c s="20" t="s">
        <v>0</v>
      </c>
      <c t="s">
        <v>23</v>
      </c>
      <c t="s">
        <v>28</v>
      </c>
    </row>
    <row r="4" spans="1:16" ht="32" customHeight="1">
      <c r="A4" s="24" t="s">
        <v>20</v>
      </c>
      <c s="25" t="s">
        <v>29</v>
      </c>
      <c s="27" t="s">
        <v>4699</v>
      </c>
      <c r="E4" s="26" t="s">
        <v>4700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4739</v>
      </c>
      <c r="E8" s="30" t="s">
        <v>4738</v>
      </c>
      <c r="J8" s="29">
        <f>0+J9</f>
      </c>
      <c s="29">
        <f>0+K9</f>
      </c>
      <c s="29">
        <f>0+L9</f>
      </c>
      <c s="29">
        <f>0+M9</f>
      </c>
    </row>
    <row r="9" spans="1:13" ht="12.75">
      <c r="A9" t="s">
        <v>47</v>
      </c>
      <c r="C9" s="31" t="s">
        <v>4740</v>
      </c>
      <c r="E9" s="33" t="s">
        <v>4741</v>
      </c>
      <c r="J9" s="32">
        <f>0</f>
      </c>
      <c s="32">
        <f>0</f>
      </c>
      <c s="32">
        <f>0+L10+L14+L18+L22+L26+L30+L34+L38+L42+L46+L50+L54+L58+L62+L66+L70</f>
      </c>
      <c s="32">
        <f>0+M10+M14+M18+M22+M26+M30+M34+M38+M42+M46+M50+M54+M58+M62+M66+M70</f>
      </c>
    </row>
    <row r="10" spans="1:16" ht="12.75">
      <c r="A10" t="s">
        <v>50</v>
      </c>
      <c s="34" t="s">
        <v>51</v>
      </c>
      <c s="34" t="s">
        <v>4742</v>
      </c>
      <c s="35" t="s">
        <v>5</v>
      </c>
      <c s="6" t="s">
        <v>4743</v>
      </c>
      <c s="36" t="s">
        <v>70</v>
      </c>
      <c s="37">
        <v>1</v>
      </c>
      <c s="36">
        <v>0</v>
      </c>
      <c s="36">
        <f>ROUND(G10*H10,6)</f>
      </c>
      <c r="L10" s="38">
        <v>0</v>
      </c>
      <c s="32">
        <f>ROUND(ROUND(L10,2)*ROUND(G10,3),2)</f>
      </c>
      <c s="36" t="s">
        <v>4744</v>
      </c>
      <c>
        <f>(M10*21)/100</f>
      </c>
      <c t="s">
        <v>28</v>
      </c>
    </row>
    <row r="11" spans="1:5" ht="12.75">
      <c r="A11" s="35" t="s">
        <v>56</v>
      </c>
      <c r="E11" s="39" t="s">
        <v>4743</v>
      </c>
    </row>
    <row r="12" spans="1:5" ht="51">
      <c r="A12" s="35" t="s">
        <v>57</v>
      </c>
      <c r="E12" s="42" t="s">
        <v>4745</v>
      </c>
    </row>
    <row r="13" spans="1:5" ht="153">
      <c r="A13" t="s">
        <v>58</v>
      </c>
      <c r="E13" s="39" t="s">
        <v>4746</v>
      </c>
    </row>
    <row r="14" spans="1:16" ht="12.75">
      <c r="A14" t="s">
        <v>50</v>
      </c>
      <c s="34" t="s">
        <v>28</v>
      </c>
      <c s="34" t="s">
        <v>4747</v>
      </c>
      <c s="35" t="s">
        <v>5</v>
      </c>
      <c s="6" t="s">
        <v>4748</v>
      </c>
      <c s="36" t="s">
        <v>70</v>
      </c>
      <c s="37">
        <v>1</v>
      </c>
      <c s="36">
        <v>0</v>
      </c>
      <c s="36">
        <f>ROUND(G14*H14,6)</f>
      </c>
      <c r="L14" s="38">
        <v>0</v>
      </c>
      <c s="32">
        <f>ROUND(ROUND(L14,2)*ROUND(G14,3),2)</f>
      </c>
      <c s="36" t="s">
        <v>4744</v>
      </c>
      <c>
        <f>(M14*21)/100</f>
      </c>
      <c t="s">
        <v>28</v>
      </c>
    </row>
    <row r="15" spans="1:5" ht="12.75">
      <c r="A15" s="35" t="s">
        <v>56</v>
      </c>
      <c r="E15" s="39" t="s">
        <v>4748</v>
      </c>
    </row>
    <row r="16" spans="1:5" ht="63.75">
      <c r="A16" s="35" t="s">
        <v>57</v>
      </c>
      <c r="E16" s="42" t="s">
        <v>4749</v>
      </c>
    </row>
    <row r="17" spans="1:5" ht="127.5">
      <c r="A17" t="s">
        <v>58</v>
      </c>
      <c r="E17" s="39" t="s">
        <v>4750</v>
      </c>
    </row>
    <row r="18" spans="1:16" ht="12.75">
      <c r="A18" t="s">
        <v>50</v>
      </c>
      <c s="34" t="s">
        <v>26</v>
      </c>
      <c s="34" t="s">
        <v>4751</v>
      </c>
      <c s="35" t="s">
        <v>5</v>
      </c>
      <c s="6" t="s">
        <v>4752</v>
      </c>
      <c s="36" t="s">
        <v>70</v>
      </c>
      <c s="37">
        <v>1</v>
      </c>
      <c s="36">
        <v>0</v>
      </c>
      <c s="36">
        <f>ROUND(G18*H18,6)</f>
      </c>
      <c r="L18" s="38">
        <v>0</v>
      </c>
      <c s="32">
        <f>ROUND(ROUND(L18,2)*ROUND(G18,3),2)</f>
      </c>
      <c s="36" t="s">
        <v>4744</v>
      </c>
      <c>
        <f>(M18*21)/100</f>
      </c>
      <c t="s">
        <v>28</v>
      </c>
    </row>
    <row r="19" spans="1:5" ht="12.75">
      <c r="A19" s="35" t="s">
        <v>56</v>
      </c>
      <c r="E19" s="39" t="s">
        <v>4752</v>
      </c>
    </row>
    <row r="20" spans="1:5" ht="51">
      <c r="A20" s="35" t="s">
        <v>57</v>
      </c>
      <c r="E20" s="42" t="s">
        <v>4753</v>
      </c>
    </row>
    <row r="21" spans="1:5" ht="114.75">
      <c r="A21" t="s">
        <v>58</v>
      </c>
      <c r="E21" s="39" t="s">
        <v>4754</v>
      </c>
    </row>
    <row r="22" spans="1:16" ht="12.75">
      <c r="A22" t="s">
        <v>50</v>
      </c>
      <c s="34" t="s">
        <v>67</v>
      </c>
      <c s="34" t="s">
        <v>4755</v>
      </c>
      <c s="35" t="s">
        <v>5</v>
      </c>
      <c s="6" t="s">
        <v>4756</v>
      </c>
      <c s="36" t="s">
        <v>70</v>
      </c>
      <c s="37">
        <v>1</v>
      </c>
      <c s="36">
        <v>0</v>
      </c>
      <c s="36">
        <f>ROUND(G22*H22,6)</f>
      </c>
      <c r="L22" s="38">
        <v>0</v>
      </c>
      <c s="32">
        <f>ROUND(ROUND(L22,2)*ROUND(G22,3),2)</f>
      </c>
      <c s="36" t="s">
        <v>4744</v>
      </c>
      <c>
        <f>(M22*21)/100</f>
      </c>
      <c t="s">
        <v>28</v>
      </c>
    </row>
    <row r="23" spans="1:5" ht="12.75">
      <c r="A23" s="35" t="s">
        <v>56</v>
      </c>
      <c r="E23" s="39" t="s">
        <v>4756</v>
      </c>
    </row>
    <row r="24" spans="1:5" ht="63.75">
      <c r="A24" s="35" t="s">
        <v>57</v>
      </c>
      <c r="E24" s="42" t="s">
        <v>4757</v>
      </c>
    </row>
    <row r="25" spans="1:5" ht="114.75">
      <c r="A25" t="s">
        <v>58</v>
      </c>
      <c r="E25" s="39" t="s">
        <v>4758</v>
      </c>
    </row>
    <row r="26" spans="1:16" ht="12.75">
      <c r="A26" t="s">
        <v>50</v>
      </c>
      <c s="34" t="s">
        <v>72</v>
      </c>
      <c s="34" t="s">
        <v>4759</v>
      </c>
      <c s="35" t="s">
        <v>5</v>
      </c>
      <c s="6" t="s">
        <v>4760</v>
      </c>
      <c s="36" t="s">
        <v>70</v>
      </c>
      <c s="37">
        <v>1</v>
      </c>
      <c s="36">
        <v>0</v>
      </c>
      <c s="36">
        <f>ROUND(G26*H26,6)</f>
      </c>
      <c r="L26" s="38">
        <v>0</v>
      </c>
      <c s="32">
        <f>ROUND(ROUND(L26,2)*ROUND(G26,3),2)</f>
      </c>
      <c s="36" t="s">
        <v>4744</v>
      </c>
      <c>
        <f>(M26*21)/100</f>
      </c>
      <c t="s">
        <v>28</v>
      </c>
    </row>
    <row r="27" spans="1:5" ht="12.75">
      <c r="A27" s="35" t="s">
        <v>56</v>
      </c>
      <c r="E27" s="39" t="s">
        <v>4760</v>
      </c>
    </row>
    <row r="28" spans="1:5" ht="63.75">
      <c r="A28" s="35" t="s">
        <v>57</v>
      </c>
      <c r="E28" s="42" t="s">
        <v>4761</v>
      </c>
    </row>
    <row r="29" spans="1:5" ht="114.75">
      <c r="A29" t="s">
        <v>58</v>
      </c>
      <c r="E29" s="39" t="s">
        <v>4762</v>
      </c>
    </row>
    <row r="30" spans="1:16" ht="12.75">
      <c r="A30" t="s">
        <v>50</v>
      </c>
      <c s="34" t="s">
        <v>27</v>
      </c>
      <c s="34" t="s">
        <v>4763</v>
      </c>
      <c s="35" t="s">
        <v>5</v>
      </c>
      <c s="6" t="s">
        <v>4764</v>
      </c>
      <c s="36" t="s">
        <v>70</v>
      </c>
      <c s="37">
        <v>1</v>
      </c>
      <c s="36">
        <v>0</v>
      </c>
      <c s="36">
        <f>ROUND(G30*H30,6)</f>
      </c>
      <c r="L30" s="38">
        <v>0</v>
      </c>
      <c s="32">
        <f>ROUND(ROUND(L30,2)*ROUND(G30,3),2)</f>
      </c>
      <c s="36" t="s">
        <v>4744</v>
      </c>
      <c>
        <f>(M30*21)/100</f>
      </c>
      <c t="s">
        <v>28</v>
      </c>
    </row>
    <row r="31" spans="1:5" ht="12.75">
      <c r="A31" s="35" t="s">
        <v>56</v>
      </c>
      <c r="E31" s="39" t="s">
        <v>4764</v>
      </c>
    </row>
    <row r="32" spans="1:5" ht="63.75">
      <c r="A32" s="35" t="s">
        <v>57</v>
      </c>
      <c r="E32" s="42" t="s">
        <v>4765</v>
      </c>
    </row>
    <row r="33" spans="1:5" ht="102">
      <c r="A33" t="s">
        <v>58</v>
      </c>
      <c r="E33" s="39" t="s">
        <v>4766</v>
      </c>
    </row>
    <row r="34" spans="1:16" ht="12.75">
      <c r="A34" t="s">
        <v>50</v>
      </c>
      <c s="34" t="s">
        <v>79</v>
      </c>
      <c s="34" t="s">
        <v>4767</v>
      </c>
      <c s="35" t="s">
        <v>5</v>
      </c>
      <c s="6" t="s">
        <v>4768</v>
      </c>
      <c s="36" t="s">
        <v>70</v>
      </c>
      <c s="37">
        <v>1</v>
      </c>
      <c s="36">
        <v>0</v>
      </c>
      <c s="36">
        <f>ROUND(G34*H34,6)</f>
      </c>
      <c r="L34" s="38">
        <v>0</v>
      </c>
      <c s="32">
        <f>ROUND(ROUND(L34,2)*ROUND(G34,3),2)</f>
      </c>
      <c s="36" t="s">
        <v>4744</v>
      </c>
      <c>
        <f>(M34*21)/100</f>
      </c>
      <c t="s">
        <v>28</v>
      </c>
    </row>
    <row r="35" spans="1:5" ht="12.75">
      <c r="A35" s="35" t="s">
        <v>56</v>
      </c>
      <c r="E35" s="39" t="s">
        <v>4768</v>
      </c>
    </row>
    <row r="36" spans="1:5" ht="38.25">
      <c r="A36" s="35" t="s">
        <v>57</v>
      </c>
      <c r="E36" s="42" t="s">
        <v>4769</v>
      </c>
    </row>
    <row r="37" spans="1:5" ht="76.5">
      <c r="A37" t="s">
        <v>58</v>
      </c>
      <c r="E37" s="39" t="s">
        <v>4770</v>
      </c>
    </row>
    <row r="38" spans="1:16" ht="12.75">
      <c r="A38" t="s">
        <v>50</v>
      </c>
      <c s="34" t="s">
        <v>83</v>
      </c>
      <c s="34" t="s">
        <v>4771</v>
      </c>
      <c s="35" t="s">
        <v>5</v>
      </c>
      <c s="6" t="s">
        <v>4772</v>
      </c>
      <c s="36" t="s">
        <v>70</v>
      </c>
      <c s="37">
        <v>1</v>
      </c>
      <c s="36">
        <v>0</v>
      </c>
      <c s="36">
        <f>ROUND(G38*H38,6)</f>
      </c>
      <c r="L38" s="38">
        <v>0</v>
      </c>
      <c s="32">
        <f>ROUND(ROUND(L38,2)*ROUND(G38,3),2)</f>
      </c>
      <c s="36" t="s">
        <v>4744</v>
      </c>
      <c>
        <f>(M38*21)/100</f>
      </c>
      <c t="s">
        <v>28</v>
      </c>
    </row>
    <row r="39" spans="1:5" ht="12.75">
      <c r="A39" s="35" t="s">
        <v>56</v>
      </c>
      <c r="E39" s="39" t="s">
        <v>4772</v>
      </c>
    </row>
    <row r="40" spans="1:5" ht="38.25">
      <c r="A40" s="35" t="s">
        <v>57</v>
      </c>
      <c r="E40" s="42" t="s">
        <v>4773</v>
      </c>
    </row>
    <row r="41" spans="1:5" ht="89.25">
      <c r="A41" t="s">
        <v>58</v>
      </c>
      <c r="E41" s="39" t="s">
        <v>4774</v>
      </c>
    </row>
    <row r="42" spans="1:16" ht="12.75">
      <c r="A42" t="s">
        <v>50</v>
      </c>
      <c s="34" t="s">
        <v>88</v>
      </c>
      <c s="34" t="s">
        <v>4775</v>
      </c>
      <c s="35" t="s">
        <v>5</v>
      </c>
      <c s="6" t="s">
        <v>4776</v>
      </c>
      <c s="36" t="s">
        <v>70</v>
      </c>
      <c s="37">
        <v>1</v>
      </c>
      <c s="36">
        <v>0</v>
      </c>
      <c s="36">
        <f>ROUND(G42*H42,6)</f>
      </c>
      <c r="L42" s="38">
        <v>0</v>
      </c>
      <c s="32">
        <f>ROUND(ROUND(L42,2)*ROUND(G42,3),2)</f>
      </c>
      <c s="36" t="s">
        <v>4744</v>
      </c>
      <c>
        <f>(M42*21)/100</f>
      </c>
      <c t="s">
        <v>28</v>
      </c>
    </row>
    <row r="43" spans="1:5" ht="12.75">
      <c r="A43" s="35" t="s">
        <v>56</v>
      </c>
      <c r="E43" s="39" t="s">
        <v>4776</v>
      </c>
    </row>
    <row r="44" spans="1:5" ht="38.25">
      <c r="A44" s="35" t="s">
        <v>57</v>
      </c>
      <c r="E44" s="42" t="s">
        <v>4777</v>
      </c>
    </row>
    <row r="45" spans="1:5" ht="102">
      <c r="A45" t="s">
        <v>58</v>
      </c>
      <c r="E45" s="39" t="s">
        <v>4778</v>
      </c>
    </row>
    <row r="46" spans="1:16" ht="12.75">
      <c r="A46" t="s">
        <v>50</v>
      </c>
      <c s="34" t="s">
        <v>92</v>
      </c>
      <c s="34" t="s">
        <v>4779</v>
      </c>
      <c s="35" t="s">
        <v>5</v>
      </c>
      <c s="6" t="s">
        <v>4780</v>
      </c>
      <c s="36" t="s">
        <v>70</v>
      </c>
      <c s="37">
        <v>1</v>
      </c>
      <c s="36">
        <v>0</v>
      </c>
      <c s="36">
        <f>ROUND(G46*H46,6)</f>
      </c>
      <c r="L46" s="38">
        <v>0</v>
      </c>
      <c s="32">
        <f>ROUND(ROUND(L46,2)*ROUND(G46,3),2)</f>
      </c>
      <c s="36" t="s">
        <v>4744</v>
      </c>
      <c>
        <f>(M46*21)/100</f>
      </c>
      <c t="s">
        <v>28</v>
      </c>
    </row>
    <row r="47" spans="1:5" ht="12.75">
      <c r="A47" s="35" t="s">
        <v>56</v>
      </c>
      <c r="E47" s="39" t="s">
        <v>4780</v>
      </c>
    </row>
    <row r="48" spans="1:5" ht="38.25">
      <c r="A48" s="35" t="s">
        <v>57</v>
      </c>
      <c r="E48" s="42" t="s">
        <v>4773</v>
      </c>
    </row>
    <row r="49" spans="1:5" ht="63.75">
      <c r="A49" t="s">
        <v>58</v>
      </c>
      <c r="E49" s="39" t="s">
        <v>4781</v>
      </c>
    </row>
    <row r="50" spans="1:16" ht="12.75">
      <c r="A50" t="s">
        <v>50</v>
      </c>
      <c s="34" t="s">
        <v>96</v>
      </c>
      <c s="34" t="s">
        <v>4782</v>
      </c>
      <c s="35" t="s">
        <v>5</v>
      </c>
      <c s="6" t="s">
        <v>4783</v>
      </c>
      <c s="36" t="s">
        <v>70</v>
      </c>
      <c s="37">
        <v>1</v>
      </c>
      <c s="36">
        <v>0</v>
      </c>
      <c s="36">
        <f>ROUND(G50*H50,6)</f>
      </c>
      <c r="L50" s="38">
        <v>0</v>
      </c>
      <c s="32">
        <f>ROUND(ROUND(L50,2)*ROUND(G50,3),2)</f>
      </c>
      <c s="36" t="s">
        <v>4744</v>
      </c>
      <c>
        <f>(M50*21)/100</f>
      </c>
      <c t="s">
        <v>28</v>
      </c>
    </row>
    <row r="51" spans="1:5" ht="12.75">
      <c r="A51" s="35" t="s">
        <v>56</v>
      </c>
      <c r="E51" s="39" t="s">
        <v>4783</v>
      </c>
    </row>
    <row r="52" spans="1:5" ht="38.25">
      <c r="A52" s="35" t="s">
        <v>57</v>
      </c>
      <c r="E52" s="42" t="s">
        <v>4773</v>
      </c>
    </row>
    <row r="53" spans="1:5" ht="76.5">
      <c r="A53" t="s">
        <v>58</v>
      </c>
      <c r="E53" s="39" t="s">
        <v>4784</v>
      </c>
    </row>
    <row r="54" spans="1:16" ht="12.75">
      <c r="A54" t="s">
        <v>50</v>
      </c>
      <c s="34" t="s">
        <v>100</v>
      </c>
      <c s="34" t="s">
        <v>4785</v>
      </c>
      <c s="35" t="s">
        <v>5</v>
      </c>
      <c s="6" t="s">
        <v>4786</v>
      </c>
      <c s="36" t="s">
        <v>70</v>
      </c>
      <c s="37">
        <v>2</v>
      </c>
      <c s="36">
        <v>0</v>
      </c>
      <c s="36">
        <f>ROUND(G54*H54,6)</f>
      </c>
      <c r="L54" s="38">
        <v>0</v>
      </c>
      <c s="32">
        <f>ROUND(ROUND(L54,2)*ROUND(G54,3),2)</f>
      </c>
      <c s="36" t="s">
        <v>4744</v>
      </c>
      <c>
        <f>(M54*21)/100</f>
      </c>
      <c t="s">
        <v>28</v>
      </c>
    </row>
    <row r="55" spans="1:5" ht="12.75">
      <c r="A55" s="35" t="s">
        <v>56</v>
      </c>
      <c r="E55" s="39" t="s">
        <v>4786</v>
      </c>
    </row>
    <row r="56" spans="1:5" ht="38.25">
      <c r="A56" s="35" t="s">
        <v>57</v>
      </c>
      <c r="E56" s="42" t="s">
        <v>4787</v>
      </c>
    </row>
    <row r="57" spans="1:5" ht="140.25">
      <c r="A57" t="s">
        <v>58</v>
      </c>
      <c r="E57" s="39" t="s">
        <v>4788</v>
      </c>
    </row>
    <row r="58" spans="1:16" ht="12.75">
      <c r="A58" t="s">
        <v>50</v>
      </c>
      <c s="34" t="s">
        <v>104</v>
      </c>
      <c s="34" t="s">
        <v>4789</v>
      </c>
      <c s="35" t="s">
        <v>5</v>
      </c>
      <c s="6" t="s">
        <v>4790</v>
      </c>
      <c s="36" t="s">
        <v>70</v>
      </c>
      <c s="37">
        <v>1</v>
      </c>
      <c s="36">
        <v>0</v>
      </c>
      <c s="36">
        <f>ROUND(G58*H58,6)</f>
      </c>
      <c r="L58" s="38">
        <v>0</v>
      </c>
      <c s="32">
        <f>ROUND(ROUND(L58,2)*ROUND(G58,3),2)</f>
      </c>
      <c s="36" t="s">
        <v>4744</v>
      </c>
      <c>
        <f>(M58*21)/100</f>
      </c>
      <c t="s">
        <v>28</v>
      </c>
    </row>
    <row r="59" spans="1:5" ht="12.75">
      <c r="A59" s="35" t="s">
        <v>56</v>
      </c>
      <c r="E59" s="39" t="s">
        <v>4790</v>
      </c>
    </row>
    <row r="60" spans="1:5" ht="38.25">
      <c r="A60" s="35" t="s">
        <v>57</v>
      </c>
      <c r="E60" s="42" t="s">
        <v>4777</v>
      </c>
    </row>
    <row r="61" spans="1:5" ht="63.75">
      <c r="A61" t="s">
        <v>58</v>
      </c>
      <c r="E61" s="39" t="s">
        <v>4791</v>
      </c>
    </row>
    <row r="62" spans="1:16" ht="12.75">
      <c r="A62" t="s">
        <v>50</v>
      </c>
      <c s="34" t="s">
        <v>110</v>
      </c>
      <c s="34" t="s">
        <v>4792</v>
      </c>
      <c s="35" t="s">
        <v>5</v>
      </c>
      <c s="6" t="s">
        <v>4793</v>
      </c>
      <c s="36" t="s">
        <v>70</v>
      </c>
      <c s="37">
        <v>1</v>
      </c>
      <c s="36">
        <v>0</v>
      </c>
      <c s="36">
        <f>ROUND(G62*H62,6)</f>
      </c>
      <c r="L62" s="38">
        <v>0</v>
      </c>
      <c s="32">
        <f>ROUND(ROUND(L62,2)*ROUND(G62,3),2)</f>
      </c>
      <c s="36" t="s">
        <v>4744</v>
      </c>
      <c>
        <f>(M62*21)/100</f>
      </c>
      <c t="s">
        <v>28</v>
      </c>
    </row>
    <row r="63" spans="1:5" ht="12.75">
      <c r="A63" s="35" t="s">
        <v>56</v>
      </c>
      <c r="E63" s="39" t="s">
        <v>4793</v>
      </c>
    </row>
    <row r="64" spans="1:5" ht="76.5">
      <c r="A64" s="35" t="s">
        <v>57</v>
      </c>
      <c r="E64" s="42" t="s">
        <v>4794</v>
      </c>
    </row>
    <row r="65" spans="1:5" ht="76.5">
      <c r="A65" t="s">
        <v>58</v>
      </c>
      <c r="E65" s="39" t="s">
        <v>4795</v>
      </c>
    </row>
    <row r="66" spans="1:16" ht="12.75">
      <c r="A66" t="s">
        <v>50</v>
      </c>
      <c s="34" t="s">
        <v>114</v>
      </c>
      <c s="34" t="s">
        <v>4796</v>
      </c>
      <c s="35" t="s">
        <v>5</v>
      </c>
      <c s="6" t="s">
        <v>4797</v>
      </c>
      <c s="36" t="s">
        <v>70</v>
      </c>
      <c s="37">
        <v>1</v>
      </c>
      <c s="36">
        <v>0</v>
      </c>
      <c s="36">
        <f>ROUND(G66*H66,6)</f>
      </c>
      <c r="L66" s="38">
        <v>0</v>
      </c>
      <c s="32">
        <f>ROUND(ROUND(L66,2)*ROUND(G66,3),2)</f>
      </c>
      <c s="36" t="s">
        <v>4744</v>
      </c>
      <c>
        <f>(M66*21)/100</f>
      </c>
      <c t="s">
        <v>28</v>
      </c>
    </row>
    <row r="67" spans="1:5" ht="12.75">
      <c r="A67" s="35" t="s">
        <v>56</v>
      </c>
      <c r="E67" s="39" t="s">
        <v>4797</v>
      </c>
    </row>
    <row r="68" spans="1:5" ht="63.75">
      <c r="A68" s="35" t="s">
        <v>57</v>
      </c>
      <c r="E68" s="42" t="s">
        <v>4798</v>
      </c>
    </row>
    <row r="69" spans="1:5" ht="127.5">
      <c r="A69" t="s">
        <v>58</v>
      </c>
      <c r="E69" s="39" t="s">
        <v>4799</v>
      </c>
    </row>
    <row r="70" spans="1:16" ht="12.75">
      <c r="A70" t="s">
        <v>50</v>
      </c>
      <c s="34" t="s">
        <v>119</v>
      </c>
      <c s="34" t="s">
        <v>4800</v>
      </c>
      <c s="35" t="s">
        <v>5</v>
      </c>
      <c s="6" t="s">
        <v>4801</v>
      </c>
      <c s="36" t="s">
        <v>70</v>
      </c>
      <c s="37">
        <v>1</v>
      </c>
      <c s="36">
        <v>0</v>
      </c>
      <c s="36">
        <f>ROUND(G70*H70,6)</f>
      </c>
      <c r="L70" s="38">
        <v>0</v>
      </c>
      <c s="32">
        <f>ROUND(ROUND(L70,2)*ROUND(G70,3),2)</f>
      </c>
      <c s="36" t="s">
        <v>4744</v>
      </c>
      <c>
        <f>(M70*21)/100</f>
      </c>
      <c t="s">
        <v>28</v>
      </c>
    </row>
    <row r="71" spans="1:5" ht="12.75">
      <c r="A71" s="35" t="s">
        <v>56</v>
      </c>
      <c r="E71" s="39" t="s">
        <v>4801</v>
      </c>
    </row>
    <row r="72" spans="1:5" ht="63.75">
      <c r="A72" s="35" t="s">
        <v>57</v>
      </c>
      <c r="E72" s="42" t="s">
        <v>4802</v>
      </c>
    </row>
    <row r="73" spans="1:5" ht="63.75">
      <c r="A73" t="s">
        <v>58</v>
      </c>
      <c r="E73" s="39" t="s">
        <v>4803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Rekapitulace!C12</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COUNTIFS(L8:L790,"=0",A8:A790,"P")+COUNTIFS(L8:L790,"",A8:A790,"P")+SUM(Q8:Q790)</f>
      </c>
    </row>
    <row r="8" spans="1:13" ht="12.75">
      <c r="A8" t="s">
        <v>45</v>
      </c>
      <c r="C8" s="28" t="s">
        <v>386</v>
      </c>
      <c r="E8" s="30" t="s">
        <v>385</v>
      </c>
      <c r="J8" s="29">
        <f>0+J9+J234+J459+J568+J729</f>
      </c>
      <c s="29">
        <f>0+K9+K234+K459+K568+K729</f>
      </c>
      <c s="29">
        <f>0+L9+L234+L459+L568+L729</f>
      </c>
      <c s="29">
        <f>0+M9+M234+M459+M568+M729</f>
      </c>
    </row>
    <row r="9" spans="1:13" ht="12.75">
      <c r="A9" t="s">
        <v>47</v>
      </c>
      <c r="C9" s="31" t="s">
        <v>51</v>
      </c>
      <c r="E9" s="33" t="s">
        <v>387</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50</v>
      </c>
      <c s="34" t="s">
        <v>51</v>
      </c>
      <c s="34" t="s">
        <v>388</v>
      </c>
      <c s="35" t="s">
        <v>5</v>
      </c>
      <c s="6" t="s">
        <v>389</v>
      </c>
      <c s="36" t="s">
        <v>390</v>
      </c>
      <c s="37">
        <v>11</v>
      </c>
      <c s="36">
        <v>0</v>
      </c>
      <c s="36">
        <f>ROUND(G10*H10,6)</f>
      </c>
      <c r="L10" s="38">
        <v>0</v>
      </c>
      <c s="32">
        <f>ROUND(ROUND(L10,2)*ROUND(G10,3),2)</f>
      </c>
      <c s="36" t="s">
        <v>391</v>
      </c>
      <c>
        <f>(M10*21)/100</f>
      </c>
      <c t="s">
        <v>28</v>
      </c>
    </row>
    <row r="11" spans="1:5" ht="12.75">
      <c r="A11" s="35" t="s">
        <v>56</v>
      </c>
      <c r="E11" s="39" t="s">
        <v>389</v>
      </c>
    </row>
    <row r="12" spans="1:5" ht="12.75">
      <c r="A12" s="35" t="s">
        <v>57</v>
      </c>
      <c r="E12" s="40" t="s">
        <v>5</v>
      </c>
    </row>
    <row r="13" spans="1:5" ht="38.25">
      <c r="A13" t="s">
        <v>58</v>
      </c>
      <c r="E13" s="39" t="s">
        <v>392</v>
      </c>
    </row>
    <row r="14" spans="1:16" ht="12.75">
      <c r="A14" t="s">
        <v>50</v>
      </c>
      <c s="34" t="s">
        <v>28</v>
      </c>
      <c s="34" t="s">
        <v>393</v>
      </c>
      <c s="35" t="s">
        <v>5</v>
      </c>
      <c s="6" t="s">
        <v>394</v>
      </c>
      <c s="36" t="s">
        <v>390</v>
      </c>
      <c s="37">
        <v>11</v>
      </c>
      <c s="36">
        <v>0</v>
      </c>
      <c s="36">
        <f>ROUND(G14*H14,6)</f>
      </c>
      <c r="L14" s="38">
        <v>0</v>
      </c>
      <c s="32">
        <f>ROUND(ROUND(L14,2)*ROUND(G14,3),2)</f>
      </c>
      <c s="36" t="s">
        <v>395</v>
      </c>
      <c>
        <f>(M14*21)/100</f>
      </c>
      <c t="s">
        <v>28</v>
      </c>
    </row>
    <row r="15" spans="1:5" ht="12.75">
      <c r="A15" s="35" t="s">
        <v>56</v>
      </c>
      <c r="E15" s="39" t="s">
        <v>394</v>
      </c>
    </row>
    <row r="16" spans="1:5" ht="12.75">
      <c r="A16" s="35" t="s">
        <v>57</v>
      </c>
      <c r="E16" s="40" t="s">
        <v>5</v>
      </c>
    </row>
    <row r="17" spans="1:5" ht="51">
      <c r="A17" t="s">
        <v>58</v>
      </c>
      <c r="E17" s="39" t="s">
        <v>396</v>
      </c>
    </row>
    <row r="18" spans="1:16" ht="12.75">
      <c r="A18" t="s">
        <v>50</v>
      </c>
      <c s="34" t="s">
        <v>26</v>
      </c>
      <c s="34" t="s">
        <v>397</v>
      </c>
      <c s="35" t="s">
        <v>5</v>
      </c>
      <c s="6" t="s">
        <v>398</v>
      </c>
      <c s="36" t="s">
        <v>65</v>
      </c>
      <c s="37">
        <v>3</v>
      </c>
      <c s="36">
        <v>0</v>
      </c>
      <c s="36">
        <f>ROUND(G18*H18,6)</f>
      </c>
      <c r="L18" s="38">
        <v>0</v>
      </c>
      <c s="32">
        <f>ROUND(ROUND(L18,2)*ROUND(G18,3),2)</f>
      </c>
      <c s="36" t="s">
        <v>395</v>
      </c>
      <c>
        <f>(M18*21)/100</f>
      </c>
      <c t="s">
        <v>28</v>
      </c>
    </row>
    <row r="19" spans="1:5" ht="12.75">
      <c r="A19" s="35" t="s">
        <v>56</v>
      </c>
      <c r="E19" s="39" t="s">
        <v>398</v>
      </c>
    </row>
    <row r="20" spans="1:5" ht="12.75">
      <c r="A20" s="35" t="s">
        <v>57</v>
      </c>
      <c r="E20" s="40" t="s">
        <v>5</v>
      </c>
    </row>
    <row r="21" spans="1:5" ht="51">
      <c r="A21" t="s">
        <v>58</v>
      </c>
      <c r="E21" s="39" t="s">
        <v>399</v>
      </c>
    </row>
    <row r="22" spans="1:16" ht="12.75">
      <c r="A22" t="s">
        <v>50</v>
      </c>
      <c s="34" t="s">
        <v>67</v>
      </c>
      <c s="34" t="s">
        <v>400</v>
      </c>
      <c s="35" t="s">
        <v>5</v>
      </c>
      <c s="6" t="s">
        <v>401</v>
      </c>
      <c s="36" t="s">
        <v>402</v>
      </c>
      <c s="37">
        <v>0.6</v>
      </c>
      <c s="36">
        <v>0</v>
      </c>
      <c s="36">
        <f>ROUND(G22*H22,6)</f>
      </c>
      <c r="L22" s="38">
        <v>0</v>
      </c>
      <c s="32">
        <f>ROUND(ROUND(L22,2)*ROUND(G22,3),2)</f>
      </c>
      <c s="36" t="s">
        <v>395</v>
      </c>
      <c>
        <f>(M22*21)/100</f>
      </c>
      <c t="s">
        <v>28</v>
      </c>
    </row>
    <row r="23" spans="1:5" ht="12.75">
      <c r="A23" s="35" t="s">
        <v>56</v>
      </c>
      <c r="E23" s="39" t="s">
        <v>401</v>
      </c>
    </row>
    <row r="24" spans="1:5" ht="12.75">
      <c r="A24" s="35" t="s">
        <v>57</v>
      </c>
      <c r="E24" s="40" t="s">
        <v>5</v>
      </c>
    </row>
    <row r="25" spans="1:5" ht="114.75">
      <c r="A25" t="s">
        <v>58</v>
      </c>
      <c r="E25" s="39" t="s">
        <v>403</v>
      </c>
    </row>
    <row r="26" spans="1:16" ht="12.75">
      <c r="A26" t="s">
        <v>50</v>
      </c>
      <c s="34" t="s">
        <v>72</v>
      </c>
      <c s="34" t="s">
        <v>404</v>
      </c>
      <c s="35" t="s">
        <v>5</v>
      </c>
      <c s="6" t="s">
        <v>405</v>
      </c>
      <c s="36" t="s">
        <v>86</v>
      </c>
      <c s="37">
        <v>600</v>
      </c>
      <c s="36">
        <v>0</v>
      </c>
      <c s="36">
        <f>ROUND(G26*H26,6)</f>
      </c>
      <c r="L26" s="38">
        <v>0</v>
      </c>
      <c s="32">
        <f>ROUND(ROUND(L26,2)*ROUND(G26,3),2)</f>
      </c>
      <c s="36" t="s">
        <v>395</v>
      </c>
      <c>
        <f>(M26*21)/100</f>
      </c>
      <c t="s">
        <v>28</v>
      </c>
    </row>
    <row r="27" spans="1:5" ht="12.75">
      <c r="A27" s="35" t="s">
        <v>56</v>
      </c>
      <c r="E27" s="39" t="s">
        <v>405</v>
      </c>
    </row>
    <row r="28" spans="1:5" ht="12.75">
      <c r="A28" s="35" t="s">
        <v>57</v>
      </c>
      <c r="E28" s="40" t="s">
        <v>5</v>
      </c>
    </row>
    <row r="29" spans="1:5" ht="89.25">
      <c r="A29" t="s">
        <v>58</v>
      </c>
      <c r="E29" s="39" t="s">
        <v>406</v>
      </c>
    </row>
    <row r="30" spans="1:16" ht="25.5">
      <c r="A30" t="s">
        <v>50</v>
      </c>
      <c s="34" t="s">
        <v>27</v>
      </c>
      <c s="34" t="s">
        <v>407</v>
      </c>
      <c s="35" t="s">
        <v>5</v>
      </c>
      <c s="6" t="s">
        <v>408</v>
      </c>
      <c s="36" t="s">
        <v>409</v>
      </c>
      <c s="37">
        <v>0.9</v>
      </c>
      <c s="36">
        <v>0</v>
      </c>
      <c s="36">
        <f>ROUND(G30*H30,6)</f>
      </c>
      <c r="L30" s="38">
        <v>0</v>
      </c>
      <c s="32">
        <f>ROUND(ROUND(L30,2)*ROUND(G30,3),2)</f>
      </c>
      <c s="36" t="s">
        <v>395</v>
      </c>
      <c>
        <f>(M30*21)/100</f>
      </c>
      <c t="s">
        <v>28</v>
      </c>
    </row>
    <row r="31" spans="1:5" ht="25.5">
      <c r="A31" s="35" t="s">
        <v>56</v>
      </c>
      <c r="E31" s="39" t="s">
        <v>408</v>
      </c>
    </row>
    <row r="32" spans="1:5" ht="12.75">
      <c r="A32" s="35" t="s">
        <v>57</v>
      </c>
      <c r="E32" s="40" t="s">
        <v>5</v>
      </c>
    </row>
    <row r="33" spans="1:5" ht="114.75">
      <c r="A33" t="s">
        <v>58</v>
      </c>
      <c r="E33" s="39" t="s">
        <v>410</v>
      </c>
    </row>
    <row r="34" spans="1:16" ht="12.75">
      <c r="A34" t="s">
        <v>50</v>
      </c>
      <c s="34" t="s">
        <v>79</v>
      </c>
      <c s="34" t="s">
        <v>411</v>
      </c>
      <c s="35" t="s">
        <v>5</v>
      </c>
      <c s="6" t="s">
        <v>412</v>
      </c>
      <c s="36" t="s">
        <v>409</v>
      </c>
      <c s="37">
        <v>0.9</v>
      </c>
      <c s="36">
        <v>0</v>
      </c>
      <c s="36">
        <f>ROUND(G34*H34,6)</f>
      </c>
      <c r="L34" s="38">
        <v>0</v>
      </c>
      <c s="32">
        <f>ROUND(ROUND(L34,2)*ROUND(G34,3),2)</f>
      </c>
      <c s="36" t="s">
        <v>395</v>
      </c>
      <c>
        <f>(M34*21)/100</f>
      </c>
      <c t="s">
        <v>28</v>
      </c>
    </row>
    <row r="35" spans="1:5" ht="12.75">
      <c r="A35" s="35" t="s">
        <v>56</v>
      </c>
      <c r="E35" s="39" t="s">
        <v>412</v>
      </c>
    </row>
    <row r="36" spans="1:5" ht="12.75">
      <c r="A36" s="35" t="s">
        <v>57</v>
      </c>
      <c r="E36" s="40" t="s">
        <v>5</v>
      </c>
    </row>
    <row r="37" spans="1:5" ht="89.25">
      <c r="A37" t="s">
        <v>58</v>
      </c>
      <c r="E37" s="39" t="s">
        <v>413</v>
      </c>
    </row>
    <row r="38" spans="1:16" ht="25.5">
      <c r="A38" t="s">
        <v>50</v>
      </c>
      <c s="34" t="s">
        <v>83</v>
      </c>
      <c s="34" t="s">
        <v>414</v>
      </c>
      <c s="35" t="s">
        <v>5</v>
      </c>
      <c s="6" t="s">
        <v>415</v>
      </c>
      <c s="36" t="s">
        <v>402</v>
      </c>
      <c s="37">
        <v>1.8</v>
      </c>
      <c s="36">
        <v>0</v>
      </c>
      <c s="36">
        <f>ROUND(G38*H38,6)</f>
      </c>
      <c r="L38" s="38">
        <v>0</v>
      </c>
      <c s="32">
        <f>ROUND(ROUND(L38,2)*ROUND(G38,3),2)</f>
      </c>
      <c s="36" t="s">
        <v>395</v>
      </c>
      <c>
        <f>(M38*21)/100</f>
      </c>
      <c t="s">
        <v>28</v>
      </c>
    </row>
    <row r="39" spans="1:5" ht="25.5">
      <c r="A39" s="35" t="s">
        <v>56</v>
      </c>
      <c r="E39" s="39" t="s">
        <v>415</v>
      </c>
    </row>
    <row r="40" spans="1:5" ht="12.75">
      <c r="A40" s="35" t="s">
        <v>57</v>
      </c>
      <c r="E40" s="40" t="s">
        <v>5</v>
      </c>
    </row>
    <row r="41" spans="1:5" ht="114.75">
      <c r="A41" t="s">
        <v>58</v>
      </c>
      <c r="E41" s="39" t="s">
        <v>403</v>
      </c>
    </row>
    <row r="42" spans="1:16" ht="25.5">
      <c r="A42" t="s">
        <v>50</v>
      </c>
      <c s="34" t="s">
        <v>88</v>
      </c>
      <c s="34" t="s">
        <v>416</v>
      </c>
      <c s="35" t="s">
        <v>5</v>
      </c>
      <c s="6" t="s">
        <v>417</v>
      </c>
      <c s="36" t="s">
        <v>402</v>
      </c>
      <c s="37">
        <v>1.8</v>
      </c>
      <c s="36">
        <v>0</v>
      </c>
      <c s="36">
        <f>ROUND(G42*H42,6)</f>
      </c>
      <c r="L42" s="38">
        <v>0</v>
      </c>
      <c s="32">
        <f>ROUND(ROUND(L42,2)*ROUND(G42,3),2)</f>
      </c>
      <c s="36" t="s">
        <v>395</v>
      </c>
      <c>
        <f>(M42*21)/100</f>
      </c>
      <c t="s">
        <v>28</v>
      </c>
    </row>
    <row r="43" spans="1:5" ht="25.5">
      <c r="A43" s="35" t="s">
        <v>56</v>
      </c>
      <c r="E43" s="39" t="s">
        <v>417</v>
      </c>
    </row>
    <row r="44" spans="1:5" ht="12.75">
      <c r="A44" s="35" t="s">
        <v>57</v>
      </c>
      <c r="E44" s="40" t="s">
        <v>5</v>
      </c>
    </row>
    <row r="45" spans="1:5" ht="89.25">
      <c r="A45" t="s">
        <v>58</v>
      </c>
      <c r="E45" s="39" t="s">
        <v>418</v>
      </c>
    </row>
    <row r="46" spans="1:16" ht="12.75">
      <c r="A46" t="s">
        <v>50</v>
      </c>
      <c s="34" t="s">
        <v>92</v>
      </c>
      <c s="34" t="s">
        <v>419</v>
      </c>
      <c s="35" t="s">
        <v>5</v>
      </c>
      <c s="6" t="s">
        <v>420</v>
      </c>
      <c s="36" t="s">
        <v>65</v>
      </c>
      <c s="37">
        <v>1</v>
      </c>
      <c s="36">
        <v>0</v>
      </c>
      <c s="36">
        <f>ROUND(G46*H46,6)</f>
      </c>
      <c r="L46" s="38">
        <v>0</v>
      </c>
      <c s="32">
        <f>ROUND(ROUND(L46,2)*ROUND(G46,3),2)</f>
      </c>
      <c s="36" t="s">
        <v>395</v>
      </c>
      <c>
        <f>(M46*21)/100</f>
      </c>
      <c t="s">
        <v>28</v>
      </c>
    </row>
    <row r="47" spans="1:5" ht="12.75">
      <c r="A47" s="35" t="s">
        <v>56</v>
      </c>
      <c r="E47" s="39" t="s">
        <v>420</v>
      </c>
    </row>
    <row r="48" spans="1:5" ht="12.75">
      <c r="A48" s="35" t="s">
        <v>57</v>
      </c>
      <c r="E48" s="40" t="s">
        <v>5</v>
      </c>
    </row>
    <row r="49" spans="1:5" ht="102">
      <c r="A49" t="s">
        <v>58</v>
      </c>
      <c r="E49" s="39" t="s">
        <v>421</v>
      </c>
    </row>
    <row r="50" spans="1:16" ht="12.75">
      <c r="A50" t="s">
        <v>50</v>
      </c>
      <c s="34" t="s">
        <v>96</v>
      </c>
      <c s="34" t="s">
        <v>422</v>
      </c>
      <c s="35" t="s">
        <v>5</v>
      </c>
      <c s="6" t="s">
        <v>423</v>
      </c>
      <c s="36" t="s">
        <v>65</v>
      </c>
      <c s="37">
        <v>1</v>
      </c>
      <c s="36">
        <v>0</v>
      </c>
      <c s="36">
        <f>ROUND(G50*H50,6)</f>
      </c>
      <c r="L50" s="38">
        <v>0</v>
      </c>
      <c s="32">
        <f>ROUND(ROUND(L50,2)*ROUND(G50,3),2)</f>
      </c>
      <c s="36" t="s">
        <v>395</v>
      </c>
      <c>
        <f>(M50*21)/100</f>
      </c>
      <c t="s">
        <v>28</v>
      </c>
    </row>
    <row r="51" spans="1:5" ht="12.75">
      <c r="A51" s="35" t="s">
        <v>56</v>
      </c>
      <c r="E51" s="39" t="s">
        <v>423</v>
      </c>
    </row>
    <row r="52" spans="1:5" ht="12.75">
      <c r="A52" s="35" t="s">
        <v>57</v>
      </c>
      <c r="E52" s="40" t="s">
        <v>5</v>
      </c>
    </row>
    <row r="53" spans="1:5" ht="89.25">
      <c r="A53" t="s">
        <v>58</v>
      </c>
      <c r="E53" s="39" t="s">
        <v>424</v>
      </c>
    </row>
    <row r="54" spans="1:16" ht="12.75">
      <c r="A54" t="s">
        <v>50</v>
      </c>
      <c s="34" t="s">
        <v>100</v>
      </c>
      <c s="34" t="s">
        <v>425</v>
      </c>
      <c s="35" t="s">
        <v>5</v>
      </c>
      <c s="6" t="s">
        <v>426</v>
      </c>
      <c s="36" t="s">
        <v>65</v>
      </c>
      <c s="37">
        <v>1</v>
      </c>
      <c s="36">
        <v>0</v>
      </c>
      <c s="36">
        <f>ROUND(G54*H54,6)</f>
      </c>
      <c r="L54" s="38">
        <v>0</v>
      </c>
      <c s="32">
        <f>ROUND(ROUND(L54,2)*ROUND(G54,3),2)</f>
      </c>
      <c s="36" t="s">
        <v>395</v>
      </c>
      <c>
        <f>(M54*21)/100</f>
      </c>
      <c t="s">
        <v>28</v>
      </c>
    </row>
    <row r="55" spans="1:5" ht="12.75">
      <c r="A55" s="35" t="s">
        <v>56</v>
      </c>
      <c r="E55" s="39" t="s">
        <v>426</v>
      </c>
    </row>
    <row r="56" spans="1:5" ht="12.75">
      <c r="A56" s="35" t="s">
        <v>57</v>
      </c>
      <c r="E56" s="40" t="s">
        <v>5</v>
      </c>
    </row>
    <row r="57" spans="1:5" ht="102">
      <c r="A57" t="s">
        <v>58</v>
      </c>
      <c r="E57" s="39" t="s">
        <v>421</v>
      </c>
    </row>
    <row r="58" spans="1:16" ht="12.75">
      <c r="A58" t="s">
        <v>50</v>
      </c>
      <c s="34" t="s">
        <v>104</v>
      </c>
      <c s="34" t="s">
        <v>427</v>
      </c>
      <c s="35" t="s">
        <v>5</v>
      </c>
      <c s="6" t="s">
        <v>428</v>
      </c>
      <c s="36" t="s">
        <v>65</v>
      </c>
      <c s="37">
        <v>1</v>
      </c>
      <c s="36">
        <v>0</v>
      </c>
      <c s="36">
        <f>ROUND(G58*H58,6)</f>
      </c>
      <c r="L58" s="38">
        <v>0</v>
      </c>
      <c s="32">
        <f>ROUND(ROUND(L58,2)*ROUND(G58,3),2)</f>
      </c>
      <c s="36" t="s">
        <v>395</v>
      </c>
      <c>
        <f>(M58*21)/100</f>
      </c>
      <c t="s">
        <v>28</v>
      </c>
    </row>
    <row r="59" spans="1:5" ht="12.75">
      <c r="A59" s="35" t="s">
        <v>56</v>
      </c>
      <c r="E59" s="39" t="s">
        <v>428</v>
      </c>
    </row>
    <row r="60" spans="1:5" ht="12.75">
      <c r="A60" s="35" t="s">
        <v>57</v>
      </c>
      <c r="E60" s="40" t="s">
        <v>5</v>
      </c>
    </row>
    <row r="61" spans="1:5" ht="102">
      <c r="A61" t="s">
        <v>58</v>
      </c>
      <c r="E61" s="39" t="s">
        <v>421</v>
      </c>
    </row>
    <row r="62" spans="1:16" ht="12.75">
      <c r="A62" t="s">
        <v>50</v>
      </c>
      <c s="34" t="s">
        <v>110</v>
      </c>
      <c s="34" t="s">
        <v>429</v>
      </c>
      <c s="35" t="s">
        <v>5</v>
      </c>
      <c s="6" t="s">
        <v>430</v>
      </c>
      <c s="36" t="s">
        <v>65</v>
      </c>
      <c s="37">
        <v>1</v>
      </c>
      <c s="36">
        <v>0</v>
      </c>
      <c s="36">
        <f>ROUND(G62*H62,6)</f>
      </c>
      <c r="L62" s="38">
        <v>0</v>
      </c>
      <c s="32">
        <f>ROUND(ROUND(L62,2)*ROUND(G62,3),2)</f>
      </c>
      <c s="36" t="s">
        <v>395</v>
      </c>
      <c>
        <f>(M62*21)/100</f>
      </c>
      <c t="s">
        <v>28</v>
      </c>
    </row>
    <row r="63" spans="1:5" ht="12.75">
      <c r="A63" s="35" t="s">
        <v>56</v>
      </c>
      <c r="E63" s="39" t="s">
        <v>430</v>
      </c>
    </row>
    <row r="64" spans="1:5" ht="12.75">
      <c r="A64" s="35" t="s">
        <v>57</v>
      </c>
      <c r="E64" s="40" t="s">
        <v>5</v>
      </c>
    </row>
    <row r="65" spans="1:5" ht="89.25">
      <c r="A65" t="s">
        <v>58</v>
      </c>
      <c r="E65" s="39" t="s">
        <v>424</v>
      </c>
    </row>
    <row r="66" spans="1:16" ht="12.75">
      <c r="A66" t="s">
        <v>50</v>
      </c>
      <c s="34" t="s">
        <v>114</v>
      </c>
      <c s="34" t="s">
        <v>431</v>
      </c>
      <c s="35" t="s">
        <v>5</v>
      </c>
      <c s="6" t="s">
        <v>432</v>
      </c>
      <c s="36" t="s">
        <v>65</v>
      </c>
      <c s="37">
        <v>1</v>
      </c>
      <c s="36">
        <v>0</v>
      </c>
      <c s="36">
        <f>ROUND(G66*H66,6)</f>
      </c>
      <c r="L66" s="38">
        <v>0</v>
      </c>
      <c s="32">
        <f>ROUND(ROUND(L66,2)*ROUND(G66,3),2)</f>
      </c>
      <c s="36" t="s">
        <v>395</v>
      </c>
      <c>
        <f>(M66*21)/100</f>
      </c>
      <c t="s">
        <v>28</v>
      </c>
    </row>
    <row r="67" spans="1:5" ht="12.75">
      <c r="A67" s="35" t="s">
        <v>56</v>
      </c>
      <c r="E67" s="39" t="s">
        <v>432</v>
      </c>
    </row>
    <row r="68" spans="1:5" ht="12.75">
      <c r="A68" s="35" t="s">
        <v>57</v>
      </c>
      <c r="E68" s="40" t="s">
        <v>5</v>
      </c>
    </row>
    <row r="69" spans="1:5" ht="102">
      <c r="A69" t="s">
        <v>58</v>
      </c>
      <c r="E69" s="39" t="s">
        <v>421</v>
      </c>
    </row>
    <row r="70" spans="1:16" ht="12.75">
      <c r="A70" t="s">
        <v>50</v>
      </c>
      <c s="34" t="s">
        <v>119</v>
      </c>
      <c s="34" t="s">
        <v>433</v>
      </c>
      <c s="35" t="s">
        <v>5</v>
      </c>
      <c s="6" t="s">
        <v>434</v>
      </c>
      <c s="36" t="s">
        <v>65</v>
      </c>
      <c s="37">
        <v>1</v>
      </c>
      <c s="36">
        <v>0</v>
      </c>
      <c s="36">
        <f>ROUND(G70*H70,6)</f>
      </c>
      <c r="L70" s="38">
        <v>0</v>
      </c>
      <c s="32">
        <f>ROUND(ROUND(L70,2)*ROUND(G70,3),2)</f>
      </c>
      <c s="36" t="s">
        <v>395</v>
      </c>
      <c>
        <f>(M70*21)/100</f>
      </c>
      <c t="s">
        <v>28</v>
      </c>
    </row>
    <row r="71" spans="1:5" ht="12.75">
      <c r="A71" s="35" t="s">
        <v>56</v>
      </c>
      <c r="E71" s="39" t="s">
        <v>434</v>
      </c>
    </row>
    <row r="72" spans="1:5" ht="12.75">
      <c r="A72" s="35" t="s">
        <v>57</v>
      </c>
      <c r="E72" s="40" t="s">
        <v>5</v>
      </c>
    </row>
    <row r="73" spans="1:5" ht="89.25">
      <c r="A73" t="s">
        <v>58</v>
      </c>
      <c r="E73" s="39" t="s">
        <v>424</v>
      </c>
    </row>
    <row r="74" spans="1:16" ht="12.75">
      <c r="A74" t="s">
        <v>50</v>
      </c>
      <c s="34" t="s">
        <v>123</v>
      </c>
      <c s="34" t="s">
        <v>435</v>
      </c>
      <c s="35" t="s">
        <v>5</v>
      </c>
      <c s="6" t="s">
        <v>436</v>
      </c>
      <c s="36" t="s">
        <v>65</v>
      </c>
      <c s="37">
        <v>11</v>
      </c>
      <c s="36">
        <v>0</v>
      </c>
      <c s="36">
        <f>ROUND(G74*H74,6)</f>
      </c>
      <c r="L74" s="38">
        <v>0</v>
      </c>
      <c s="32">
        <f>ROUND(ROUND(L74,2)*ROUND(G74,3),2)</f>
      </c>
      <c s="36" t="s">
        <v>395</v>
      </c>
      <c>
        <f>(M74*21)/100</f>
      </c>
      <c t="s">
        <v>28</v>
      </c>
    </row>
    <row r="75" spans="1:5" ht="12.75">
      <c r="A75" s="35" t="s">
        <v>56</v>
      </c>
      <c r="E75" s="39" t="s">
        <v>436</v>
      </c>
    </row>
    <row r="76" spans="1:5" ht="12.75">
      <c r="A76" s="35" t="s">
        <v>57</v>
      </c>
      <c r="E76" s="40" t="s">
        <v>5</v>
      </c>
    </row>
    <row r="77" spans="1:5" ht="102">
      <c r="A77" t="s">
        <v>58</v>
      </c>
      <c r="E77" s="39" t="s">
        <v>421</v>
      </c>
    </row>
    <row r="78" spans="1:16" ht="12.75">
      <c r="A78" t="s">
        <v>50</v>
      </c>
      <c s="34" t="s">
        <v>128</v>
      </c>
      <c s="34" t="s">
        <v>437</v>
      </c>
      <c s="35" t="s">
        <v>5</v>
      </c>
      <c s="6" t="s">
        <v>438</v>
      </c>
      <c s="36" t="s">
        <v>65</v>
      </c>
      <c s="37">
        <v>11</v>
      </c>
      <c s="36">
        <v>0</v>
      </c>
      <c s="36">
        <f>ROUND(G78*H78,6)</f>
      </c>
      <c r="L78" s="38">
        <v>0</v>
      </c>
      <c s="32">
        <f>ROUND(ROUND(L78,2)*ROUND(G78,3),2)</f>
      </c>
      <c s="36" t="s">
        <v>395</v>
      </c>
      <c>
        <f>(M78*21)/100</f>
      </c>
      <c t="s">
        <v>28</v>
      </c>
    </row>
    <row r="79" spans="1:5" ht="12.75">
      <c r="A79" s="35" t="s">
        <v>56</v>
      </c>
      <c r="E79" s="39" t="s">
        <v>438</v>
      </c>
    </row>
    <row r="80" spans="1:5" ht="12.75">
      <c r="A80" s="35" t="s">
        <v>57</v>
      </c>
      <c r="E80" s="40" t="s">
        <v>5</v>
      </c>
    </row>
    <row r="81" spans="1:5" ht="89.25">
      <c r="A81" t="s">
        <v>58</v>
      </c>
      <c r="E81" s="39" t="s">
        <v>424</v>
      </c>
    </row>
    <row r="82" spans="1:16" ht="12.75">
      <c r="A82" t="s">
        <v>50</v>
      </c>
      <c s="34" t="s">
        <v>132</v>
      </c>
      <c s="34" t="s">
        <v>439</v>
      </c>
      <c s="35" t="s">
        <v>5</v>
      </c>
      <c s="6" t="s">
        <v>440</v>
      </c>
      <c s="36" t="s">
        <v>65</v>
      </c>
      <c s="37">
        <v>1</v>
      </c>
      <c s="36">
        <v>0</v>
      </c>
      <c s="36">
        <f>ROUND(G82*H82,6)</f>
      </c>
      <c r="L82" s="38">
        <v>0</v>
      </c>
      <c s="32">
        <f>ROUND(ROUND(L82,2)*ROUND(G82,3),2)</f>
      </c>
      <c s="36" t="s">
        <v>395</v>
      </c>
      <c>
        <f>(M82*21)/100</f>
      </c>
      <c t="s">
        <v>28</v>
      </c>
    </row>
    <row r="83" spans="1:5" ht="12.75">
      <c r="A83" s="35" t="s">
        <v>56</v>
      </c>
      <c r="E83" s="39" t="s">
        <v>440</v>
      </c>
    </row>
    <row r="84" spans="1:5" ht="12.75">
      <c r="A84" s="35" t="s">
        <v>57</v>
      </c>
      <c r="E84" s="40" t="s">
        <v>5</v>
      </c>
    </row>
    <row r="85" spans="1:5" ht="102">
      <c r="A85" t="s">
        <v>58</v>
      </c>
      <c r="E85" s="39" t="s">
        <v>421</v>
      </c>
    </row>
    <row r="86" spans="1:16" ht="12.75">
      <c r="A86" t="s">
        <v>50</v>
      </c>
      <c s="34" t="s">
        <v>136</v>
      </c>
      <c s="34" t="s">
        <v>441</v>
      </c>
      <c s="35" t="s">
        <v>5</v>
      </c>
      <c s="6" t="s">
        <v>442</v>
      </c>
      <c s="36" t="s">
        <v>65</v>
      </c>
      <c s="37">
        <v>1</v>
      </c>
      <c s="36">
        <v>0</v>
      </c>
      <c s="36">
        <f>ROUND(G86*H86,6)</f>
      </c>
      <c r="L86" s="38">
        <v>0</v>
      </c>
      <c s="32">
        <f>ROUND(ROUND(L86,2)*ROUND(G86,3),2)</f>
      </c>
      <c s="36" t="s">
        <v>395</v>
      </c>
      <c>
        <f>(M86*21)/100</f>
      </c>
      <c t="s">
        <v>28</v>
      </c>
    </row>
    <row r="87" spans="1:5" ht="12.75">
      <c r="A87" s="35" t="s">
        <v>56</v>
      </c>
      <c r="E87" s="39" t="s">
        <v>442</v>
      </c>
    </row>
    <row r="88" spans="1:5" ht="12.75">
      <c r="A88" s="35" t="s">
        <v>57</v>
      </c>
      <c r="E88" s="40" t="s">
        <v>5</v>
      </c>
    </row>
    <row r="89" spans="1:5" ht="89.25">
      <c r="A89" t="s">
        <v>58</v>
      </c>
      <c r="E89" s="39" t="s">
        <v>424</v>
      </c>
    </row>
    <row r="90" spans="1:16" ht="12.75">
      <c r="A90" t="s">
        <v>50</v>
      </c>
      <c s="34" t="s">
        <v>140</v>
      </c>
      <c s="34" t="s">
        <v>443</v>
      </c>
      <c s="35" t="s">
        <v>5</v>
      </c>
      <c s="6" t="s">
        <v>444</v>
      </c>
      <c s="36" t="s">
        <v>65</v>
      </c>
      <c s="37">
        <v>31</v>
      </c>
      <c s="36">
        <v>0</v>
      </c>
      <c s="36">
        <f>ROUND(G90*H90,6)</f>
      </c>
      <c r="L90" s="38">
        <v>0</v>
      </c>
      <c s="32">
        <f>ROUND(ROUND(L90,2)*ROUND(G90,3),2)</f>
      </c>
      <c s="36" t="s">
        <v>395</v>
      </c>
      <c>
        <f>(M90*21)/100</f>
      </c>
      <c t="s">
        <v>28</v>
      </c>
    </row>
    <row r="91" spans="1:5" ht="12.75">
      <c r="A91" s="35" t="s">
        <v>56</v>
      </c>
      <c r="E91" s="39" t="s">
        <v>444</v>
      </c>
    </row>
    <row r="92" spans="1:5" ht="12.75">
      <c r="A92" s="35" t="s">
        <v>57</v>
      </c>
      <c r="E92" s="40" t="s">
        <v>5</v>
      </c>
    </row>
    <row r="93" spans="1:5" ht="102">
      <c r="A93" t="s">
        <v>58</v>
      </c>
      <c r="E93" s="39" t="s">
        <v>421</v>
      </c>
    </row>
    <row r="94" spans="1:16" ht="12.75">
      <c r="A94" t="s">
        <v>50</v>
      </c>
      <c s="34" t="s">
        <v>144</v>
      </c>
      <c s="34" t="s">
        <v>445</v>
      </c>
      <c s="35" t="s">
        <v>5</v>
      </c>
      <c s="6" t="s">
        <v>446</v>
      </c>
      <c s="36" t="s">
        <v>65</v>
      </c>
      <c s="37">
        <v>8</v>
      </c>
      <c s="36">
        <v>0</v>
      </c>
      <c s="36">
        <f>ROUND(G94*H94,6)</f>
      </c>
      <c r="L94" s="38">
        <v>0</v>
      </c>
      <c s="32">
        <f>ROUND(ROUND(L94,2)*ROUND(G94,3),2)</f>
      </c>
      <c s="36" t="s">
        <v>395</v>
      </c>
      <c>
        <f>(M94*21)/100</f>
      </c>
      <c t="s">
        <v>28</v>
      </c>
    </row>
    <row r="95" spans="1:5" ht="12.75">
      <c r="A95" s="35" t="s">
        <v>56</v>
      </c>
      <c r="E95" s="39" t="s">
        <v>446</v>
      </c>
    </row>
    <row r="96" spans="1:5" ht="12.75">
      <c r="A96" s="35" t="s">
        <v>57</v>
      </c>
      <c r="E96" s="40" t="s">
        <v>5</v>
      </c>
    </row>
    <row r="97" spans="1:5" ht="102">
      <c r="A97" t="s">
        <v>58</v>
      </c>
      <c r="E97" s="39" t="s">
        <v>421</v>
      </c>
    </row>
    <row r="98" spans="1:16" ht="12.75">
      <c r="A98" t="s">
        <v>50</v>
      </c>
      <c s="34" t="s">
        <v>148</v>
      </c>
      <c s="34" t="s">
        <v>447</v>
      </c>
      <c s="35" t="s">
        <v>5</v>
      </c>
      <c s="6" t="s">
        <v>448</v>
      </c>
      <c s="36" t="s">
        <v>65</v>
      </c>
      <c s="37">
        <v>39</v>
      </c>
      <c s="36">
        <v>0</v>
      </c>
      <c s="36">
        <f>ROUND(G98*H98,6)</f>
      </c>
      <c r="L98" s="38">
        <v>0</v>
      </c>
      <c s="32">
        <f>ROUND(ROUND(L98,2)*ROUND(G98,3),2)</f>
      </c>
      <c s="36" t="s">
        <v>395</v>
      </c>
      <c>
        <f>(M98*21)/100</f>
      </c>
      <c t="s">
        <v>28</v>
      </c>
    </row>
    <row r="99" spans="1:5" ht="12.75">
      <c r="A99" s="35" t="s">
        <v>56</v>
      </c>
      <c r="E99" s="39" t="s">
        <v>448</v>
      </c>
    </row>
    <row r="100" spans="1:5" ht="12.75">
      <c r="A100" s="35" t="s">
        <v>57</v>
      </c>
      <c r="E100" s="40" t="s">
        <v>5</v>
      </c>
    </row>
    <row r="101" spans="1:5" ht="89.25">
      <c r="A101" t="s">
        <v>58</v>
      </c>
      <c r="E101" s="39" t="s">
        <v>424</v>
      </c>
    </row>
    <row r="102" spans="1:16" ht="12.75">
      <c r="A102" t="s">
        <v>50</v>
      </c>
      <c s="34" t="s">
        <v>152</v>
      </c>
      <c s="34" t="s">
        <v>449</v>
      </c>
      <c s="35" t="s">
        <v>5</v>
      </c>
      <c s="6" t="s">
        <v>450</v>
      </c>
      <c s="36" t="s">
        <v>65</v>
      </c>
      <c s="37">
        <v>12</v>
      </c>
      <c s="36">
        <v>0</v>
      </c>
      <c s="36">
        <f>ROUND(G102*H102,6)</f>
      </c>
      <c r="L102" s="38">
        <v>0</v>
      </c>
      <c s="32">
        <f>ROUND(ROUND(L102,2)*ROUND(G102,3),2)</f>
      </c>
      <c s="36" t="s">
        <v>395</v>
      </c>
      <c>
        <f>(M102*21)/100</f>
      </c>
      <c t="s">
        <v>28</v>
      </c>
    </row>
    <row r="103" spans="1:5" ht="12.75">
      <c r="A103" s="35" t="s">
        <v>56</v>
      </c>
      <c r="E103" s="39" t="s">
        <v>450</v>
      </c>
    </row>
    <row r="104" spans="1:5" ht="12.75">
      <c r="A104" s="35" t="s">
        <v>57</v>
      </c>
      <c r="E104" s="40" t="s">
        <v>5</v>
      </c>
    </row>
    <row r="105" spans="1:5" ht="102">
      <c r="A105" t="s">
        <v>58</v>
      </c>
      <c r="E105" s="39" t="s">
        <v>421</v>
      </c>
    </row>
    <row r="106" spans="1:16" ht="12.75">
      <c r="A106" t="s">
        <v>50</v>
      </c>
      <c s="34" t="s">
        <v>156</v>
      </c>
      <c s="34" t="s">
        <v>451</v>
      </c>
      <c s="35" t="s">
        <v>5</v>
      </c>
      <c s="6" t="s">
        <v>452</v>
      </c>
      <c s="36" t="s">
        <v>65</v>
      </c>
      <c s="37">
        <v>12</v>
      </c>
      <c s="36">
        <v>0</v>
      </c>
      <c s="36">
        <f>ROUND(G106*H106,6)</f>
      </c>
      <c r="L106" s="38">
        <v>0</v>
      </c>
      <c s="32">
        <f>ROUND(ROUND(L106,2)*ROUND(G106,3),2)</f>
      </c>
      <c s="36" t="s">
        <v>395</v>
      </c>
      <c>
        <f>(M106*21)/100</f>
      </c>
      <c t="s">
        <v>28</v>
      </c>
    </row>
    <row r="107" spans="1:5" ht="12.75">
      <c r="A107" s="35" t="s">
        <v>56</v>
      </c>
      <c r="E107" s="39" t="s">
        <v>452</v>
      </c>
    </row>
    <row r="108" spans="1:5" ht="12.75">
      <c r="A108" s="35" t="s">
        <v>57</v>
      </c>
      <c r="E108" s="40" t="s">
        <v>5</v>
      </c>
    </row>
    <row r="109" spans="1:5" ht="89.25">
      <c r="A109" t="s">
        <v>58</v>
      </c>
      <c r="E109" s="39" t="s">
        <v>424</v>
      </c>
    </row>
    <row r="110" spans="1:16" ht="12.75">
      <c r="A110" t="s">
        <v>50</v>
      </c>
      <c s="34" t="s">
        <v>161</v>
      </c>
      <c s="34" t="s">
        <v>453</v>
      </c>
      <c s="35" t="s">
        <v>5</v>
      </c>
      <c s="6" t="s">
        <v>454</v>
      </c>
      <c s="36" t="s">
        <v>65</v>
      </c>
      <c s="37">
        <v>1</v>
      </c>
      <c s="36">
        <v>0</v>
      </c>
      <c s="36">
        <f>ROUND(G110*H110,6)</f>
      </c>
      <c r="L110" s="38">
        <v>0</v>
      </c>
      <c s="32">
        <f>ROUND(ROUND(L110,2)*ROUND(G110,3),2)</f>
      </c>
      <c s="36" t="s">
        <v>395</v>
      </c>
      <c>
        <f>(M110*21)/100</f>
      </c>
      <c t="s">
        <v>28</v>
      </c>
    </row>
    <row r="111" spans="1:5" ht="12.75">
      <c r="A111" s="35" t="s">
        <v>56</v>
      </c>
      <c r="E111" s="39" t="s">
        <v>454</v>
      </c>
    </row>
    <row r="112" spans="1:5" ht="12.75">
      <c r="A112" s="35" t="s">
        <v>57</v>
      </c>
      <c r="E112" s="40" t="s">
        <v>5</v>
      </c>
    </row>
    <row r="113" spans="1:5" ht="102">
      <c r="A113" t="s">
        <v>58</v>
      </c>
      <c r="E113" s="39" t="s">
        <v>421</v>
      </c>
    </row>
    <row r="114" spans="1:16" ht="12.75">
      <c r="A114" t="s">
        <v>50</v>
      </c>
      <c s="34" t="s">
        <v>165</v>
      </c>
      <c s="34" t="s">
        <v>455</v>
      </c>
      <c s="35" t="s">
        <v>5</v>
      </c>
      <c s="6" t="s">
        <v>456</v>
      </c>
      <c s="36" t="s">
        <v>65</v>
      </c>
      <c s="37">
        <v>1</v>
      </c>
      <c s="36">
        <v>0</v>
      </c>
      <c s="36">
        <f>ROUND(G114*H114,6)</f>
      </c>
      <c r="L114" s="38">
        <v>0</v>
      </c>
      <c s="32">
        <f>ROUND(ROUND(L114,2)*ROUND(G114,3),2)</f>
      </c>
      <c s="36" t="s">
        <v>395</v>
      </c>
      <c>
        <f>(M114*21)/100</f>
      </c>
      <c t="s">
        <v>28</v>
      </c>
    </row>
    <row r="115" spans="1:5" ht="12.75">
      <c r="A115" s="35" t="s">
        <v>56</v>
      </c>
      <c r="E115" s="39" t="s">
        <v>456</v>
      </c>
    </row>
    <row r="116" spans="1:5" ht="12.75">
      <c r="A116" s="35" t="s">
        <v>57</v>
      </c>
      <c r="E116" s="40" t="s">
        <v>5</v>
      </c>
    </row>
    <row r="117" spans="1:5" ht="89.25">
      <c r="A117" t="s">
        <v>58</v>
      </c>
      <c r="E117" s="39" t="s">
        <v>424</v>
      </c>
    </row>
    <row r="118" spans="1:16" ht="25.5">
      <c r="A118" t="s">
        <v>50</v>
      </c>
      <c s="34" t="s">
        <v>169</v>
      </c>
      <c s="34" t="s">
        <v>457</v>
      </c>
      <c s="35" t="s">
        <v>5</v>
      </c>
      <c s="6" t="s">
        <v>458</v>
      </c>
      <c s="36" t="s">
        <v>65</v>
      </c>
      <c s="37">
        <v>1</v>
      </c>
      <c s="36">
        <v>0</v>
      </c>
      <c s="36">
        <f>ROUND(G118*H118,6)</f>
      </c>
      <c r="L118" s="38">
        <v>0</v>
      </c>
      <c s="32">
        <f>ROUND(ROUND(L118,2)*ROUND(G118,3),2)</f>
      </c>
      <c s="36" t="s">
        <v>395</v>
      </c>
      <c>
        <f>(M118*21)/100</f>
      </c>
      <c t="s">
        <v>28</v>
      </c>
    </row>
    <row r="119" spans="1:5" ht="25.5">
      <c r="A119" s="35" t="s">
        <v>56</v>
      </c>
      <c r="E119" s="39" t="s">
        <v>458</v>
      </c>
    </row>
    <row r="120" spans="1:5" ht="12.75">
      <c r="A120" s="35" t="s">
        <v>57</v>
      </c>
      <c r="E120" s="40" t="s">
        <v>5</v>
      </c>
    </row>
    <row r="121" spans="1:5" ht="102">
      <c r="A121" t="s">
        <v>58</v>
      </c>
      <c r="E121" s="39" t="s">
        <v>421</v>
      </c>
    </row>
    <row r="122" spans="1:16" ht="25.5">
      <c r="A122" t="s">
        <v>50</v>
      </c>
      <c s="34" t="s">
        <v>173</v>
      </c>
      <c s="34" t="s">
        <v>459</v>
      </c>
      <c s="35" t="s">
        <v>5</v>
      </c>
      <c s="6" t="s">
        <v>460</v>
      </c>
      <c s="36" t="s">
        <v>65</v>
      </c>
      <c s="37">
        <v>1</v>
      </c>
      <c s="36">
        <v>0</v>
      </c>
      <c s="36">
        <f>ROUND(G122*H122,6)</f>
      </c>
      <c r="L122" s="38">
        <v>0</v>
      </c>
      <c s="32">
        <f>ROUND(ROUND(L122,2)*ROUND(G122,3),2)</f>
      </c>
      <c s="36" t="s">
        <v>395</v>
      </c>
      <c>
        <f>(M122*21)/100</f>
      </c>
      <c t="s">
        <v>28</v>
      </c>
    </row>
    <row r="123" spans="1:5" ht="25.5">
      <c r="A123" s="35" t="s">
        <v>56</v>
      </c>
      <c r="E123" s="39" t="s">
        <v>460</v>
      </c>
    </row>
    <row r="124" spans="1:5" ht="12.75">
      <c r="A124" s="35" t="s">
        <v>57</v>
      </c>
      <c r="E124" s="40" t="s">
        <v>5</v>
      </c>
    </row>
    <row r="125" spans="1:5" ht="102">
      <c r="A125" t="s">
        <v>58</v>
      </c>
      <c r="E125" s="39" t="s">
        <v>421</v>
      </c>
    </row>
    <row r="126" spans="1:16" ht="12.75">
      <c r="A126" t="s">
        <v>50</v>
      </c>
      <c s="34" t="s">
        <v>177</v>
      </c>
      <c s="34" t="s">
        <v>461</v>
      </c>
      <c s="35" t="s">
        <v>5</v>
      </c>
      <c s="6" t="s">
        <v>462</v>
      </c>
      <c s="36" t="s">
        <v>65</v>
      </c>
      <c s="37">
        <v>1</v>
      </c>
      <c s="36">
        <v>0</v>
      </c>
      <c s="36">
        <f>ROUND(G126*H126,6)</f>
      </c>
      <c r="L126" s="38">
        <v>0</v>
      </c>
      <c s="32">
        <f>ROUND(ROUND(L126,2)*ROUND(G126,3),2)</f>
      </c>
      <c s="36" t="s">
        <v>395</v>
      </c>
      <c>
        <f>(M126*21)/100</f>
      </c>
      <c t="s">
        <v>28</v>
      </c>
    </row>
    <row r="127" spans="1:5" ht="12.75">
      <c r="A127" s="35" t="s">
        <v>56</v>
      </c>
      <c r="E127" s="39" t="s">
        <v>462</v>
      </c>
    </row>
    <row r="128" spans="1:5" ht="12.75">
      <c r="A128" s="35" t="s">
        <v>57</v>
      </c>
      <c r="E128" s="40" t="s">
        <v>5</v>
      </c>
    </row>
    <row r="129" spans="1:5" ht="102">
      <c r="A129" t="s">
        <v>58</v>
      </c>
      <c r="E129" s="39" t="s">
        <v>421</v>
      </c>
    </row>
    <row r="130" spans="1:16" ht="12.75">
      <c r="A130" t="s">
        <v>50</v>
      </c>
      <c s="34" t="s">
        <v>181</v>
      </c>
      <c s="34" t="s">
        <v>463</v>
      </c>
      <c s="35" t="s">
        <v>5</v>
      </c>
      <c s="6" t="s">
        <v>464</v>
      </c>
      <c s="36" t="s">
        <v>65</v>
      </c>
      <c s="37">
        <v>1</v>
      </c>
      <c s="36">
        <v>0</v>
      </c>
      <c s="36">
        <f>ROUND(G130*H130,6)</f>
      </c>
      <c r="L130" s="38">
        <v>0</v>
      </c>
      <c s="32">
        <f>ROUND(ROUND(L130,2)*ROUND(G130,3),2)</f>
      </c>
      <c s="36" t="s">
        <v>395</v>
      </c>
      <c>
        <f>(M130*21)/100</f>
      </c>
      <c t="s">
        <v>28</v>
      </c>
    </row>
    <row r="131" spans="1:5" ht="12.75">
      <c r="A131" s="35" t="s">
        <v>56</v>
      </c>
      <c r="E131" s="39" t="s">
        <v>464</v>
      </c>
    </row>
    <row r="132" spans="1:5" ht="12.75">
      <c r="A132" s="35" t="s">
        <v>57</v>
      </c>
      <c r="E132" s="40" t="s">
        <v>5</v>
      </c>
    </row>
    <row r="133" spans="1:5" ht="102">
      <c r="A133" t="s">
        <v>58</v>
      </c>
      <c r="E133" s="39" t="s">
        <v>421</v>
      </c>
    </row>
    <row r="134" spans="1:16" ht="12.75">
      <c r="A134" t="s">
        <v>50</v>
      </c>
      <c s="34" t="s">
        <v>185</v>
      </c>
      <c s="34" t="s">
        <v>465</v>
      </c>
      <c s="35" t="s">
        <v>5</v>
      </c>
      <c s="6" t="s">
        <v>466</v>
      </c>
      <c s="36" t="s">
        <v>65</v>
      </c>
      <c s="37">
        <v>4</v>
      </c>
      <c s="36">
        <v>0</v>
      </c>
      <c s="36">
        <f>ROUND(G134*H134,6)</f>
      </c>
      <c r="L134" s="38">
        <v>0</v>
      </c>
      <c s="32">
        <f>ROUND(ROUND(L134,2)*ROUND(G134,3),2)</f>
      </c>
      <c s="36" t="s">
        <v>395</v>
      </c>
      <c>
        <f>(M134*21)/100</f>
      </c>
      <c t="s">
        <v>28</v>
      </c>
    </row>
    <row r="135" spans="1:5" ht="12.75">
      <c r="A135" s="35" t="s">
        <v>56</v>
      </c>
      <c r="E135" s="39" t="s">
        <v>466</v>
      </c>
    </row>
    <row r="136" spans="1:5" ht="12.75">
      <c r="A136" s="35" t="s">
        <v>57</v>
      </c>
      <c r="E136" s="40" t="s">
        <v>5</v>
      </c>
    </row>
    <row r="137" spans="1:5" ht="140.25">
      <c r="A137" t="s">
        <v>58</v>
      </c>
      <c r="E137" s="39" t="s">
        <v>467</v>
      </c>
    </row>
    <row r="138" spans="1:16" ht="25.5">
      <c r="A138" t="s">
        <v>50</v>
      </c>
      <c s="34" t="s">
        <v>189</v>
      </c>
      <c s="34" t="s">
        <v>468</v>
      </c>
      <c s="35" t="s">
        <v>5</v>
      </c>
      <c s="6" t="s">
        <v>469</v>
      </c>
      <c s="36" t="s">
        <v>380</v>
      </c>
      <c s="37">
        <v>8</v>
      </c>
      <c s="36">
        <v>0</v>
      </c>
      <c s="36">
        <f>ROUND(G138*H138,6)</f>
      </c>
      <c r="L138" s="38">
        <v>0</v>
      </c>
      <c s="32">
        <f>ROUND(ROUND(L138,2)*ROUND(G138,3),2)</f>
      </c>
      <c s="36" t="s">
        <v>395</v>
      </c>
      <c>
        <f>(M138*21)/100</f>
      </c>
      <c t="s">
        <v>28</v>
      </c>
    </row>
    <row r="139" spans="1:5" ht="25.5">
      <c r="A139" s="35" t="s">
        <v>56</v>
      </c>
      <c r="E139" s="39" t="s">
        <v>469</v>
      </c>
    </row>
    <row r="140" spans="1:5" ht="12.75">
      <c r="A140" s="35" t="s">
        <v>57</v>
      </c>
      <c r="E140" s="40" t="s">
        <v>5</v>
      </c>
    </row>
    <row r="141" spans="1:5" ht="102">
      <c r="A141" t="s">
        <v>58</v>
      </c>
      <c r="E141" s="39" t="s">
        <v>470</v>
      </c>
    </row>
    <row r="142" spans="1:16" ht="25.5">
      <c r="A142" t="s">
        <v>50</v>
      </c>
      <c s="34" t="s">
        <v>193</v>
      </c>
      <c s="34" t="s">
        <v>471</v>
      </c>
      <c s="35" t="s">
        <v>5</v>
      </c>
      <c s="6" t="s">
        <v>472</v>
      </c>
      <c s="36" t="s">
        <v>65</v>
      </c>
      <c s="37">
        <v>4</v>
      </c>
      <c s="36">
        <v>0</v>
      </c>
      <c s="36">
        <f>ROUND(G142*H142,6)</f>
      </c>
      <c r="L142" s="38">
        <v>0</v>
      </c>
      <c s="32">
        <f>ROUND(ROUND(L142,2)*ROUND(G142,3),2)</f>
      </c>
      <c s="36" t="s">
        <v>395</v>
      </c>
      <c>
        <f>(M142*21)/100</f>
      </c>
      <c t="s">
        <v>28</v>
      </c>
    </row>
    <row r="143" spans="1:5" ht="25.5">
      <c r="A143" s="35" t="s">
        <v>56</v>
      </c>
      <c r="E143" s="39" t="s">
        <v>472</v>
      </c>
    </row>
    <row r="144" spans="1:5" ht="12.75">
      <c r="A144" s="35" t="s">
        <v>57</v>
      </c>
      <c r="E144" s="40" t="s">
        <v>5</v>
      </c>
    </row>
    <row r="145" spans="1:5" ht="102">
      <c r="A145" t="s">
        <v>58</v>
      </c>
      <c r="E145" s="39" t="s">
        <v>473</v>
      </c>
    </row>
    <row r="146" spans="1:16" ht="12.75">
      <c r="A146" t="s">
        <v>50</v>
      </c>
      <c s="34" t="s">
        <v>197</v>
      </c>
      <c s="34" t="s">
        <v>474</v>
      </c>
      <c s="35" t="s">
        <v>5</v>
      </c>
      <c s="6" t="s">
        <v>475</v>
      </c>
      <c s="36" t="s">
        <v>65</v>
      </c>
      <c s="37">
        <v>1</v>
      </c>
      <c s="36">
        <v>0</v>
      </c>
      <c s="36">
        <f>ROUND(G146*H146,6)</f>
      </c>
      <c r="L146" s="38">
        <v>0</v>
      </c>
      <c s="32">
        <f>ROUND(ROUND(L146,2)*ROUND(G146,3),2)</f>
      </c>
      <c s="36" t="s">
        <v>395</v>
      </c>
      <c>
        <f>(M146*21)/100</f>
      </c>
      <c t="s">
        <v>28</v>
      </c>
    </row>
    <row r="147" spans="1:5" ht="12.75">
      <c r="A147" s="35" t="s">
        <v>56</v>
      </c>
      <c r="E147" s="39" t="s">
        <v>475</v>
      </c>
    </row>
    <row r="148" spans="1:5" ht="12.75">
      <c r="A148" s="35" t="s">
        <v>57</v>
      </c>
      <c r="E148" s="40" t="s">
        <v>5</v>
      </c>
    </row>
    <row r="149" spans="1:5" ht="102">
      <c r="A149" t="s">
        <v>58</v>
      </c>
      <c r="E149" s="39" t="s">
        <v>473</v>
      </c>
    </row>
    <row r="150" spans="1:16" ht="12.75">
      <c r="A150" t="s">
        <v>50</v>
      </c>
      <c s="34" t="s">
        <v>201</v>
      </c>
      <c s="34" t="s">
        <v>476</v>
      </c>
      <c s="35" t="s">
        <v>5</v>
      </c>
      <c s="6" t="s">
        <v>477</v>
      </c>
      <c s="36" t="s">
        <v>65</v>
      </c>
      <c s="37">
        <v>1</v>
      </c>
      <c s="36">
        <v>0</v>
      </c>
      <c s="36">
        <f>ROUND(G150*H150,6)</f>
      </c>
      <c r="L150" s="38">
        <v>0</v>
      </c>
      <c s="32">
        <f>ROUND(ROUND(L150,2)*ROUND(G150,3),2)</f>
      </c>
      <c s="36" t="s">
        <v>395</v>
      </c>
      <c>
        <f>(M150*21)/100</f>
      </c>
      <c t="s">
        <v>28</v>
      </c>
    </row>
    <row r="151" spans="1:5" ht="12.75">
      <c r="A151" s="35" t="s">
        <v>56</v>
      </c>
      <c r="E151" s="39" t="s">
        <v>477</v>
      </c>
    </row>
    <row r="152" spans="1:5" ht="12.75">
      <c r="A152" s="35" t="s">
        <v>57</v>
      </c>
      <c r="E152" s="40" t="s">
        <v>5</v>
      </c>
    </row>
    <row r="153" spans="1:5" ht="102">
      <c r="A153" t="s">
        <v>58</v>
      </c>
      <c r="E153" s="39" t="s">
        <v>473</v>
      </c>
    </row>
    <row r="154" spans="1:16" ht="12.75">
      <c r="A154" t="s">
        <v>50</v>
      </c>
      <c s="34" t="s">
        <v>205</v>
      </c>
      <c s="34" t="s">
        <v>478</v>
      </c>
      <c s="35" t="s">
        <v>5</v>
      </c>
      <c s="6" t="s">
        <v>479</v>
      </c>
      <c s="36" t="s">
        <v>65</v>
      </c>
      <c s="37">
        <v>1</v>
      </c>
      <c s="36">
        <v>0</v>
      </c>
      <c s="36">
        <f>ROUND(G154*H154,6)</f>
      </c>
      <c r="L154" s="38">
        <v>0</v>
      </c>
      <c s="32">
        <f>ROUND(ROUND(L154,2)*ROUND(G154,3),2)</f>
      </c>
      <c s="36" t="s">
        <v>395</v>
      </c>
      <c>
        <f>(M154*21)/100</f>
      </c>
      <c t="s">
        <v>28</v>
      </c>
    </row>
    <row r="155" spans="1:5" ht="12.75">
      <c r="A155" s="35" t="s">
        <v>56</v>
      </c>
      <c r="E155" s="39" t="s">
        <v>479</v>
      </c>
    </row>
    <row r="156" spans="1:5" ht="12.75">
      <c r="A156" s="35" t="s">
        <v>57</v>
      </c>
      <c r="E156" s="40" t="s">
        <v>5</v>
      </c>
    </row>
    <row r="157" spans="1:5" ht="63.75">
      <c r="A157" t="s">
        <v>58</v>
      </c>
      <c r="E157" s="39" t="s">
        <v>480</v>
      </c>
    </row>
    <row r="158" spans="1:16" ht="12.75">
      <c r="A158" t="s">
        <v>50</v>
      </c>
      <c s="34" t="s">
        <v>209</v>
      </c>
      <c s="34" t="s">
        <v>481</v>
      </c>
      <c s="35" t="s">
        <v>5</v>
      </c>
      <c s="6" t="s">
        <v>482</v>
      </c>
      <c s="36" t="s">
        <v>86</v>
      </c>
      <c s="37">
        <v>298</v>
      </c>
      <c s="36">
        <v>0</v>
      </c>
      <c s="36">
        <f>ROUND(G158*H158,6)</f>
      </c>
      <c r="L158" s="38">
        <v>0</v>
      </c>
      <c s="32">
        <f>ROUND(ROUND(L158,2)*ROUND(G158,3),2)</f>
      </c>
      <c s="36" t="s">
        <v>395</v>
      </c>
      <c>
        <f>(M158*21)/100</f>
      </c>
      <c t="s">
        <v>28</v>
      </c>
    </row>
    <row r="159" spans="1:5" ht="12.75">
      <c r="A159" s="35" t="s">
        <v>56</v>
      </c>
      <c r="E159" s="39" t="s">
        <v>482</v>
      </c>
    </row>
    <row r="160" spans="1:5" ht="12.75">
      <c r="A160" s="35" t="s">
        <v>57</v>
      </c>
      <c r="E160" s="40" t="s">
        <v>5</v>
      </c>
    </row>
    <row r="161" spans="1:5" ht="102">
      <c r="A161" t="s">
        <v>58</v>
      </c>
      <c r="E161" s="39" t="s">
        <v>483</v>
      </c>
    </row>
    <row r="162" spans="1:16" ht="12.75">
      <c r="A162" t="s">
        <v>50</v>
      </c>
      <c s="34" t="s">
        <v>213</v>
      </c>
      <c s="34" t="s">
        <v>484</v>
      </c>
      <c s="35" t="s">
        <v>5</v>
      </c>
      <c s="6" t="s">
        <v>485</v>
      </c>
      <c s="36" t="s">
        <v>86</v>
      </c>
      <c s="37">
        <v>298</v>
      </c>
      <c s="36">
        <v>0</v>
      </c>
      <c s="36">
        <f>ROUND(G162*H162,6)</f>
      </c>
      <c r="L162" s="38">
        <v>0</v>
      </c>
      <c s="32">
        <f>ROUND(ROUND(L162,2)*ROUND(G162,3),2)</f>
      </c>
      <c s="36" t="s">
        <v>395</v>
      </c>
      <c>
        <f>(M162*21)/100</f>
      </c>
      <c t="s">
        <v>28</v>
      </c>
    </row>
    <row r="163" spans="1:5" ht="12.75">
      <c r="A163" s="35" t="s">
        <v>56</v>
      </c>
      <c r="E163" s="39" t="s">
        <v>485</v>
      </c>
    </row>
    <row r="164" spans="1:5" ht="12.75">
      <c r="A164" s="35" t="s">
        <v>57</v>
      </c>
      <c r="E164" s="40" t="s">
        <v>5</v>
      </c>
    </row>
    <row r="165" spans="1:5" ht="89.25">
      <c r="A165" t="s">
        <v>58</v>
      </c>
      <c r="E165" s="39" t="s">
        <v>406</v>
      </c>
    </row>
    <row r="166" spans="1:16" ht="12.75">
      <c r="A166" t="s">
        <v>50</v>
      </c>
      <c s="34" t="s">
        <v>217</v>
      </c>
      <c s="34" t="s">
        <v>486</v>
      </c>
      <c s="35" t="s">
        <v>5</v>
      </c>
      <c s="6" t="s">
        <v>487</v>
      </c>
      <c s="36" t="s">
        <v>65</v>
      </c>
      <c s="37">
        <v>1</v>
      </c>
      <c s="36">
        <v>0</v>
      </c>
      <c s="36">
        <f>ROUND(G166*H166,6)</f>
      </c>
      <c r="L166" s="38">
        <v>0</v>
      </c>
      <c s="32">
        <f>ROUND(ROUND(L166,2)*ROUND(G166,3),2)</f>
      </c>
      <c s="36" t="s">
        <v>395</v>
      </c>
      <c>
        <f>(M166*21)/100</f>
      </c>
      <c t="s">
        <v>28</v>
      </c>
    </row>
    <row r="167" spans="1:5" ht="12.75">
      <c r="A167" s="35" t="s">
        <v>56</v>
      </c>
      <c r="E167" s="39" t="s">
        <v>487</v>
      </c>
    </row>
    <row r="168" spans="1:5" ht="12.75">
      <c r="A168" s="35" t="s">
        <v>57</v>
      </c>
      <c r="E168" s="40" t="s">
        <v>5</v>
      </c>
    </row>
    <row r="169" spans="1:5" ht="102">
      <c r="A169" t="s">
        <v>58</v>
      </c>
      <c r="E169" s="39" t="s">
        <v>473</v>
      </c>
    </row>
    <row r="170" spans="1:16" ht="25.5">
      <c r="A170" t="s">
        <v>50</v>
      </c>
      <c s="34" t="s">
        <v>221</v>
      </c>
      <c s="34" t="s">
        <v>488</v>
      </c>
      <c s="35" t="s">
        <v>5</v>
      </c>
      <c s="6" t="s">
        <v>489</v>
      </c>
      <c s="36" t="s">
        <v>65</v>
      </c>
      <c s="37">
        <v>2</v>
      </c>
      <c s="36">
        <v>0</v>
      </c>
      <c s="36">
        <f>ROUND(G170*H170,6)</f>
      </c>
      <c r="L170" s="38">
        <v>0</v>
      </c>
      <c s="32">
        <f>ROUND(ROUND(L170,2)*ROUND(G170,3),2)</f>
      </c>
      <c s="36" t="s">
        <v>395</v>
      </c>
      <c>
        <f>(M170*21)/100</f>
      </c>
      <c t="s">
        <v>28</v>
      </c>
    </row>
    <row r="171" spans="1:5" ht="25.5">
      <c r="A171" s="35" t="s">
        <v>56</v>
      </c>
      <c r="E171" s="39" t="s">
        <v>489</v>
      </c>
    </row>
    <row r="172" spans="1:5" ht="12.75">
      <c r="A172" s="35" t="s">
        <v>57</v>
      </c>
      <c r="E172" s="40" t="s">
        <v>5</v>
      </c>
    </row>
    <row r="173" spans="1:5" ht="127.5">
      <c r="A173" t="s">
        <v>58</v>
      </c>
      <c r="E173" s="39" t="s">
        <v>490</v>
      </c>
    </row>
    <row r="174" spans="1:16" ht="12.75">
      <c r="A174" t="s">
        <v>50</v>
      </c>
      <c s="34" t="s">
        <v>225</v>
      </c>
      <c s="34" t="s">
        <v>391</v>
      </c>
      <c s="35" t="s">
        <v>5</v>
      </c>
      <c s="6" t="s">
        <v>491</v>
      </c>
      <c s="36" t="s">
        <v>65</v>
      </c>
      <c s="37">
        <v>4</v>
      </c>
      <c s="36">
        <v>0</v>
      </c>
      <c s="36">
        <f>ROUND(G174*H174,6)</f>
      </c>
      <c r="L174" s="38">
        <v>0</v>
      </c>
      <c s="32">
        <f>ROUND(ROUND(L174,2)*ROUND(G174,3),2)</f>
      </c>
      <c s="36" t="s">
        <v>391</v>
      </c>
      <c>
        <f>(M174*21)/100</f>
      </c>
      <c t="s">
        <v>28</v>
      </c>
    </row>
    <row r="175" spans="1:5" ht="12.75">
      <c r="A175" s="35" t="s">
        <v>56</v>
      </c>
      <c r="E175" s="39" t="s">
        <v>491</v>
      </c>
    </row>
    <row r="176" spans="1:5" ht="12.75">
      <c r="A176" s="35" t="s">
        <v>57</v>
      </c>
      <c r="E176" s="40" t="s">
        <v>5</v>
      </c>
    </row>
    <row r="177" spans="1:5" ht="51">
      <c r="A177" t="s">
        <v>58</v>
      </c>
      <c r="E177" s="39" t="s">
        <v>492</v>
      </c>
    </row>
    <row r="178" spans="1:16" ht="12.75">
      <c r="A178" t="s">
        <v>50</v>
      </c>
      <c s="34" t="s">
        <v>229</v>
      </c>
      <c s="34" t="s">
        <v>493</v>
      </c>
      <c s="35" t="s">
        <v>5</v>
      </c>
      <c s="6" t="s">
        <v>494</v>
      </c>
      <c s="36" t="s">
        <v>65</v>
      </c>
      <c s="37">
        <v>4</v>
      </c>
      <c s="36">
        <v>0</v>
      </c>
      <c s="36">
        <f>ROUND(G178*H178,6)</f>
      </c>
      <c r="L178" s="38">
        <v>0</v>
      </c>
      <c s="32">
        <f>ROUND(ROUND(L178,2)*ROUND(G178,3),2)</f>
      </c>
      <c s="36" t="s">
        <v>391</v>
      </c>
      <c>
        <f>(M178*21)/100</f>
      </c>
      <c t="s">
        <v>28</v>
      </c>
    </row>
    <row r="179" spans="1:5" ht="12.75">
      <c r="A179" s="35" t="s">
        <v>56</v>
      </c>
      <c r="E179" s="39" t="s">
        <v>494</v>
      </c>
    </row>
    <row r="180" spans="1:5" ht="12.75">
      <c r="A180" s="35" t="s">
        <v>57</v>
      </c>
      <c r="E180" s="40" t="s">
        <v>5</v>
      </c>
    </row>
    <row r="181" spans="1:5" ht="51">
      <c r="A181" t="s">
        <v>58</v>
      </c>
      <c r="E181" s="39" t="s">
        <v>492</v>
      </c>
    </row>
    <row r="182" spans="1:16" ht="12.75">
      <c r="A182" t="s">
        <v>50</v>
      </c>
      <c s="34" t="s">
        <v>233</v>
      </c>
      <c s="34" t="s">
        <v>495</v>
      </c>
      <c s="35" t="s">
        <v>5</v>
      </c>
      <c s="6" t="s">
        <v>496</v>
      </c>
      <c s="36" t="s">
        <v>65</v>
      </c>
      <c s="37">
        <v>1</v>
      </c>
      <c s="36">
        <v>0</v>
      </c>
      <c s="36">
        <f>ROUND(G182*H182,6)</f>
      </c>
      <c r="L182" s="38">
        <v>0</v>
      </c>
      <c s="32">
        <f>ROUND(ROUND(L182,2)*ROUND(G182,3),2)</f>
      </c>
      <c s="36" t="s">
        <v>391</v>
      </c>
      <c>
        <f>(M182*21)/100</f>
      </c>
      <c t="s">
        <v>28</v>
      </c>
    </row>
    <row r="183" spans="1:5" ht="12.75">
      <c r="A183" s="35" t="s">
        <v>56</v>
      </c>
      <c r="E183" s="39" t="s">
        <v>496</v>
      </c>
    </row>
    <row r="184" spans="1:5" ht="12.75">
      <c r="A184" s="35" t="s">
        <v>57</v>
      </c>
      <c r="E184" s="40" t="s">
        <v>5</v>
      </c>
    </row>
    <row r="185" spans="1:5" ht="51">
      <c r="A185" t="s">
        <v>58</v>
      </c>
      <c r="E185" s="39" t="s">
        <v>492</v>
      </c>
    </row>
    <row r="186" spans="1:16" ht="12.75">
      <c r="A186" t="s">
        <v>50</v>
      </c>
      <c s="34" t="s">
        <v>237</v>
      </c>
      <c s="34" t="s">
        <v>497</v>
      </c>
      <c s="35" t="s">
        <v>5</v>
      </c>
      <c s="6" t="s">
        <v>498</v>
      </c>
      <c s="36" t="s">
        <v>65</v>
      </c>
      <c s="37">
        <v>1</v>
      </c>
      <c s="36">
        <v>0</v>
      </c>
      <c s="36">
        <f>ROUND(G186*H186,6)</f>
      </c>
      <c r="L186" s="38">
        <v>0</v>
      </c>
      <c s="32">
        <f>ROUND(ROUND(L186,2)*ROUND(G186,3),2)</f>
      </c>
      <c s="36" t="s">
        <v>391</v>
      </c>
      <c>
        <f>(M186*21)/100</f>
      </c>
      <c t="s">
        <v>28</v>
      </c>
    </row>
    <row r="187" spans="1:5" ht="12.75">
      <c r="A187" s="35" t="s">
        <v>56</v>
      </c>
      <c r="E187" s="39" t="s">
        <v>498</v>
      </c>
    </row>
    <row r="188" spans="1:5" ht="12.75">
      <c r="A188" s="35" t="s">
        <v>57</v>
      </c>
      <c r="E188" s="40" t="s">
        <v>5</v>
      </c>
    </row>
    <row r="189" spans="1:5" ht="51">
      <c r="A189" t="s">
        <v>58</v>
      </c>
      <c r="E189" s="39" t="s">
        <v>492</v>
      </c>
    </row>
    <row r="190" spans="1:16" ht="12.75">
      <c r="A190" t="s">
        <v>50</v>
      </c>
      <c s="34" t="s">
        <v>241</v>
      </c>
      <c s="34" t="s">
        <v>499</v>
      </c>
      <c s="35" t="s">
        <v>5</v>
      </c>
      <c s="6" t="s">
        <v>500</v>
      </c>
      <c s="36" t="s">
        <v>65</v>
      </c>
      <c s="37">
        <v>2</v>
      </c>
      <c s="36">
        <v>0</v>
      </c>
      <c s="36">
        <f>ROUND(G190*H190,6)</f>
      </c>
      <c r="L190" s="38">
        <v>0</v>
      </c>
      <c s="32">
        <f>ROUND(ROUND(L190,2)*ROUND(G190,3),2)</f>
      </c>
      <c s="36" t="s">
        <v>391</v>
      </c>
      <c>
        <f>(M190*21)/100</f>
      </c>
      <c t="s">
        <v>28</v>
      </c>
    </row>
    <row r="191" spans="1:5" ht="12.75">
      <c r="A191" s="35" t="s">
        <v>56</v>
      </c>
      <c r="E191" s="39" t="s">
        <v>500</v>
      </c>
    </row>
    <row r="192" spans="1:5" ht="12.75">
      <c r="A192" s="35" t="s">
        <v>57</v>
      </c>
      <c r="E192" s="40" t="s">
        <v>5</v>
      </c>
    </row>
    <row r="193" spans="1:5" ht="51">
      <c r="A193" t="s">
        <v>58</v>
      </c>
      <c r="E193" s="39" t="s">
        <v>492</v>
      </c>
    </row>
    <row r="194" spans="1:16" ht="12.75">
      <c r="A194" t="s">
        <v>50</v>
      </c>
      <c s="34" t="s">
        <v>245</v>
      </c>
      <c s="34" t="s">
        <v>501</v>
      </c>
      <c s="35" t="s">
        <v>5</v>
      </c>
      <c s="6" t="s">
        <v>502</v>
      </c>
      <c s="36" t="s">
        <v>65</v>
      </c>
      <c s="37">
        <v>2</v>
      </c>
      <c s="36">
        <v>0</v>
      </c>
      <c s="36">
        <f>ROUND(G194*H194,6)</f>
      </c>
      <c r="L194" s="38">
        <v>0</v>
      </c>
      <c s="32">
        <f>ROUND(ROUND(L194,2)*ROUND(G194,3),2)</f>
      </c>
      <c s="36" t="s">
        <v>391</v>
      </c>
      <c>
        <f>(M194*21)/100</f>
      </c>
      <c t="s">
        <v>28</v>
      </c>
    </row>
    <row r="195" spans="1:5" ht="12.75">
      <c r="A195" s="35" t="s">
        <v>56</v>
      </c>
      <c r="E195" s="39" t="s">
        <v>502</v>
      </c>
    </row>
    <row r="196" spans="1:5" ht="12.75">
      <c r="A196" s="35" t="s">
        <v>57</v>
      </c>
      <c r="E196" s="40" t="s">
        <v>5</v>
      </c>
    </row>
    <row r="197" spans="1:5" ht="51">
      <c r="A197" t="s">
        <v>58</v>
      </c>
      <c r="E197" s="39" t="s">
        <v>492</v>
      </c>
    </row>
    <row r="198" spans="1:16" ht="12.75">
      <c r="A198" t="s">
        <v>50</v>
      </c>
      <c s="34" t="s">
        <v>249</v>
      </c>
      <c s="34" t="s">
        <v>503</v>
      </c>
      <c s="35" t="s">
        <v>5</v>
      </c>
      <c s="6" t="s">
        <v>504</v>
      </c>
      <c s="36" t="s">
        <v>65</v>
      </c>
      <c s="37">
        <v>2</v>
      </c>
      <c s="36">
        <v>0</v>
      </c>
      <c s="36">
        <f>ROUND(G198*H198,6)</f>
      </c>
      <c r="L198" s="38">
        <v>0</v>
      </c>
      <c s="32">
        <f>ROUND(ROUND(L198,2)*ROUND(G198,3),2)</f>
      </c>
      <c s="36" t="s">
        <v>391</v>
      </c>
      <c>
        <f>(M198*21)/100</f>
      </c>
      <c t="s">
        <v>28</v>
      </c>
    </row>
    <row r="199" spans="1:5" ht="12.75">
      <c r="A199" s="35" t="s">
        <v>56</v>
      </c>
      <c r="E199" s="39" t="s">
        <v>504</v>
      </c>
    </row>
    <row r="200" spans="1:5" ht="12.75">
      <c r="A200" s="35" t="s">
        <v>57</v>
      </c>
      <c r="E200" s="40" t="s">
        <v>5</v>
      </c>
    </row>
    <row r="201" spans="1:5" ht="51">
      <c r="A201" t="s">
        <v>58</v>
      </c>
      <c r="E201" s="39" t="s">
        <v>492</v>
      </c>
    </row>
    <row r="202" spans="1:16" ht="12.75">
      <c r="A202" t="s">
        <v>50</v>
      </c>
      <c s="34" t="s">
        <v>253</v>
      </c>
      <c s="34" t="s">
        <v>505</v>
      </c>
      <c s="35" t="s">
        <v>5</v>
      </c>
      <c s="6" t="s">
        <v>506</v>
      </c>
      <c s="36" t="s">
        <v>65</v>
      </c>
      <c s="37">
        <v>2</v>
      </c>
      <c s="36">
        <v>0</v>
      </c>
      <c s="36">
        <f>ROUND(G202*H202,6)</f>
      </c>
      <c r="L202" s="38">
        <v>0</v>
      </c>
      <c s="32">
        <f>ROUND(ROUND(L202,2)*ROUND(G202,3),2)</f>
      </c>
      <c s="36" t="s">
        <v>391</v>
      </c>
      <c>
        <f>(M202*21)/100</f>
      </c>
      <c t="s">
        <v>28</v>
      </c>
    </row>
    <row r="203" spans="1:5" ht="12.75">
      <c r="A203" s="35" t="s">
        <v>56</v>
      </c>
      <c r="E203" s="39" t="s">
        <v>506</v>
      </c>
    </row>
    <row r="204" spans="1:5" ht="12.75">
      <c r="A204" s="35" t="s">
        <v>57</v>
      </c>
      <c r="E204" s="40" t="s">
        <v>5</v>
      </c>
    </row>
    <row r="205" spans="1:5" ht="51">
      <c r="A205" t="s">
        <v>58</v>
      </c>
      <c r="E205" s="39" t="s">
        <v>492</v>
      </c>
    </row>
    <row r="206" spans="1:16" ht="12.75">
      <c r="A206" t="s">
        <v>50</v>
      </c>
      <c s="34" t="s">
        <v>257</v>
      </c>
      <c s="34" t="s">
        <v>507</v>
      </c>
      <c s="35" t="s">
        <v>5</v>
      </c>
      <c s="6" t="s">
        <v>508</v>
      </c>
      <c s="36" t="s">
        <v>65</v>
      </c>
      <c s="37">
        <v>2</v>
      </c>
      <c s="36">
        <v>0</v>
      </c>
      <c s="36">
        <f>ROUND(G206*H206,6)</f>
      </c>
      <c r="L206" s="38">
        <v>0</v>
      </c>
      <c s="32">
        <f>ROUND(ROUND(L206,2)*ROUND(G206,3),2)</f>
      </c>
      <c s="36" t="s">
        <v>391</v>
      </c>
      <c>
        <f>(M206*21)/100</f>
      </c>
      <c t="s">
        <v>28</v>
      </c>
    </row>
    <row r="207" spans="1:5" ht="12.75">
      <c r="A207" s="35" t="s">
        <v>56</v>
      </c>
      <c r="E207" s="39" t="s">
        <v>508</v>
      </c>
    </row>
    <row r="208" spans="1:5" ht="12.75">
      <c r="A208" s="35" t="s">
        <v>57</v>
      </c>
      <c r="E208" s="40" t="s">
        <v>5</v>
      </c>
    </row>
    <row r="209" spans="1:5" ht="51">
      <c r="A209" t="s">
        <v>58</v>
      </c>
      <c r="E209" s="39" t="s">
        <v>492</v>
      </c>
    </row>
    <row r="210" spans="1:16" ht="12.75">
      <c r="A210" t="s">
        <v>50</v>
      </c>
      <c s="34" t="s">
        <v>261</v>
      </c>
      <c s="34" t="s">
        <v>509</v>
      </c>
      <c s="35" t="s">
        <v>5</v>
      </c>
      <c s="6" t="s">
        <v>510</v>
      </c>
      <c s="36" t="s">
        <v>65</v>
      </c>
      <c s="37">
        <v>1</v>
      </c>
      <c s="36">
        <v>0</v>
      </c>
      <c s="36">
        <f>ROUND(G210*H210,6)</f>
      </c>
      <c r="L210" s="38">
        <v>0</v>
      </c>
      <c s="32">
        <f>ROUND(ROUND(L210,2)*ROUND(G210,3),2)</f>
      </c>
      <c s="36" t="s">
        <v>391</v>
      </c>
      <c>
        <f>(M210*21)/100</f>
      </c>
      <c t="s">
        <v>28</v>
      </c>
    </row>
    <row r="211" spans="1:5" ht="12.75">
      <c r="A211" s="35" t="s">
        <v>56</v>
      </c>
      <c r="E211" s="39" t="s">
        <v>510</v>
      </c>
    </row>
    <row r="212" spans="1:5" ht="12.75">
      <c r="A212" s="35" t="s">
        <v>57</v>
      </c>
      <c r="E212" s="40" t="s">
        <v>5</v>
      </c>
    </row>
    <row r="213" spans="1:5" ht="51">
      <c r="A213" t="s">
        <v>58</v>
      </c>
      <c r="E213" s="39" t="s">
        <v>492</v>
      </c>
    </row>
    <row r="214" spans="1:16" ht="12.75">
      <c r="A214" t="s">
        <v>50</v>
      </c>
      <c s="34" t="s">
        <v>265</v>
      </c>
      <c s="34" t="s">
        <v>511</v>
      </c>
      <c s="35" t="s">
        <v>5</v>
      </c>
      <c s="6" t="s">
        <v>512</v>
      </c>
      <c s="36" t="s">
        <v>65</v>
      </c>
      <c s="37">
        <v>1</v>
      </c>
      <c s="36">
        <v>0</v>
      </c>
      <c s="36">
        <f>ROUND(G214*H214,6)</f>
      </c>
      <c r="L214" s="38">
        <v>0</v>
      </c>
      <c s="32">
        <f>ROUND(ROUND(L214,2)*ROUND(G214,3),2)</f>
      </c>
      <c s="36" t="s">
        <v>391</v>
      </c>
      <c>
        <f>(M214*21)/100</f>
      </c>
      <c t="s">
        <v>28</v>
      </c>
    </row>
    <row r="215" spans="1:5" ht="12.75">
      <c r="A215" s="35" t="s">
        <v>56</v>
      </c>
      <c r="E215" s="39" t="s">
        <v>512</v>
      </c>
    </row>
    <row r="216" spans="1:5" ht="12.75">
      <c r="A216" s="35" t="s">
        <v>57</v>
      </c>
      <c r="E216" s="40" t="s">
        <v>5</v>
      </c>
    </row>
    <row r="217" spans="1:5" ht="51">
      <c r="A217" t="s">
        <v>58</v>
      </c>
      <c r="E217" s="39" t="s">
        <v>492</v>
      </c>
    </row>
    <row r="218" spans="1:16" ht="12.75">
      <c r="A218" t="s">
        <v>50</v>
      </c>
      <c s="34" t="s">
        <v>269</v>
      </c>
      <c s="34" t="s">
        <v>513</v>
      </c>
      <c s="35" t="s">
        <v>5</v>
      </c>
      <c s="6" t="s">
        <v>514</v>
      </c>
      <c s="36" t="s">
        <v>65</v>
      </c>
      <c s="37">
        <v>1</v>
      </c>
      <c s="36">
        <v>0</v>
      </c>
      <c s="36">
        <f>ROUND(G218*H218,6)</f>
      </c>
      <c r="L218" s="38">
        <v>0</v>
      </c>
      <c s="32">
        <f>ROUND(ROUND(L218,2)*ROUND(G218,3),2)</f>
      </c>
      <c s="36" t="s">
        <v>391</v>
      </c>
      <c>
        <f>(M218*21)/100</f>
      </c>
      <c t="s">
        <v>28</v>
      </c>
    </row>
    <row r="219" spans="1:5" ht="12.75">
      <c r="A219" s="35" t="s">
        <v>56</v>
      </c>
      <c r="E219" s="39" t="s">
        <v>514</v>
      </c>
    </row>
    <row r="220" spans="1:5" ht="12.75">
      <c r="A220" s="35" t="s">
        <v>57</v>
      </c>
      <c r="E220" s="40" t="s">
        <v>5</v>
      </c>
    </row>
    <row r="221" spans="1:5" ht="51">
      <c r="A221" t="s">
        <v>58</v>
      </c>
      <c r="E221" s="39" t="s">
        <v>492</v>
      </c>
    </row>
    <row r="222" spans="1:16" ht="12.75">
      <c r="A222" t="s">
        <v>50</v>
      </c>
      <c s="34" t="s">
        <v>273</v>
      </c>
      <c s="34" t="s">
        <v>515</v>
      </c>
      <c s="35" t="s">
        <v>5</v>
      </c>
      <c s="6" t="s">
        <v>516</v>
      </c>
      <c s="36" t="s">
        <v>65</v>
      </c>
      <c s="37">
        <v>1</v>
      </c>
      <c s="36">
        <v>0</v>
      </c>
      <c s="36">
        <f>ROUND(G222*H222,6)</f>
      </c>
      <c r="L222" s="38">
        <v>0</v>
      </c>
      <c s="32">
        <f>ROUND(ROUND(L222,2)*ROUND(G222,3),2)</f>
      </c>
      <c s="36" t="s">
        <v>391</v>
      </c>
      <c>
        <f>(M222*21)/100</f>
      </c>
      <c t="s">
        <v>28</v>
      </c>
    </row>
    <row r="223" spans="1:5" ht="12.75">
      <c r="A223" s="35" t="s">
        <v>56</v>
      </c>
      <c r="E223" s="39" t="s">
        <v>516</v>
      </c>
    </row>
    <row r="224" spans="1:5" ht="12.75">
      <c r="A224" s="35" t="s">
        <v>57</v>
      </c>
      <c r="E224" s="40" t="s">
        <v>5</v>
      </c>
    </row>
    <row r="225" spans="1:5" ht="51">
      <c r="A225" t="s">
        <v>58</v>
      </c>
      <c r="E225" s="39" t="s">
        <v>492</v>
      </c>
    </row>
    <row r="226" spans="1:16" ht="12.75">
      <c r="A226" t="s">
        <v>50</v>
      </c>
      <c s="34" t="s">
        <v>277</v>
      </c>
      <c s="34" t="s">
        <v>517</v>
      </c>
      <c s="35" t="s">
        <v>5</v>
      </c>
      <c s="6" t="s">
        <v>518</v>
      </c>
      <c s="36" t="s">
        <v>65</v>
      </c>
      <c s="37">
        <v>4</v>
      </c>
      <c s="36">
        <v>0</v>
      </c>
      <c s="36">
        <f>ROUND(G226*H226,6)</f>
      </c>
      <c r="L226" s="38">
        <v>0</v>
      </c>
      <c s="32">
        <f>ROUND(ROUND(L226,2)*ROUND(G226,3),2)</f>
      </c>
      <c s="36" t="s">
        <v>391</v>
      </c>
      <c>
        <f>(M226*21)/100</f>
      </c>
      <c t="s">
        <v>28</v>
      </c>
    </row>
    <row r="227" spans="1:5" ht="12.75">
      <c r="A227" s="35" t="s">
        <v>56</v>
      </c>
      <c r="E227" s="39" t="s">
        <v>518</v>
      </c>
    </row>
    <row r="228" spans="1:5" ht="12.75">
      <c r="A228" s="35" t="s">
        <v>57</v>
      </c>
      <c r="E228" s="40" t="s">
        <v>5</v>
      </c>
    </row>
    <row r="229" spans="1:5" ht="51">
      <c r="A229" t="s">
        <v>58</v>
      </c>
      <c r="E229" s="39" t="s">
        <v>492</v>
      </c>
    </row>
    <row r="230" spans="1:16" ht="12.75">
      <c r="A230" t="s">
        <v>50</v>
      </c>
      <c s="34" t="s">
        <v>281</v>
      </c>
      <c s="34" t="s">
        <v>519</v>
      </c>
      <c s="35" t="s">
        <v>5</v>
      </c>
      <c s="6" t="s">
        <v>520</v>
      </c>
      <c s="36" t="s">
        <v>65</v>
      </c>
      <c s="37">
        <v>4</v>
      </c>
      <c s="36">
        <v>0</v>
      </c>
      <c s="36">
        <f>ROUND(G230*H230,6)</f>
      </c>
      <c r="L230" s="38">
        <v>0</v>
      </c>
      <c s="32">
        <f>ROUND(ROUND(L230,2)*ROUND(G230,3),2)</f>
      </c>
      <c s="36" t="s">
        <v>391</v>
      </c>
      <c>
        <f>(M230*21)/100</f>
      </c>
      <c t="s">
        <v>28</v>
      </c>
    </row>
    <row r="231" spans="1:5" ht="12.75">
      <c r="A231" s="35" t="s">
        <v>56</v>
      </c>
      <c r="E231" s="39" t="s">
        <v>520</v>
      </c>
    </row>
    <row r="232" spans="1:5" ht="12.75">
      <c r="A232" s="35" t="s">
        <v>57</v>
      </c>
      <c r="E232" s="40" t="s">
        <v>5</v>
      </c>
    </row>
    <row r="233" spans="1:5" ht="51">
      <c r="A233" t="s">
        <v>58</v>
      </c>
      <c r="E233" s="39" t="s">
        <v>492</v>
      </c>
    </row>
    <row r="234" spans="1:13" ht="12.75">
      <c r="A234" t="s">
        <v>47</v>
      </c>
      <c r="C234" s="31" t="s">
        <v>28</v>
      </c>
      <c r="E234" s="33" t="s">
        <v>521</v>
      </c>
      <c r="J234" s="32">
        <f>0</f>
      </c>
      <c s="32">
        <f>0</f>
      </c>
      <c s="32">
        <f>0+L235+L239+L243+L247+L251+L255+L259+L263+L267+L271+L275+L279+L283+L287+L291+L295+L299+L303+L307+L311+L315+L319+L323+L327+L331+L335+L339+L343+L347+L351+L355+L359+L363+L367+L371+L375+L379+L383+L387+L391+L395+L399+L403+L407+L411+L415+L419+L423+L427+L431+L435+L439+L443+L447+L451+L455</f>
      </c>
      <c s="32">
        <f>0+M235+M239+M243+M247+M251+M255+M259+M263+M267+M271+M275+M279+M283+M287+M291+M295+M299+M303+M307+M311+M315+M319+M323+M327+M331+M335+M339+M343+M347+M351+M355+M359+M363+M367+M371+M375+M379+M383+M387+M391+M395+M399+M403+M407+M411+M415+M419+M423+M427+M431+M435+M439+M443+M447+M451+M455</f>
      </c>
    </row>
    <row r="235" spans="1:16" ht="12.75">
      <c r="A235" t="s">
        <v>50</v>
      </c>
      <c s="34" t="s">
        <v>285</v>
      </c>
      <c s="34" t="s">
        <v>111</v>
      </c>
      <c s="35" t="s">
        <v>5</v>
      </c>
      <c s="6" t="s">
        <v>112</v>
      </c>
      <c s="36" t="s">
        <v>86</v>
      </c>
      <c s="37">
        <v>400</v>
      </c>
      <c s="36">
        <v>0</v>
      </c>
      <c s="36">
        <f>ROUND(G235*H235,6)</f>
      </c>
      <c r="L235" s="38">
        <v>0</v>
      </c>
      <c s="32">
        <f>ROUND(ROUND(L235,2)*ROUND(G235,3),2)</f>
      </c>
      <c s="36" t="s">
        <v>395</v>
      </c>
      <c>
        <f>(M235*21)/100</f>
      </c>
      <c t="s">
        <v>28</v>
      </c>
    </row>
    <row r="236" spans="1:5" ht="12.75">
      <c r="A236" s="35" t="s">
        <v>56</v>
      </c>
      <c r="E236" s="39" t="s">
        <v>112</v>
      </c>
    </row>
    <row r="237" spans="1:5" ht="12.75">
      <c r="A237" s="35" t="s">
        <v>57</v>
      </c>
      <c r="E237" s="40" t="s">
        <v>5</v>
      </c>
    </row>
    <row r="238" spans="1:5" ht="51">
      <c r="A238" t="s">
        <v>58</v>
      </c>
      <c r="E238" s="39" t="s">
        <v>522</v>
      </c>
    </row>
    <row r="239" spans="1:16" ht="25.5">
      <c r="A239" t="s">
        <v>50</v>
      </c>
      <c s="34" t="s">
        <v>289</v>
      </c>
      <c s="34" t="s">
        <v>523</v>
      </c>
      <c s="35" t="s">
        <v>5</v>
      </c>
      <c s="6" t="s">
        <v>524</v>
      </c>
      <c s="36" t="s">
        <v>65</v>
      </c>
      <c s="37">
        <v>40</v>
      </c>
      <c s="36">
        <v>0</v>
      </c>
      <c s="36">
        <f>ROUND(G239*H239,6)</f>
      </c>
      <c r="L239" s="38">
        <v>0</v>
      </c>
      <c s="32">
        <f>ROUND(ROUND(L239,2)*ROUND(G239,3),2)</f>
      </c>
      <c s="36" t="s">
        <v>395</v>
      </c>
      <c>
        <f>(M239*21)/100</f>
      </c>
      <c t="s">
        <v>28</v>
      </c>
    </row>
    <row r="240" spans="1:5" ht="25.5">
      <c r="A240" s="35" t="s">
        <v>56</v>
      </c>
      <c r="E240" s="39" t="s">
        <v>524</v>
      </c>
    </row>
    <row r="241" spans="1:5" ht="12.75">
      <c r="A241" s="35" t="s">
        <v>57</v>
      </c>
      <c r="E241" s="40" t="s">
        <v>5</v>
      </c>
    </row>
    <row r="242" spans="1:5" ht="51">
      <c r="A242" t="s">
        <v>58</v>
      </c>
      <c r="E242" s="39" t="s">
        <v>525</v>
      </c>
    </row>
    <row r="243" spans="1:16" ht="12.75">
      <c r="A243" t="s">
        <v>50</v>
      </c>
      <c s="34" t="s">
        <v>293</v>
      </c>
      <c s="34" t="s">
        <v>397</v>
      </c>
      <c s="35" t="s">
        <v>51</v>
      </c>
      <c s="6" t="s">
        <v>398</v>
      </c>
      <c s="36" t="s">
        <v>65</v>
      </c>
      <c s="37">
        <v>1</v>
      </c>
      <c s="36">
        <v>0</v>
      </c>
      <c s="36">
        <f>ROUND(G243*H243,6)</f>
      </c>
      <c r="L243" s="38">
        <v>0</v>
      </c>
      <c s="32">
        <f>ROUND(ROUND(L243,2)*ROUND(G243,3),2)</f>
      </c>
      <c s="36" t="s">
        <v>395</v>
      </c>
      <c>
        <f>(M243*21)/100</f>
      </c>
      <c t="s">
        <v>28</v>
      </c>
    </row>
    <row r="244" spans="1:5" ht="12.75">
      <c r="A244" s="35" t="s">
        <v>56</v>
      </c>
      <c r="E244" s="39" t="s">
        <v>398</v>
      </c>
    </row>
    <row r="245" spans="1:5" ht="12.75">
      <c r="A245" s="35" t="s">
        <v>57</v>
      </c>
      <c r="E245" s="40" t="s">
        <v>5</v>
      </c>
    </row>
    <row r="246" spans="1:5" ht="51">
      <c r="A246" t="s">
        <v>58</v>
      </c>
      <c r="E246" s="39" t="s">
        <v>399</v>
      </c>
    </row>
    <row r="247" spans="1:16" ht="12.75">
      <c r="A247" t="s">
        <v>50</v>
      </c>
      <c s="34" t="s">
        <v>297</v>
      </c>
      <c s="34" t="s">
        <v>526</v>
      </c>
      <c s="35" t="s">
        <v>5</v>
      </c>
      <c s="6" t="s">
        <v>527</v>
      </c>
      <c s="36" t="s">
        <v>65</v>
      </c>
      <c s="37">
        <v>3</v>
      </c>
      <c s="36">
        <v>0</v>
      </c>
      <c s="36">
        <f>ROUND(G247*H247,6)</f>
      </c>
      <c r="L247" s="38">
        <v>0</v>
      </c>
      <c s="32">
        <f>ROUND(ROUND(L247,2)*ROUND(G247,3),2)</f>
      </c>
      <c s="36" t="s">
        <v>395</v>
      </c>
      <c>
        <f>(M247*21)/100</f>
      </c>
      <c t="s">
        <v>28</v>
      </c>
    </row>
    <row r="248" spans="1:5" ht="12.75">
      <c r="A248" s="35" t="s">
        <v>56</v>
      </c>
      <c r="E248" s="39" t="s">
        <v>527</v>
      </c>
    </row>
    <row r="249" spans="1:5" ht="12.75">
      <c r="A249" s="35" t="s">
        <v>57</v>
      </c>
      <c r="E249" s="40" t="s">
        <v>5</v>
      </c>
    </row>
    <row r="250" spans="1:5" ht="51">
      <c r="A250" t="s">
        <v>58</v>
      </c>
      <c r="E250" s="39" t="s">
        <v>399</v>
      </c>
    </row>
    <row r="251" spans="1:16" ht="12.75">
      <c r="A251" t="s">
        <v>50</v>
      </c>
      <c s="34" t="s">
        <v>301</v>
      </c>
      <c s="34" t="s">
        <v>528</v>
      </c>
      <c s="35" t="s">
        <v>5</v>
      </c>
      <c s="6" t="s">
        <v>371</v>
      </c>
      <c s="36" t="s">
        <v>65</v>
      </c>
      <c s="37">
        <v>1</v>
      </c>
      <c s="36">
        <v>0</v>
      </c>
      <c s="36">
        <f>ROUND(G251*H251,6)</f>
      </c>
      <c r="L251" s="38">
        <v>0</v>
      </c>
      <c s="32">
        <f>ROUND(ROUND(L251,2)*ROUND(G251,3),2)</f>
      </c>
      <c s="36" t="s">
        <v>395</v>
      </c>
      <c>
        <f>(M251*21)/100</f>
      </c>
      <c t="s">
        <v>28</v>
      </c>
    </row>
    <row r="252" spans="1:5" ht="12.75">
      <c r="A252" s="35" t="s">
        <v>56</v>
      </c>
      <c r="E252" s="39" t="s">
        <v>371</v>
      </c>
    </row>
    <row r="253" spans="1:5" ht="12.75">
      <c r="A253" s="35" t="s">
        <v>57</v>
      </c>
      <c r="E253" s="40" t="s">
        <v>5</v>
      </c>
    </row>
    <row r="254" spans="1:5" ht="63.75">
      <c r="A254" t="s">
        <v>58</v>
      </c>
      <c r="E254" s="39" t="s">
        <v>529</v>
      </c>
    </row>
    <row r="255" spans="1:16" ht="12.75">
      <c r="A255" t="s">
        <v>50</v>
      </c>
      <c s="34" t="s">
        <v>305</v>
      </c>
      <c s="34" t="s">
        <v>530</v>
      </c>
      <c s="35" t="s">
        <v>5</v>
      </c>
      <c s="6" t="s">
        <v>531</v>
      </c>
      <c s="36" t="s">
        <v>86</v>
      </c>
      <c s="37">
        <v>200</v>
      </c>
      <c s="36">
        <v>0</v>
      </c>
      <c s="36">
        <f>ROUND(G255*H255,6)</f>
      </c>
      <c r="L255" s="38">
        <v>0</v>
      </c>
      <c s="32">
        <f>ROUND(ROUND(L255,2)*ROUND(G255,3),2)</f>
      </c>
      <c s="36" t="s">
        <v>395</v>
      </c>
      <c>
        <f>(M255*21)/100</f>
      </c>
      <c t="s">
        <v>28</v>
      </c>
    </row>
    <row r="256" spans="1:5" ht="12.75">
      <c r="A256" s="35" t="s">
        <v>56</v>
      </c>
      <c r="E256" s="39" t="s">
        <v>531</v>
      </c>
    </row>
    <row r="257" spans="1:5" ht="12.75">
      <c r="A257" s="35" t="s">
        <v>57</v>
      </c>
      <c r="E257" s="40" t="s">
        <v>5</v>
      </c>
    </row>
    <row r="258" spans="1:5" ht="102">
      <c r="A258" t="s">
        <v>58</v>
      </c>
      <c r="E258" s="39" t="s">
        <v>532</v>
      </c>
    </row>
    <row r="259" spans="1:16" ht="12.75">
      <c r="A259" t="s">
        <v>50</v>
      </c>
      <c s="34" t="s">
        <v>309</v>
      </c>
      <c s="34" t="s">
        <v>533</v>
      </c>
      <c s="35" t="s">
        <v>5</v>
      </c>
      <c s="6" t="s">
        <v>534</v>
      </c>
      <c s="36" t="s">
        <v>86</v>
      </c>
      <c s="37">
        <v>200</v>
      </c>
      <c s="36">
        <v>0</v>
      </c>
      <c s="36">
        <f>ROUND(G259*H259,6)</f>
      </c>
      <c r="L259" s="38">
        <v>0</v>
      </c>
      <c s="32">
        <f>ROUND(ROUND(L259,2)*ROUND(G259,3),2)</f>
      </c>
      <c s="36" t="s">
        <v>395</v>
      </c>
      <c>
        <f>(M259*21)/100</f>
      </c>
      <c t="s">
        <v>28</v>
      </c>
    </row>
    <row r="260" spans="1:5" ht="12.75">
      <c r="A260" s="35" t="s">
        <v>56</v>
      </c>
      <c r="E260" s="39" t="s">
        <v>534</v>
      </c>
    </row>
    <row r="261" spans="1:5" ht="12.75">
      <c r="A261" s="35" t="s">
        <v>57</v>
      </c>
      <c r="E261" s="40" t="s">
        <v>5</v>
      </c>
    </row>
    <row r="262" spans="1:5" ht="89.25">
      <c r="A262" t="s">
        <v>58</v>
      </c>
      <c r="E262" s="39" t="s">
        <v>535</v>
      </c>
    </row>
    <row r="263" spans="1:16" ht="12.75">
      <c r="A263" t="s">
        <v>50</v>
      </c>
      <c s="34" t="s">
        <v>313</v>
      </c>
      <c s="34" t="s">
        <v>536</v>
      </c>
      <c s="35" t="s">
        <v>5</v>
      </c>
      <c s="6" t="s">
        <v>537</v>
      </c>
      <c s="36" t="s">
        <v>402</v>
      </c>
      <c s="37">
        <v>1.2</v>
      </c>
      <c s="36">
        <v>0</v>
      </c>
      <c s="36">
        <f>ROUND(G263*H263,6)</f>
      </c>
      <c r="L263" s="38">
        <v>0</v>
      </c>
      <c s="32">
        <f>ROUND(ROUND(L263,2)*ROUND(G263,3),2)</f>
      </c>
      <c s="36" t="s">
        <v>395</v>
      </c>
      <c>
        <f>(M263*21)/100</f>
      </c>
      <c t="s">
        <v>28</v>
      </c>
    </row>
    <row r="264" spans="1:5" ht="12.75">
      <c r="A264" s="35" t="s">
        <v>56</v>
      </c>
      <c r="E264" s="39" t="s">
        <v>537</v>
      </c>
    </row>
    <row r="265" spans="1:5" ht="12.75">
      <c r="A265" s="35" t="s">
        <v>57</v>
      </c>
      <c r="E265" s="40" t="s">
        <v>5</v>
      </c>
    </row>
    <row r="266" spans="1:5" ht="114.75">
      <c r="A266" t="s">
        <v>58</v>
      </c>
      <c r="E266" s="39" t="s">
        <v>403</v>
      </c>
    </row>
    <row r="267" spans="1:16" ht="12.75">
      <c r="A267" t="s">
        <v>50</v>
      </c>
      <c s="34" t="s">
        <v>317</v>
      </c>
      <c s="34" t="s">
        <v>404</v>
      </c>
      <c s="35" t="s">
        <v>51</v>
      </c>
      <c s="6" t="s">
        <v>405</v>
      </c>
      <c s="36" t="s">
        <v>86</v>
      </c>
      <c s="37">
        <v>3500</v>
      </c>
      <c s="36">
        <v>0</v>
      </c>
      <c s="36">
        <f>ROUND(G267*H267,6)</f>
      </c>
      <c r="L267" s="38">
        <v>0</v>
      </c>
      <c s="32">
        <f>ROUND(ROUND(L267,2)*ROUND(G267,3),2)</f>
      </c>
      <c s="36" t="s">
        <v>395</v>
      </c>
      <c>
        <f>(M267*21)/100</f>
      </c>
      <c t="s">
        <v>28</v>
      </c>
    </row>
    <row r="268" spans="1:5" ht="12.75">
      <c r="A268" s="35" t="s">
        <v>56</v>
      </c>
      <c r="E268" s="39" t="s">
        <v>405</v>
      </c>
    </row>
    <row r="269" spans="1:5" ht="12.75">
      <c r="A269" s="35" t="s">
        <v>57</v>
      </c>
      <c r="E269" s="40" t="s">
        <v>5</v>
      </c>
    </row>
    <row r="270" spans="1:5" ht="89.25">
      <c r="A270" t="s">
        <v>58</v>
      </c>
      <c r="E270" s="39" t="s">
        <v>406</v>
      </c>
    </row>
    <row r="271" spans="1:16" ht="12.75">
      <c r="A271" t="s">
        <v>50</v>
      </c>
      <c s="34" t="s">
        <v>322</v>
      </c>
      <c s="34" t="s">
        <v>538</v>
      </c>
      <c s="35" t="s">
        <v>5</v>
      </c>
      <c s="6" t="s">
        <v>539</v>
      </c>
      <c s="36" t="s">
        <v>402</v>
      </c>
      <c s="37">
        <v>9.2</v>
      </c>
      <c s="36">
        <v>0</v>
      </c>
      <c s="36">
        <f>ROUND(G271*H271,6)</f>
      </c>
      <c r="L271" s="38">
        <v>0</v>
      </c>
      <c s="32">
        <f>ROUND(ROUND(L271,2)*ROUND(G271,3),2)</f>
      </c>
      <c s="36" t="s">
        <v>395</v>
      </c>
      <c>
        <f>(M271*21)/100</f>
      </c>
      <c t="s">
        <v>28</v>
      </c>
    </row>
    <row r="272" spans="1:5" ht="12.75">
      <c r="A272" s="35" t="s">
        <v>56</v>
      </c>
      <c r="E272" s="39" t="s">
        <v>539</v>
      </c>
    </row>
    <row r="273" spans="1:5" ht="12.75">
      <c r="A273" s="35" t="s">
        <v>57</v>
      </c>
      <c r="E273" s="40" t="s">
        <v>5</v>
      </c>
    </row>
    <row r="274" spans="1:5" ht="114.75">
      <c r="A274" t="s">
        <v>58</v>
      </c>
      <c r="E274" s="39" t="s">
        <v>403</v>
      </c>
    </row>
    <row r="275" spans="1:16" ht="12.75">
      <c r="A275" t="s">
        <v>50</v>
      </c>
      <c s="34" t="s">
        <v>326</v>
      </c>
      <c s="34" t="s">
        <v>540</v>
      </c>
      <c s="35" t="s">
        <v>5</v>
      </c>
      <c s="6" t="s">
        <v>541</v>
      </c>
      <c s="36" t="s">
        <v>402</v>
      </c>
      <c s="37">
        <v>9.2</v>
      </c>
      <c s="36">
        <v>0</v>
      </c>
      <c s="36">
        <f>ROUND(G275*H275,6)</f>
      </c>
      <c r="L275" s="38">
        <v>0</v>
      </c>
      <c s="32">
        <f>ROUND(ROUND(L275,2)*ROUND(G275,3),2)</f>
      </c>
      <c s="36" t="s">
        <v>395</v>
      </c>
      <c>
        <f>(M275*21)/100</f>
      </c>
      <c t="s">
        <v>28</v>
      </c>
    </row>
    <row r="276" spans="1:5" ht="12.75">
      <c r="A276" s="35" t="s">
        <v>56</v>
      </c>
      <c r="E276" s="39" t="s">
        <v>541</v>
      </c>
    </row>
    <row r="277" spans="1:5" ht="12.75">
      <c r="A277" s="35" t="s">
        <v>57</v>
      </c>
      <c r="E277" s="40" t="s">
        <v>5</v>
      </c>
    </row>
    <row r="278" spans="1:5" ht="89.25">
      <c r="A278" t="s">
        <v>58</v>
      </c>
      <c r="E278" s="39" t="s">
        <v>418</v>
      </c>
    </row>
    <row r="279" spans="1:16" ht="12.75">
      <c r="A279" t="s">
        <v>50</v>
      </c>
      <c s="34" t="s">
        <v>330</v>
      </c>
      <c s="34" t="s">
        <v>542</v>
      </c>
      <c s="35" t="s">
        <v>5</v>
      </c>
      <c s="6" t="s">
        <v>543</v>
      </c>
      <c s="36" t="s">
        <v>65</v>
      </c>
      <c s="37">
        <v>8</v>
      </c>
      <c s="36">
        <v>0</v>
      </c>
      <c s="36">
        <f>ROUND(G279*H279,6)</f>
      </c>
      <c r="L279" s="38">
        <v>0</v>
      </c>
      <c s="32">
        <f>ROUND(ROUND(L279,2)*ROUND(G279,3),2)</f>
      </c>
      <c s="36" t="s">
        <v>395</v>
      </c>
      <c>
        <f>(M279*21)/100</f>
      </c>
      <c t="s">
        <v>28</v>
      </c>
    </row>
    <row r="280" spans="1:5" ht="12.75">
      <c r="A280" s="35" t="s">
        <v>56</v>
      </c>
      <c r="E280" s="39" t="s">
        <v>543</v>
      </c>
    </row>
    <row r="281" spans="1:5" ht="12.75">
      <c r="A281" s="35" t="s">
        <v>57</v>
      </c>
      <c r="E281" s="40" t="s">
        <v>5</v>
      </c>
    </row>
    <row r="282" spans="1:5" ht="102">
      <c r="A282" t="s">
        <v>58</v>
      </c>
      <c r="E282" s="39" t="s">
        <v>421</v>
      </c>
    </row>
    <row r="283" spans="1:16" ht="12.75">
      <c r="A283" t="s">
        <v>50</v>
      </c>
      <c s="34" t="s">
        <v>334</v>
      </c>
      <c s="34" t="s">
        <v>544</v>
      </c>
      <c s="35" t="s">
        <v>5</v>
      </c>
      <c s="6" t="s">
        <v>545</v>
      </c>
      <c s="36" t="s">
        <v>65</v>
      </c>
      <c s="37">
        <v>8</v>
      </c>
      <c s="36">
        <v>0</v>
      </c>
      <c s="36">
        <f>ROUND(G283*H283,6)</f>
      </c>
      <c r="L283" s="38">
        <v>0</v>
      </c>
      <c s="32">
        <f>ROUND(ROUND(L283,2)*ROUND(G283,3),2)</f>
      </c>
      <c s="36" t="s">
        <v>395</v>
      </c>
      <c>
        <f>(M283*21)/100</f>
      </c>
      <c t="s">
        <v>28</v>
      </c>
    </row>
    <row r="284" spans="1:5" ht="12.75">
      <c r="A284" s="35" t="s">
        <v>56</v>
      </c>
      <c r="E284" s="39" t="s">
        <v>545</v>
      </c>
    </row>
    <row r="285" spans="1:5" ht="12.75">
      <c r="A285" s="35" t="s">
        <v>57</v>
      </c>
      <c r="E285" s="40" t="s">
        <v>5</v>
      </c>
    </row>
    <row r="286" spans="1:5" ht="102">
      <c r="A286" t="s">
        <v>58</v>
      </c>
      <c r="E286" s="39" t="s">
        <v>421</v>
      </c>
    </row>
    <row r="287" spans="1:16" ht="12.75">
      <c r="A287" t="s">
        <v>50</v>
      </c>
      <c s="34" t="s">
        <v>338</v>
      </c>
      <c s="34" t="s">
        <v>546</v>
      </c>
      <c s="35" t="s">
        <v>5</v>
      </c>
      <c s="6" t="s">
        <v>547</v>
      </c>
      <c s="36" t="s">
        <v>65</v>
      </c>
      <c s="37">
        <v>1</v>
      </c>
      <c s="36">
        <v>0</v>
      </c>
      <c s="36">
        <f>ROUND(G287*H287,6)</f>
      </c>
      <c r="L287" s="38">
        <v>0</v>
      </c>
      <c s="32">
        <f>ROUND(ROUND(L287,2)*ROUND(G287,3),2)</f>
      </c>
      <c s="36" t="s">
        <v>395</v>
      </c>
      <c>
        <f>(M287*21)/100</f>
      </c>
      <c t="s">
        <v>28</v>
      </c>
    </row>
    <row r="288" spans="1:5" ht="12.75">
      <c r="A288" s="35" t="s">
        <v>56</v>
      </c>
      <c r="E288" s="39" t="s">
        <v>547</v>
      </c>
    </row>
    <row r="289" spans="1:5" ht="12.75">
      <c r="A289" s="35" t="s">
        <v>57</v>
      </c>
      <c r="E289" s="40" t="s">
        <v>5</v>
      </c>
    </row>
    <row r="290" spans="1:5" ht="102">
      <c r="A290" t="s">
        <v>58</v>
      </c>
      <c r="E290" s="39" t="s">
        <v>421</v>
      </c>
    </row>
    <row r="291" spans="1:16" ht="12.75">
      <c r="A291" t="s">
        <v>50</v>
      </c>
      <c s="34" t="s">
        <v>342</v>
      </c>
      <c s="34" t="s">
        <v>548</v>
      </c>
      <c s="35" t="s">
        <v>5</v>
      </c>
      <c s="6" t="s">
        <v>549</v>
      </c>
      <c s="36" t="s">
        <v>65</v>
      </c>
      <c s="37">
        <v>1</v>
      </c>
      <c s="36">
        <v>0</v>
      </c>
      <c s="36">
        <f>ROUND(G291*H291,6)</f>
      </c>
      <c r="L291" s="38">
        <v>0</v>
      </c>
      <c s="32">
        <f>ROUND(ROUND(L291,2)*ROUND(G291,3),2)</f>
      </c>
      <c s="36" t="s">
        <v>395</v>
      </c>
      <c>
        <f>(M291*21)/100</f>
      </c>
      <c t="s">
        <v>28</v>
      </c>
    </row>
    <row r="292" spans="1:5" ht="12.75">
      <c r="A292" s="35" t="s">
        <v>56</v>
      </c>
      <c r="E292" s="39" t="s">
        <v>549</v>
      </c>
    </row>
    <row r="293" spans="1:5" ht="12.75">
      <c r="A293" s="35" t="s">
        <v>57</v>
      </c>
      <c r="E293" s="40" t="s">
        <v>5</v>
      </c>
    </row>
    <row r="294" spans="1:5" ht="89.25">
      <c r="A294" t="s">
        <v>58</v>
      </c>
      <c r="E294" s="39" t="s">
        <v>424</v>
      </c>
    </row>
    <row r="295" spans="1:16" ht="12.75">
      <c r="A295" t="s">
        <v>50</v>
      </c>
      <c s="34" t="s">
        <v>346</v>
      </c>
      <c s="34" t="s">
        <v>550</v>
      </c>
      <c s="35" t="s">
        <v>5</v>
      </c>
      <c s="6" t="s">
        <v>551</v>
      </c>
      <c s="36" t="s">
        <v>65</v>
      </c>
      <c s="37">
        <v>1</v>
      </c>
      <c s="36">
        <v>0</v>
      </c>
      <c s="36">
        <f>ROUND(G295*H295,6)</f>
      </c>
      <c r="L295" s="38">
        <v>0</v>
      </c>
      <c s="32">
        <f>ROUND(ROUND(L295,2)*ROUND(G295,3),2)</f>
      </c>
      <c s="36" t="s">
        <v>395</v>
      </c>
      <c>
        <f>(M295*21)/100</f>
      </c>
      <c t="s">
        <v>28</v>
      </c>
    </row>
    <row r="296" spans="1:5" ht="12.75">
      <c r="A296" s="35" t="s">
        <v>56</v>
      </c>
      <c r="E296" s="39" t="s">
        <v>551</v>
      </c>
    </row>
    <row r="297" spans="1:5" ht="12.75">
      <c r="A297" s="35" t="s">
        <v>57</v>
      </c>
      <c r="E297" s="40" t="s">
        <v>5</v>
      </c>
    </row>
    <row r="298" spans="1:5" ht="102">
      <c r="A298" t="s">
        <v>58</v>
      </c>
      <c r="E298" s="39" t="s">
        <v>421</v>
      </c>
    </row>
    <row r="299" spans="1:16" ht="12.75">
      <c r="A299" t="s">
        <v>50</v>
      </c>
      <c s="34" t="s">
        <v>349</v>
      </c>
      <c s="34" t="s">
        <v>552</v>
      </c>
      <c s="35" t="s">
        <v>5</v>
      </c>
      <c s="6" t="s">
        <v>553</v>
      </c>
      <c s="36" t="s">
        <v>65</v>
      </c>
      <c s="37">
        <v>2</v>
      </c>
      <c s="36">
        <v>0</v>
      </c>
      <c s="36">
        <f>ROUND(G299*H299,6)</f>
      </c>
      <c r="L299" s="38">
        <v>0</v>
      </c>
      <c s="32">
        <f>ROUND(ROUND(L299,2)*ROUND(G299,3),2)</f>
      </c>
      <c s="36" t="s">
        <v>395</v>
      </c>
      <c>
        <f>(M299*21)/100</f>
      </c>
      <c t="s">
        <v>28</v>
      </c>
    </row>
    <row r="300" spans="1:5" ht="12.75">
      <c r="A300" s="35" t="s">
        <v>56</v>
      </c>
      <c r="E300" s="39" t="s">
        <v>553</v>
      </c>
    </row>
    <row r="301" spans="1:5" ht="12.75">
      <c r="A301" s="35" t="s">
        <v>57</v>
      </c>
      <c r="E301" s="40" t="s">
        <v>5</v>
      </c>
    </row>
    <row r="302" spans="1:5" ht="102">
      <c r="A302" t="s">
        <v>58</v>
      </c>
      <c r="E302" s="39" t="s">
        <v>421</v>
      </c>
    </row>
    <row r="303" spans="1:16" ht="12.75">
      <c r="A303" t="s">
        <v>50</v>
      </c>
      <c s="34" t="s">
        <v>353</v>
      </c>
      <c s="34" t="s">
        <v>554</v>
      </c>
      <c s="35" t="s">
        <v>5</v>
      </c>
      <c s="6" t="s">
        <v>555</v>
      </c>
      <c s="36" t="s">
        <v>65</v>
      </c>
      <c s="37">
        <v>2</v>
      </c>
      <c s="36">
        <v>0</v>
      </c>
      <c s="36">
        <f>ROUND(G303*H303,6)</f>
      </c>
      <c r="L303" s="38">
        <v>0</v>
      </c>
      <c s="32">
        <f>ROUND(ROUND(L303,2)*ROUND(G303,3),2)</f>
      </c>
      <c s="36" t="s">
        <v>395</v>
      </c>
      <c>
        <f>(M303*21)/100</f>
      </c>
      <c t="s">
        <v>28</v>
      </c>
    </row>
    <row r="304" spans="1:5" ht="12.75">
      <c r="A304" s="35" t="s">
        <v>56</v>
      </c>
      <c r="E304" s="39" t="s">
        <v>555</v>
      </c>
    </row>
    <row r="305" spans="1:5" ht="12.75">
      <c r="A305" s="35" t="s">
        <v>57</v>
      </c>
      <c r="E305" s="40" t="s">
        <v>5</v>
      </c>
    </row>
    <row r="306" spans="1:5" ht="89.25">
      <c r="A306" t="s">
        <v>58</v>
      </c>
      <c r="E306" s="39" t="s">
        <v>424</v>
      </c>
    </row>
    <row r="307" spans="1:16" ht="25.5">
      <c r="A307" t="s">
        <v>50</v>
      </c>
      <c s="34" t="s">
        <v>357</v>
      </c>
      <c s="34" t="s">
        <v>556</v>
      </c>
      <c s="35" t="s">
        <v>5</v>
      </c>
      <c s="6" t="s">
        <v>557</v>
      </c>
      <c s="36" t="s">
        <v>65</v>
      </c>
      <c s="37">
        <v>9</v>
      </c>
      <c s="36">
        <v>0</v>
      </c>
      <c s="36">
        <f>ROUND(G307*H307,6)</f>
      </c>
      <c r="L307" s="38">
        <v>0</v>
      </c>
      <c s="32">
        <f>ROUND(ROUND(L307,2)*ROUND(G307,3),2)</f>
      </c>
      <c s="36" t="s">
        <v>395</v>
      </c>
      <c>
        <f>(M307*21)/100</f>
      </c>
      <c t="s">
        <v>28</v>
      </c>
    </row>
    <row r="308" spans="1:5" ht="25.5">
      <c r="A308" s="35" t="s">
        <v>56</v>
      </c>
      <c r="E308" s="39" t="s">
        <v>557</v>
      </c>
    </row>
    <row r="309" spans="1:5" ht="12.75">
      <c r="A309" s="35" t="s">
        <v>57</v>
      </c>
      <c r="E309" s="40" t="s">
        <v>5</v>
      </c>
    </row>
    <row r="310" spans="1:5" ht="102">
      <c r="A310" t="s">
        <v>58</v>
      </c>
      <c r="E310" s="39" t="s">
        <v>421</v>
      </c>
    </row>
    <row r="311" spans="1:16" ht="25.5">
      <c r="A311" t="s">
        <v>50</v>
      </c>
      <c s="34" t="s">
        <v>361</v>
      </c>
      <c s="34" t="s">
        <v>558</v>
      </c>
      <c s="35" t="s">
        <v>5</v>
      </c>
      <c s="6" t="s">
        <v>559</v>
      </c>
      <c s="36" t="s">
        <v>65</v>
      </c>
      <c s="37">
        <v>7</v>
      </c>
      <c s="36">
        <v>0</v>
      </c>
      <c s="36">
        <f>ROUND(G311*H311,6)</f>
      </c>
      <c r="L311" s="38">
        <v>0</v>
      </c>
      <c s="32">
        <f>ROUND(ROUND(L311,2)*ROUND(G311,3),2)</f>
      </c>
      <c s="36" t="s">
        <v>395</v>
      </c>
      <c>
        <f>(M311*21)/100</f>
      </c>
      <c t="s">
        <v>28</v>
      </c>
    </row>
    <row r="312" spans="1:5" ht="25.5">
      <c r="A312" s="35" t="s">
        <v>56</v>
      </c>
      <c r="E312" s="39" t="s">
        <v>559</v>
      </c>
    </row>
    <row r="313" spans="1:5" ht="12.75">
      <c r="A313" s="35" t="s">
        <v>57</v>
      </c>
      <c r="E313" s="40" t="s">
        <v>5</v>
      </c>
    </row>
    <row r="314" spans="1:5" ht="102">
      <c r="A314" t="s">
        <v>58</v>
      </c>
      <c r="E314" s="39" t="s">
        <v>421</v>
      </c>
    </row>
    <row r="315" spans="1:16" ht="12.75">
      <c r="A315" t="s">
        <v>50</v>
      </c>
      <c s="34" t="s">
        <v>365</v>
      </c>
      <c s="34" t="s">
        <v>560</v>
      </c>
      <c s="35" t="s">
        <v>5</v>
      </c>
      <c s="6" t="s">
        <v>561</v>
      </c>
      <c s="36" t="s">
        <v>65</v>
      </c>
      <c s="37">
        <v>16</v>
      </c>
      <c s="36">
        <v>0</v>
      </c>
      <c s="36">
        <f>ROUND(G315*H315,6)</f>
      </c>
      <c r="L315" s="38">
        <v>0</v>
      </c>
      <c s="32">
        <f>ROUND(ROUND(L315,2)*ROUND(G315,3),2)</f>
      </c>
      <c s="36" t="s">
        <v>395</v>
      </c>
      <c>
        <f>(M315*21)/100</f>
      </c>
      <c t="s">
        <v>28</v>
      </c>
    </row>
    <row r="316" spans="1:5" ht="12.75">
      <c r="A316" s="35" t="s">
        <v>56</v>
      </c>
      <c r="E316" s="39" t="s">
        <v>561</v>
      </c>
    </row>
    <row r="317" spans="1:5" ht="12.75">
      <c r="A317" s="35" t="s">
        <v>57</v>
      </c>
      <c r="E317" s="40" t="s">
        <v>5</v>
      </c>
    </row>
    <row r="318" spans="1:5" ht="89.25">
      <c r="A318" t="s">
        <v>58</v>
      </c>
      <c r="E318" s="39" t="s">
        <v>424</v>
      </c>
    </row>
    <row r="319" spans="1:16" ht="12.75">
      <c r="A319" t="s">
        <v>50</v>
      </c>
      <c s="34" t="s">
        <v>369</v>
      </c>
      <c s="34" t="s">
        <v>562</v>
      </c>
      <c s="35" t="s">
        <v>5</v>
      </c>
      <c s="6" t="s">
        <v>563</v>
      </c>
      <c s="36" t="s">
        <v>65</v>
      </c>
      <c s="37">
        <v>63</v>
      </c>
      <c s="36">
        <v>0</v>
      </c>
      <c s="36">
        <f>ROUND(G319*H319,6)</f>
      </c>
      <c r="L319" s="38">
        <v>0</v>
      </c>
      <c s="32">
        <f>ROUND(ROUND(L319,2)*ROUND(G319,3),2)</f>
      </c>
      <c s="36" t="s">
        <v>395</v>
      </c>
      <c>
        <f>(M319*21)/100</f>
      </c>
      <c t="s">
        <v>28</v>
      </c>
    </row>
    <row r="320" spans="1:5" ht="12.75">
      <c r="A320" s="35" t="s">
        <v>56</v>
      </c>
      <c r="E320" s="39" t="s">
        <v>563</v>
      </c>
    </row>
    <row r="321" spans="1:5" ht="12.75">
      <c r="A321" s="35" t="s">
        <v>57</v>
      </c>
      <c r="E321" s="40" t="s">
        <v>5</v>
      </c>
    </row>
    <row r="322" spans="1:5" ht="102">
      <c r="A322" t="s">
        <v>58</v>
      </c>
      <c r="E322" s="39" t="s">
        <v>421</v>
      </c>
    </row>
    <row r="323" spans="1:16" ht="12.75">
      <c r="A323" t="s">
        <v>50</v>
      </c>
      <c s="34" t="s">
        <v>373</v>
      </c>
      <c s="34" t="s">
        <v>564</v>
      </c>
      <c s="35" t="s">
        <v>5</v>
      </c>
      <c s="6" t="s">
        <v>565</v>
      </c>
      <c s="36" t="s">
        <v>65</v>
      </c>
      <c s="37">
        <v>63</v>
      </c>
      <c s="36">
        <v>0</v>
      </c>
      <c s="36">
        <f>ROUND(G323*H323,6)</f>
      </c>
      <c r="L323" s="38">
        <v>0</v>
      </c>
      <c s="32">
        <f>ROUND(ROUND(L323,2)*ROUND(G323,3),2)</f>
      </c>
      <c s="36" t="s">
        <v>395</v>
      </c>
      <c>
        <f>(M323*21)/100</f>
      </c>
      <c t="s">
        <v>28</v>
      </c>
    </row>
    <row r="324" spans="1:5" ht="12.75">
      <c r="A324" s="35" t="s">
        <v>56</v>
      </c>
      <c r="E324" s="39" t="s">
        <v>565</v>
      </c>
    </row>
    <row r="325" spans="1:5" ht="12.75">
      <c r="A325" s="35" t="s">
        <v>57</v>
      </c>
      <c r="E325" s="40" t="s">
        <v>5</v>
      </c>
    </row>
    <row r="326" spans="1:5" ht="89.25">
      <c r="A326" t="s">
        <v>58</v>
      </c>
      <c r="E326" s="39" t="s">
        <v>424</v>
      </c>
    </row>
    <row r="327" spans="1:16" ht="12.75">
      <c r="A327" t="s">
        <v>50</v>
      </c>
      <c s="34" t="s">
        <v>377</v>
      </c>
      <c s="34" t="s">
        <v>566</v>
      </c>
      <c s="35" t="s">
        <v>5</v>
      </c>
      <c s="6" t="s">
        <v>567</v>
      </c>
      <c s="36" t="s">
        <v>65</v>
      </c>
      <c s="37">
        <v>64</v>
      </c>
      <c s="36">
        <v>0</v>
      </c>
      <c s="36">
        <f>ROUND(G327*H327,6)</f>
      </c>
      <c r="L327" s="38">
        <v>0</v>
      </c>
      <c s="32">
        <f>ROUND(ROUND(L327,2)*ROUND(G327,3),2)</f>
      </c>
      <c s="36" t="s">
        <v>395</v>
      </c>
      <c>
        <f>(M327*21)/100</f>
      </c>
      <c t="s">
        <v>28</v>
      </c>
    </row>
    <row r="328" spans="1:5" ht="12.75">
      <c r="A328" s="35" t="s">
        <v>56</v>
      </c>
      <c r="E328" s="39" t="s">
        <v>567</v>
      </c>
    </row>
    <row r="329" spans="1:5" ht="12.75">
      <c r="A329" s="35" t="s">
        <v>57</v>
      </c>
      <c r="E329" s="40" t="s">
        <v>5</v>
      </c>
    </row>
    <row r="330" spans="1:5" ht="102">
      <c r="A330" t="s">
        <v>58</v>
      </c>
      <c r="E330" s="39" t="s">
        <v>421</v>
      </c>
    </row>
    <row r="331" spans="1:16" ht="12.75">
      <c r="A331" t="s">
        <v>50</v>
      </c>
      <c s="34" t="s">
        <v>568</v>
      </c>
      <c s="34" t="s">
        <v>569</v>
      </c>
      <c s="35" t="s">
        <v>5</v>
      </c>
      <c s="6" t="s">
        <v>570</v>
      </c>
      <c s="36" t="s">
        <v>65</v>
      </c>
      <c s="37">
        <v>2</v>
      </c>
      <c s="36">
        <v>0</v>
      </c>
      <c s="36">
        <f>ROUND(G331*H331,6)</f>
      </c>
      <c r="L331" s="38">
        <v>0</v>
      </c>
      <c s="32">
        <f>ROUND(ROUND(L331,2)*ROUND(G331,3),2)</f>
      </c>
      <c s="36" t="s">
        <v>395</v>
      </c>
      <c>
        <f>(M331*21)/100</f>
      </c>
      <c t="s">
        <v>28</v>
      </c>
    </row>
    <row r="332" spans="1:5" ht="12.75">
      <c r="A332" s="35" t="s">
        <v>56</v>
      </c>
      <c r="E332" s="39" t="s">
        <v>570</v>
      </c>
    </row>
    <row r="333" spans="1:5" ht="12.75">
      <c r="A333" s="35" t="s">
        <v>57</v>
      </c>
      <c r="E333" s="40" t="s">
        <v>5</v>
      </c>
    </row>
    <row r="334" spans="1:5" ht="102">
      <c r="A334" t="s">
        <v>58</v>
      </c>
      <c r="E334" s="39" t="s">
        <v>421</v>
      </c>
    </row>
    <row r="335" spans="1:16" ht="12.75">
      <c r="A335" t="s">
        <v>50</v>
      </c>
      <c s="34" t="s">
        <v>571</v>
      </c>
      <c s="34" t="s">
        <v>572</v>
      </c>
      <c s="35" t="s">
        <v>5</v>
      </c>
      <c s="6" t="s">
        <v>573</v>
      </c>
      <c s="36" t="s">
        <v>65</v>
      </c>
      <c s="37">
        <v>66</v>
      </c>
      <c s="36">
        <v>0</v>
      </c>
      <c s="36">
        <f>ROUND(G335*H335,6)</f>
      </c>
      <c r="L335" s="38">
        <v>0</v>
      </c>
      <c s="32">
        <f>ROUND(ROUND(L335,2)*ROUND(G335,3),2)</f>
      </c>
      <c s="36" t="s">
        <v>395</v>
      </c>
      <c>
        <f>(M335*21)/100</f>
      </c>
      <c t="s">
        <v>28</v>
      </c>
    </row>
    <row r="336" spans="1:5" ht="12.75">
      <c r="A336" s="35" t="s">
        <v>56</v>
      </c>
      <c r="E336" s="39" t="s">
        <v>573</v>
      </c>
    </row>
    <row r="337" spans="1:5" ht="12.75">
      <c r="A337" s="35" t="s">
        <v>57</v>
      </c>
      <c r="E337" s="40" t="s">
        <v>5</v>
      </c>
    </row>
    <row r="338" spans="1:5" ht="89.25">
      <c r="A338" t="s">
        <v>58</v>
      </c>
      <c r="E338" s="39" t="s">
        <v>424</v>
      </c>
    </row>
    <row r="339" spans="1:16" ht="25.5">
      <c r="A339" t="s">
        <v>50</v>
      </c>
      <c s="34" t="s">
        <v>574</v>
      </c>
      <c s="34" t="s">
        <v>575</v>
      </c>
      <c s="35" t="s">
        <v>5</v>
      </c>
      <c s="6" t="s">
        <v>576</v>
      </c>
      <c s="36" t="s">
        <v>65</v>
      </c>
      <c s="37">
        <v>23</v>
      </c>
      <c s="36">
        <v>0</v>
      </c>
      <c s="36">
        <f>ROUND(G339*H339,6)</f>
      </c>
      <c r="L339" s="38">
        <v>0</v>
      </c>
      <c s="32">
        <f>ROUND(ROUND(L339,2)*ROUND(G339,3),2)</f>
      </c>
      <c s="36" t="s">
        <v>395</v>
      </c>
      <c>
        <f>(M339*21)/100</f>
      </c>
      <c t="s">
        <v>28</v>
      </c>
    </row>
    <row r="340" spans="1:5" ht="25.5">
      <c r="A340" s="35" t="s">
        <v>56</v>
      </c>
      <c r="E340" s="39" t="s">
        <v>576</v>
      </c>
    </row>
    <row r="341" spans="1:5" ht="12.75">
      <c r="A341" s="35" t="s">
        <v>57</v>
      </c>
      <c r="E341" s="40" t="s">
        <v>5</v>
      </c>
    </row>
    <row r="342" spans="1:5" ht="102">
      <c r="A342" t="s">
        <v>58</v>
      </c>
      <c r="E342" s="39" t="s">
        <v>421</v>
      </c>
    </row>
    <row r="343" spans="1:16" ht="12.75">
      <c r="A343" t="s">
        <v>50</v>
      </c>
      <c s="34" t="s">
        <v>577</v>
      </c>
      <c s="34" t="s">
        <v>578</v>
      </c>
      <c s="35" t="s">
        <v>5</v>
      </c>
      <c s="6" t="s">
        <v>579</v>
      </c>
      <c s="36" t="s">
        <v>65</v>
      </c>
      <c s="37">
        <v>27</v>
      </c>
      <c s="36">
        <v>0</v>
      </c>
      <c s="36">
        <f>ROUND(G343*H343,6)</f>
      </c>
      <c r="L343" s="38">
        <v>0</v>
      </c>
      <c s="32">
        <f>ROUND(ROUND(L343,2)*ROUND(G343,3),2)</f>
      </c>
      <c s="36" t="s">
        <v>395</v>
      </c>
      <c>
        <f>(M343*21)/100</f>
      </c>
      <c t="s">
        <v>28</v>
      </c>
    </row>
    <row r="344" spans="1:5" ht="12.75">
      <c r="A344" s="35" t="s">
        <v>56</v>
      </c>
      <c r="E344" s="39" t="s">
        <v>579</v>
      </c>
    </row>
    <row r="345" spans="1:5" ht="12.75">
      <c r="A345" s="35" t="s">
        <v>57</v>
      </c>
      <c r="E345" s="40" t="s">
        <v>5</v>
      </c>
    </row>
    <row r="346" spans="1:5" ht="89.25">
      <c r="A346" t="s">
        <v>58</v>
      </c>
      <c r="E346" s="39" t="s">
        <v>424</v>
      </c>
    </row>
    <row r="347" spans="1:16" ht="12.75">
      <c r="A347" t="s">
        <v>50</v>
      </c>
      <c s="34" t="s">
        <v>580</v>
      </c>
      <c s="34" t="s">
        <v>581</v>
      </c>
      <c s="35" t="s">
        <v>5</v>
      </c>
      <c s="6" t="s">
        <v>582</v>
      </c>
      <c s="36" t="s">
        <v>65</v>
      </c>
      <c s="37">
        <v>15</v>
      </c>
      <c s="36">
        <v>0</v>
      </c>
      <c s="36">
        <f>ROUND(G347*H347,6)</f>
      </c>
      <c r="L347" s="38">
        <v>0</v>
      </c>
      <c s="32">
        <f>ROUND(ROUND(L347,2)*ROUND(G347,3),2)</f>
      </c>
      <c s="36" t="s">
        <v>395</v>
      </c>
      <c>
        <f>(M347*21)/100</f>
      </c>
      <c t="s">
        <v>28</v>
      </c>
    </row>
    <row r="348" spans="1:5" ht="12.75">
      <c r="A348" s="35" t="s">
        <v>56</v>
      </c>
      <c r="E348" s="39" t="s">
        <v>582</v>
      </c>
    </row>
    <row r="349" spans="1:5" ht="12.75">
      <c r="A349" s="35" t="s">
        <v>57</v>
      </c>
      <c r="E349" s="40" t="s">
        <v>5</v>
      </c>
    </row>
    <row r="350" spans="1:5" ht="102">
      <c r="A350" t="s">
        <v>58</v>
      </c>
      <c r="E350" s="39" t="s">
        <v>421</v>
      </c>
    </row>
    <row r="351" spans="1:16" ht="12.75">
      <c r="A351" t="s">
        <v>50</v>
      </c>
      <c s="34" t="s">
        <v>583</v>
      </c>
      <c s="34" t="s">
        <v>584</v>
      </c>
      <c s="35" t="s">
        <v>5</v>
      </c>
      <c s="6" t="s">
        <v>585</v>
      </c>
      <c s="36" t="s">
        <v>65</v>
      </c>
      <c s="37">
        <v>15</v>
      </c>
      <c s="36">
        <v>0</v>
      </c>
      <c s="36">
        <f>ROUND(G351*H351,6)</f>
      </c>
      <c r="L351" s="38">
        <v>0</v>
      </c>
      <c s="32">
        <f>ROUND(ROUND(L351,2)*ROUND(G351,3),2)</f>
      </c>
      <c s="36" t="s">
        <v>395</v>
      </c>
      <c>
        <f>(M351*21)/100</f>
      </c>
      <c t="s">
        <v>28</v>
      </c>
    </row>
    <row r="352" spans="1:5" ht="12.75">
      <c r="A352" s="35" t="s">
        <v>56</v>
      </c>
      <c r="E352" s="39" t="s">
        <v>585</v>
      </c>
    </row>
    <row r="353" spans="1:5" ht="12.75">
      <c r="A353" s="35" t="s">
        <v>57</v>
      </c>
      <c r="E353" s="40" t="s">
        <v>5</v>
      </c>
    </row>
    <row r="354" spans="1:5" ht="89.25">
      <c r="A354" t="s">
        <v>58</v>
      </c>
      <c r="E354" s="39" t="s">
        <v>424</v>
      </c>
    </row>
    <row r="355" spans="1:16" ht="12.75">
      <c r="A355" t="s">
        <v>50</v>
      </c>
      <c s="34" t="s">
        <v>586</v>
      </c>
      <c s="34" t="s">
        <v>587</v>
      </c>
      <c s="35" t="s">
        <v>5</v>
      </c>
      <c s="6" t="s">
        <v>588</v>
      </c>
      <c s="36" t="s">
        <v>65</v>
      </c>
      <c s="37">
        <v>1</v>
      </c>
      <c s="36">
        <v>0</v>
      </c>
      <c s="36">
        <f>ROUND(G355*H355,6)</f>
      </c>
      <c r="L355" s="38">
        <v>0</v>
      </c>
      <c s="32">
        <f>ROUND(ROUND(L355,2)*ROUND(G355,3),2)</f>
      </c>
      <c s="36" t="s">
        <v>395</v>
      </c>
      <c>
        <f>(M355*21)/100</f>
      </c>
      <c t="s">
        <v>28</v>
      </c>
    </row>
    <row r="356" spans="1:5" ht="12.75">
      <c r="A356" s="35" t="s">
        <v>56</v>
      </c>
      <c r="E356" s="39" t="s">
        <v>588</v>
      </c>
    </row>
    <row r="357" spans="1:5" ht="12.75">
      <c r="A357" s="35" t="s">
        <v>57</v>
      </c>
      <c r="E357" s="40" t="s">
        <v>5</v>
      </c>
    </row>
    <row r="358" spans="1:5" ht="102">
      <c r="A358" t="s">
        <v>58</v>
      </c>
      <c r="E358" s="39" t="s">
        <v>421</v>
      </c>
    </row>
    <row r="359" spans="1:16" ht="12.75">
      <c r="A359" t="s">
        <v>50</v>
      </c>
      <c s="34" t="s">
        <v>589</v>
      </c>
      <c s="34" t="s">
        <v>590</v>
      </c>
      <c s="35" t="s">
        <v>5</v>
      </c>
      <c s="6" t="s">
        <v>591</v>
      </c>
      <c s="36" t="s">
        <v>65</v>
      </c>
      <c s="37">
        <v>1</v>
      </c>
      <c s="36">
        <v>0</v>
      </c>
      <c s="36">
        <f>ROUND(G359*H359,6)</f>
      </c>
      <c r="L359" s="38">
        <v>0</v>
      </c>
      <c s="32">
        <f>ROUND(ROUND(L359,2)*ROUND(G359,3),2)</f>
      </c>
      <c s="36" t="s">
        <v>395</v>
      </c>
      <c>
        <f>(M359*21)/100</f>
      </c>
      <c t="s">
        <v>28</v>
      </c>
    </row>
    <row r="360" spans="1:5" ht="12.75">
      <c r="A360" s="35" t="s">
        <v>56</v>
      </c>
      <c r="E360" s="39" t="s">
        <v>591</v>
      </c>
    </row>
    <row r="361" spans="1:5" ht="12.75">
      <c r="A361" s="35" t="s">
        <v>57</v>
      </c>
      <c r="E361" s="40" t="s">
        <v>5</v>
      </c>
    </row>
    <row r="362" spans="1:5" ht="89.25">
      <c r="A362" t="s">
        <v>58</v>
      </c>
      <c r="E362" s="39" t="s">
        <v>424</v>
      </c>
    </row>
    <row r="363" spans="1:16" ht="12.75">
      <c r="A363" t="s">
        <v>50</v>
      </c>
      <c s="34" t="s">
        <v>592</v>
      </c>
      <c s="34" t="s">
        <v>593</v>
      </c>
      <c s="35" t="s">
        <v>5</v>
      </c>
      <c s="6" t="s">
        <v>594</v>
      </c>
      <c s="36" t="s">
        <v>65</v>
      </c>
      <c s="37">
        <v>3</v>
      </c>
      <c s="36">
        <v>0</v>
      </c>
      <c s="36">
        <f>ROUND(G363*H363,6)</f>
      </c>
      <c r="L363" s="38">
        <v>0</v>
      </c>
      <c s="32">
        <f>ROUND(ROUND(L363,2)*ROUND(G363,3),2)</f>
      </c>
      <c s="36" t="s">
        <v>395</v>
      </c>
      <c>
        <f>(M363*21)/100</f>
      </c>
      <c t="s">
        <v>28</v>
      </c>
    </row>
    <row r="364" spans="1:5" ht="12.75">
      <c r="A364" s="35" t="s">
        <v>56</v>
      </c>
      <c r="E364" s="39" t="s">
        <v>594</v>
      </c>
    </row>
    <row r="365" spans="1:5" ht="12.75">
      <c r="A365" s="35" t="s">
        <v>57</v>
      </c>
      <c r="E365" s="40" t="s">
        <v>5</v>
      </c>
    </row>
    <row r="366" spans="1:5" ht="102">
      <c r="A366" t="s">
        <v>58</v>
      </c>
      <c r="E366" s="39" t="s">
        <v>421</v>
      </c>
    </row>
    <row r="367" spans="1:16" ht="12.75">
      <c r="A367" t="s">
        <v>50</v>
      </c>
      <c s="34" t="s">
        <v>595</v>
      </c>
      <c s="34" t="s">
        <v>596</v>
      </c>
      <c s="35" t="s">
        <v>5</v>
      </c>
      <c s="6" t="s">
        <v>597</v>
      </c>
      <c s="36" t="s">
        <v>65</v>
      </c>
      <c s="37">
        <v>3</v>
      </c>
      <c s="36">
        <v>0</v>
      </c>
      <c s="36">
        <f>ROUND(G367*H367,6)</f>
      </c>
      <c r="L367" s="38">
        <v>0</v>
      </c>
      <c s="32">
        <f>ROUND(ROUND(L367,2)*ROUND(G367,3),2)</f>
      </c>
      <c s="36" t="s">
        <v>395</v>
      </c>
      <c>
        <f>(M367*21)/100</f>
      </c>
      <c t="s">
        <v>28</v>
      </c>
    </row>
    <row r="368" spans="1:5" ht="12.75">
      <c r="A368" s="35" t="s">
        <v>56</v>
      </c>
      <c r="E368" s="39" t="s">
        <v>597</v>
      </c>
    </row>
    <row r="369" spans="1:5" ht="12.75">
      <c r="A369" s="35" t="s">
        <v>57</v>
      </c>
      <c r="E369" s="40" t="s">
        <v>5</v>
      </c>
    </row>
    <row r="370" spans="1:5" ht="89.25">
      <c r="A370" t="s">
        <v>58</v>
      </c>
      <c r="E370" s="39" t="s">
        <v>424</v>
      </c>
    </row>
    <row r="371" spans="1:16" ht="12.75">
      <c r="A371" t="s">
        <v>50</v>
      </c>
      <c s="34" t="s">
        <v>598</v>
      </c>
      <c s="34" t="s">
        <v>599</v>
      </c>
      <c s="35" t="s">
        <v>5</v>
      </c>
      <c s="6" t="s">
        <v>600</v>
      </c>
      <c s="36" t="s">
        <v>65</v>
      </c>
      <c s="37">
        <v>3</v>
      </c>
      <c s="36">
        <v>0</v>
      </c>
      <c s="36">
        <f>ROUND(G371*H371,6)</f>
      </c>
      <c r="L371" s="38">
        <v>0</v>
      </c>
      <c s="32">
        <f>ROUND(ROUND(L371,2)*ROUND(G371,3),2)</f>
      </c>
      <c s="36" t="s">
        <v>395</v>
      </c>
      <c>
        <f>(M371*21)/100</f>
      </c>
      <c t="s">
        <v>28</v>
      </c>
    </row>
    <row r="372" spans="1:5" ht="12.75">
      <c r="A372" s="35" t="s">
        <v>56</v>
      </c>
      <c r="E372" s="39" t="s">
        <v>600</v>
      </c>
    </row>
    <row r="373" spans="1:5" ht="12.75">
      <c r="A373" s="35" t="s">
        <v>57</v>
      </c>
      <c r="E373" s="40" t="s">
        <v>5</v>
      </c>
    </row>
    <row r="374" spans="1:5" ht="102">
      <c r="A374" t="s">
        <v>58</v>
      </c>
      <c r="E374" s="39" t="s">
        <v>421</v>
      </c>
    </row>
    <row r="375" spans="1:16" ht="12.75">
      <c r="A375" t="s">
        <v>50</v>
      </c>
      <c s="34" t="s">
        <v>601</v>
      </c>
      <c s="34" t="s">
        <v>602</v>
      </c>
      <c s="35" t="s">
        <v>5</v>
      </c>
      <c s="6" t="s">
        <v>603</v>
      </c>
      <c s="36" t="s">
        <v>65</v>
      </c>
      <c s="37">
        <v>3</v>
      </c>
      <c s="36">
        <v>0</v>
      </c>
      <c s="36">
        <f>ROUND(G375*H375,6)</f>
      </c>
      <c r="L375" s="38">
        <v>0</v>
      </c>
      <c s="32">
        <f>ROUND(ROUND(L375,2)*ROUND(G375,3),2)</f>
      </c>
      <c s="36" t="s">
        <v>395</v>
      </c>
      <c>
        <f>(M375*21)/100</f>
      </c>
      <c t="s">
        <v>28</v>
      </c>
    </row>
    <row r="376" spans="1:5" ht="12.75">
      <c r="A376" s="35" t="s">
        <v>56</v>
      </c>
      <c r="E376" s="39" t="s">
        <v>603</v>
      </c>
    </row>
    <row r="377" spans="1:5" ht="12.75">
      <c r="A377" s="35" t="s">
        <v>57</v>
      </c>
      <c r="E377" s="40" t="s">
        <v>5</v>
      </c>
    </row>
    <row r="378" spans="1:5" ht="89.25">
      <c r="A378" t="s">
        <v>58</v>
      </c>
      <c r="E378" s="39" t="s">
        <v>424</v>
      </c>
    </row>
    <row r="379" spans="1:16" ht="12.75">
      <c r="A379" t="s">
        <v>50</v>
      </c>
      <c s="34" t="s">
        <v>604</v>
      </c>
      <c s="34" t="s">
        <v>605</v>
      </c>
      <c s="35" t="s">
        <v>5</v>
      </c>
      <c s="6" t="s">
        <v>606</v>
      </c>
      <c s="36" t="s">
        <v>65</v>
      </c>
      <c s="37">
        <v>3</v>
      </c>
      <c s="36">
        <v>0</v>
      </c>
      <c s="36">
        <f>ROUND(G379*H379,6)</f>
      </c>
      <c r="L379" s="38">
        <v>0</v>
      </c>
      <c s="32">
        <f>ROUND(ROUND(L379,2)*ROUND(G379,3),2)</f>
      </c>
      <c s="36" t="s">
        <v>395</v>
      </c>
      <c>
        <f>(M379*21)/100</f>
      </c>
      <c t="s">
        <v>28</v>
      </c>
    </row>
    <row r="380" spans="1:5" ht="12.75">
      <c r="A380" s="35" t="s">
        <v>56</v>
      </c>
      <c r="E380" s="39" t="s">
        <v>606</v>
      </c>
    </row>
    <row r="381" spans="1:5" ht="12.75">
      <c r="A381" s="35" t="s">
        <v>57</v>
      </c>
      <c r="E381" s="40" t="s">
        <v>5</v>
      </c>
    </row>
    <row r="382" spans="1:5" ht="102">
      <c r="A382" t="s">
        <v>58</v>
      </c>
      <c r="E382" s="39" t="s">
        <v>421</v>
      </c>
    </row>
    <row r="383" spans="1:16" ht="12.75">
      <c r="A383" t="s">
        <v>50</v>
      </c>
      <c s="34" t="s">
        <v>607</v>
      </c>
      <c s="34" t="s">
        <v>608</v>
      </c>
      <c s="35" t="s">
        <v>5</v>
      </c>
      <c s="6" t="s">
        <v>609</v>
      </c>
      <c s="36" t="s">
        <v>65</v>
      </c>
      <c s="37">
        <v>3</v>
      </c>
      <c s="36">
        <v>0</v>
      </c>
      <c s="36">
        <f>ROUND(G383*H383,6)</f>
      </c>
      <c r="L383" s="38">
        <v>0</v>
      </c>
      <c s="32">
        <f>ROUND(ROUND(L383,2)*ROUND(G383,3),2)</f>
      </c>
      <c s="36" t="s">
        <v>395</v>
      </c>
      <c>
        <f>(M383*21)/100</f>
      </c>
      <c t="s">
        <v>28</v>
      </c>
    </row>
    <row r="384" spans="1:5" ht="12.75">
      <c r="A384" s="35" t="s">
        <v>56</v>
      </c>
      <c r="E384" s="39" t="s">
        <v>609</v>
      </c>
    </row>
    <row r="385" spans="1:5" ht="12.75">
      <c r="A385" s="35" t="s">
        <v>57</v>
      </c>
      <c r="E385" s="40" t="s">
        <v>5</v>
      </c>
    </row>
    <row r="386" spans="1:5" ht="89.25">
      <c r="A386" t="s">
        <v>58</v>
      </c>
      <c r="E386" s="39" t="s">
        <v>424</v>
      </c>
    </row>
    <row r="387" spans="1:16" ht="25.5">
      <c r="A387" t="s">
        <v>50</v>
      </c>
      <c s="34" t="s">
        <v>610</v>
      </c>
      <c s="34" t="s">
        <v>611</v>
      </c>
      <c s="35" t="s">
        <v>5</v>
      </c>
      <c s="6" t="s">
        <v>612</v>
      </c>
      <c s="36" t="s">
        <v>65</v>
      </c>
      <c s="37">
        <v>1</v>
      </c>
      <c s="36">
        <v>0</v>
      </c>
      <c s="36">
        <f>ROUND(G387*H387,6)</f>
      </c>
      <c r="L387" s="38">
        <v>0</v>
      </c>
      <c s="32">
        <f>ROUND(ROUND(L387,2)*ROUND(G387,3),2)</f>
      </c>
      <c s="36" t="s">
        <v>395</v>
      </c>
      <c>
        <f>(M387*21)/100</f>
      </c>
      <c t="s">
        <v>28</v>
      </c>
    </row>
    <row r="388" spans="1:5" ht="25.5">
      <c r="A388" s="35" t="s">
        <v>56</v>
      </c>
      <c r="E388" s="39" t="s">
        <v>612</v>
      </c>
    </row>
    <row r="389" spans="1:5" ht="12.75">
      <c r="A389" s="35" t="s">
        <v>57</v>
      </c>
      <c r="E389" s="40" t="s">
        <v>5</v>
      </c>
    </row>
    <row r="390" spans="1:5" ht="102">
      <c r="A390" t="s">
        <v>58</v>
      </c>
      <c r="E390" s="39" t="s">
        <v>421</v>
      </c>
    </row>
    <row r="391" spans="1:16" ht="25.5">
      <c r="A391" t="s">
        <v>50</v>
      </c>
      <c s="34" t="s">
        <v>613</v>
      </c>
      <c s="34" t="s">
        <v>614</v>
      </c>
      <c s="35" t="s">
        <v>5</v>
      </c>
      <c s="6" t="s">
        <v>615</v>
      </c>
      <c s="36" t="s">
        <v>65</v>
      </c>
      <c s="37">
        <v>1</v>
      </c>
      <c s="36">
        <v>0</v>
      </c>
      <c s="36">
        <f>ROUND(G391*H391,6)</f>
      </c>
      <c r="L391" s="38">
        <v>0</v>
      </c>
      <c s="32">
        <f>ROUND(ROUND(L391,2)*ROUND(G391,3),2)</f>
      </c>
      <c s="36" t="s">
        <v>395</v>
      </c>
      <c>
        <f>(M391*21)/100</f>
      </c>
      <c t="s">
        <v>28</v>
      </c>
    </row>
    <row r="392" spans="1:5" ht="25.5">
      <c r="A392" s="35" t="s">
        <v>56</v>
      </c>
      <c r="E392" s="39" t="s">
        <v>615</v>
      </c>
    </row>
    <row r="393" spans="1:5" ht="12.75">
      <c r="A393" s="35" t="s">
        <v>57</v>
      </c>
      <c r="E393" s="40" t="s">
        <v>5</v>
      </c>
    </row>
    <row r="394" spans="1:5" ht="102">
      <c r="A394" t="s">
        <v>58</v>
      </c>
      <c r="E394" s="39" t="s">
        <v>421</v>
      </c>
    </row>
    <row r="395" spans="1:16" ht="12.75">
      <c r="A395" t="s">
        <v>50</v>
      </c>
      <c s="34" t="s">
        <v>616</v>
      </c>
      <c s="34" t="s">
        <v>617</v>
      </c>
      <c s="35" t="s">
        <v>5</v>
      </c>
      <c s="6" t="s">
        <v>618</v>
      </c>
      <c s="36" t="s">
        <v>65</v>
      </c>
      <c s="37">
        <v>1</v>
      </c>
      <c s="36">
        <v>0</v>
      </c>
      <c s="36">
        <f>ROUND(G395*H395,6)</f>
      </c>
      <c r="L395" s="38">
        <v>0</v>
      </c>
      <c s="32">
        <f>ROUND(ROUND(L395,2)*ROUND(G395,3),2)</f>
      </c>
      <c s="36" t="s">
        <v>395</v>
      </c>
      <c>
        <f>(M395*21)/100</f>
      </c>
      <c t="s">
        <v>28</v>
      </c>
    </row>
    <row r="396" spans="1:5" ht="12.75">
      <c r="A396" s="35" t="s">
        <v>56</v>
      </c>
      <c r="E396" s="39" t="s">
        <v>618</v>
      </c>
    </row>
    <row r="397" spans="1:5" ht="12.75">
      <c r="A397" s="35" t="s">
        <v>57</v>
      </c>
      <c r="E397" s="40" t="s">
        <v>5</v>
      </c>
    </row>
    <row r="398" spans="1:5" ht="102">
      <c r="A398" t="s">
        <v>58</v>
      </c>
      <c r="E398" s="39" t="s">
        <v>421</v>
      </c>
    </row>
    <row r="399" spans="1:16" ht="12.75">
      <c r="A399" t="s">
        <v>50</v>
      </c>
      <c s="34" t="s">
        <v>619</v>
      </c>
      <c s="34" t="s">
        <v>620</v>
      </c>
      <c s="35" t="s">
        <v>5</v>
      </c>
      <c s="6" t="s">
        <v>621</v>
      </c>
      <c s="36" t="s">
        <v>65</v>
      </c>
      <c s="37">
        <v>3</v>
      </c>
      <c s="36">
        <v>0</v>
      </c>
      <c s="36">
        <f>ROUND(G399*H399,6)</f>
      </c>
      <c r="L399" s="38">
        <v>0</v>
      </c>
      <c s="32">
        <f>ROUND(ROUND(L399,2)*ROUND(G399,3),2)</f>
      </c>
      <c s="36" t="s">
        <v>395</v>
      </c>
      <c>
        <f>(M399*21)/100</f>
      </c>
      <c t="s">
        <v>28</v>
      </c>
    </row>
    <row r="400" spans="1:5" ht="12.75">
      <c r="A400" s="35" t="s">
        <v>56</v>
      </c>
      <c r="E400" s="39" t="s">
        <v>621</v>
      </c>
    </row>
    <row r="401" spans="1:5" ht="12.75">
      <c r="A401" s="35" t="s">
        <v>57</v>
      </c>
      <c r="E401" s="40" t="s">
        <v>5</v>
      </c>
    </row>
    <row r="402" spans="1:5" ht="89.25">
      <c r="A402" t="s">
        <v>58</v>
      </c>
      <c r="E402" s="39" t="s">
        <v>424</v>
      </c>
    </row>
    <row r="403" spans="1:16" ht="12.75">
      <c r="A403" t="s">
        <v>50</v>
      </c>
      <c s="34" t="s">
        <v>622</v>
      </c>
      <c s="34" t="s">
        <v>623</v>
      </c>
      <c s="35" t="s">
        <v>5</v>
      </c>
      <c s="6" t="s">
        <v>624</v>
      </c>
      <c s="36" t="s">
        <v>65</v>
      </c>
      <c s="37">
        <v>3</v>
      </c>
      <c s="36">
        <v>0</v>
      </c>
      <c s="36">
        <f>ROUND(G403*H403,6)</f>
      </c>
      <c r="L403" s="38">
        <v>0</v>
      </c>
      <c s="32">
        <f>ROUND(ROUND(L403,2)*ROUND(G403,3),2)</f>
      </c>
      <c s="36" t="s">
        <v>395</v>
      </c>
      <c>
        <f>(M403*21)/100</f>
      </c>
      <c t="s">
        <v>28</v>
      </c>
    </row>
    <row r="404" spans="1:5" ht="12.75">
      <c r="A404" s="35" t="s">
        <v>56</v>
      </c>
      <c r="E404" s="39" t="s">
        <v>624</v>
      </c>
    </row>
    <row r="405" spans="1:5" ht="12.75">
      <c r="A405" s="35" t="s">
        <v>57</v>
      </c>
      <c r="E405" s="40" t="s">
        <v>5</v>
      </c>
    </row>
    <row r="406" spans="1:5" ht="102">
      <c r="A406" t="s">
        <v>58</v>
      </c>
      <c r="E406" s="39" t="s">
        <v>421</v>
      </c>
    </row>
    <row r="407" spans="1:16" ht="12.75">
      <c r="A407" t="s">
        <v>50</v>
      </c>
      <c s="34" t="s">
        <v>625</v>
      </c>
      <c s="34" t="s">
        <v>626</v>
      </c>
      <c s="35" t="s">
        <v>5</v>
      </c>
      <c s="6" t="s">
        <v>627</v>
      </c>
      <c s="36" t="s">
        <v>65</v>
      </c>
      <c s="37">
        <v>3</v>
      </c>
      <c s="36">
        <v>0</v>
      </c>
      <c s="36">
        <f>ROUND(G407*H407,6)</f>
      </c>
      <c r="L407" s="38">
        <v>0</v>
      </c>
      <c s="32">
        <f>ROUND(ROUND(L407,2)*ROUND(G407,3),2)</f>
      </c>
      <c s="36" t="s">
        <v>395</v>
      </c>
      <c>
        <f>(M407*21)/100</f>
      </c>
      <c t="s">
        <v>28</v>
      </c>
    </row>
    <row r="408" spans="1:5" ht="12.75">
      <c r="A408" s="35" t="s">
        <v>56</v>
      </c>
      <c r="E408" s="39" t="s">
        <v>627</v>
      </c>
    </row>
    <row r="409" spans="1:5" ht="12.75">
      <c r="A409" s="35" t="s">
        <v>57</v>
      </c>
      <c r="E409" s="40" t="s">
        <v>5</v>
      </c>
    </row>
    <row r="410" spans="1:5" ht="89.25">
      <c r="A410" t="s">
        <v>58</v>
      </c>
      <c r="E410" s="39" t="s">
        <v>424</v>
      </c>
    </row>
    <row r="411" spans="1:16" ht="12.75">
      <c r="A411" t="s">
        <v>50</v>
      </c>
      <c s="34" t="s">
        <v>628</v>
      </c>
      <c s="34" t="s">
        <v>629</v>
      </c>
      <c s="35" t="s">
        <v>5</v>
      </c>
      <c s="6" t="s">
        <v>630</v>
      </c>
      <c s="36" t="s">
        <v>65</v>
      </c>
      <c s="37">
        <v>1</v>
      </c>
      <c s="36">
        <v>0</v>
      </c>
      <c s="36">
        <f>ROUND(G411*H411,6)</f>
      </c>
      <c r="L411" s="38">
        <v>0</v>
      </c>
      <c s="32">
        <f>ROUND(ROUND(L411,2)*ROUND(G411,3),2)</f>
      </c>
      <c s="36" t="s">
        <v>395</v>
      </c>
      <c>
        <f>(M411*21)/100</f>
      </c>
      <c t="s">
        <v>28</v>
      </c>
    </row>
    <row r="412" spans="1:5" ht="12.75">
      <c r="A412" s="35" t="s">
        <v>56</v>
      </c>
      <c r="E412" s="39" t="s">
        <v>630</v>
      </c>
    </row>
    <row r="413" spans="1:5" ht="12.75">
      <c r="A413" s="35" t="s">
        <v>57</v>
      </c>
      <c r="E413" s="40" t="s">
        <v>5</v>
      </c>
    </row>
    <row r="414" spans="1:5" ht="140.25">
      <c r="A414" t="s">
        <v>58</v>
      </c>
      <c r="E414" s="39" t="s">
        <v>467</v>
      </c>
    </row>
    <row r="415" spans="1:16" ht="12.75">
      <c r="A415" t="s">
        <v>50</v>
      </c>
      <c s="34" t="s">
        <v>631</v>
      </c>
      <c s="34" t="s">
        <v>632</v>
      </c>
      <c s="35" t="s">
        <v>5</v>
      </c>
      <c s="6" t="s">
        <v>633</v>
      </c>
      <c s="36" t="s">
        <v>65</v>
      </c>
      <c s="37">
        <v>1</v>
      </c>
      <c s="36">
        <v>0</v>
      </c>
      <c s="36">
        <f>ROUND(G415*H415,6)</f>
      </c>
      <c r="L415" s="38">
        <v>0</v>
      </c>
      <c s="32">
        <f>ROUND(ROUND(L415,2)*ROUND(G415,3),2)</f>
      </c>
      <c s="36" t="s">
        <v>391</v>
      </c>
      <c>
        <f>(M415*21)/100</f>
      </c>
      <c t="s">
        <v>28</v>
      </c>
    </row>
    <row r="416" spans="1:5" ht="12.75">
      <c r="A416" s="35" t="s">
        <v>56</v>
      </c>
      <c r="E416" s="39" t="s">
        <v>633</v>
      </c>
    </row>
    <row r="417" spans="1:5" ht="12.75">
      <c r="A417" s="35" t="s">
        <v>57</v>
      </c>
      <c r="E417" s="40" t="s">
        <v>5</v>
      </c>
    </row>
    <row r="418" spans="1:5" ht="114.75">
      <c r="A418" t="s">
        <v>58</v>
      </c>
      <c r="E418" s="39" t="s">
        <v>634</v>
      </c>
    </row>
    <row r="419" spans="1:16" ht="25.5">
      <c r="A419" t="s">
        <v>50</v>
      </c>
      <c s="34" t="s">
        <v>635</v>
      </c>
      <c s="34" t="s">
        <v>636</v>
      </c>
      <c s="35" t="s">
        <v>5</v>
      </c>
      <c s="6" t="s">
        <v>637</v>
      </c>
      <c s="36" t="s">
        <v>65</v>
      </c>
      <c s="37">
        <v>1</v>
      </c>
      <c s="36">
        <v>0</v>
      </c>
      <c s="36">
        <f>ROUND(G419*H419,6)</f>
      </c>
      <c r="L419" s="38">
        <v>0</v>
      </c>
      <c s="32">
        <f>ROUND(ROUND(L419,2)*ROUND(G419,3),2)</f>
      </c>
      <c s="36" t="s">
        <v>395</v>
      </c>
      <c>
        <f>(M419*21)/100</f>
      </c>
      <c t="s">
        <v>28</v>
      </c>
    </row>
    <row r="420" spans="1:5" ht="25.5">
      <c r="A420" s="35" t="s">
        <v>56</v>
      </c>
      <c r="E420" s="39" t="s">
        <v>637</v>
      </c>
    </row>
    <row r="421" spans="1:5" ht="12.75">
      <c r="A421" s="35" t="s">
        <v>57</v>
      </c>
      <c r="E421" s="40" t="s">
        <v>5</v>
      </c>
    </row>
    <row r="422" spans="1:5" ht="102">
      <c r="A422" t="s">
        <v>58</v>
      </c>
      <c r="E422" s="39" t="s">
        <v>473</v>
      </c>
    </row>
    <row r="423" spans="1:16" ht="12.75">
      <c r="A423" t="s">
        <v>50</v>
      </c>
      <c s="34" t="s">
        <v>638</v>
      </c>
      <c s="34" t="s">
        <v>639</v>
      </c>
      <c s="35" t="s">
        <v>5</v>
      </c>
      <c s="6" t="s">
        <v>640</v>
      </c>
      <c s="36" t="s">
        <v>65</v>
      </c>
      <c s="37">
        <v>1</v>
      </c>
      <c s="36">
        <v>0</v>
      </c>
      <c s="36">
        <f>ROUND(G423*H423,6)</f>
      </c>
      <c r="L423" s="38">
        <v>0</v>
      </c>
      <c s="32">
        <f>ROUND(ROUND(L423,2)*ROUND(G423,3),2)</f>
      </c>
      <c s="36" t="s">
        <v>395</v>
      </c>
      <c>
        <f>(M423*21)/100</f>
      </c>
      <c t="s">
        <v>28</v>
      </c>
    </row>
    <row r="424" spans="1:5" ht="12.75">
      <c r="A424" s="35" t="s">
        <v>56</v>
      </c>
      <c r="E424" s="39" t="s">
        <v>640</v>
      </c>
    </row>
    <row r="425" spans="1:5" ht="12.75">
      <c r="A425" s="35" t="s">
        <v>57</v>
      </c>
      <c r="E425" s="40" t="s">
        <v>5</v>
      </c>
    </row>
    <row r="426" spans="1:5" ht="102">
      <c r="A426" t="s">
        <v>58</v>
      </c>
      <c r="E426" s="39" t="s">
        <v>473</v>
      </c>
    </row>
    <row r="427" spans="1:16" ht="12.75">
      <c r="A427" t="s">
        <v>50</v>
      </c>
      <c s="34" t="s">
        <v>641</v>
      </c>
      <c s="34" t="s">
        <v>642</v>
      </c>
      <c s="35" t="s">
        <v>5</v>
      </c>
      <c s="6" t="s">
        <v>643</v>
      </c>
      <c s="36" t="s">
        <v>65</v>
      </c>
      <c s="37">
        <v>1</v>
      </c>
      <c s="36">
        <v>0</v>
      </c>
      <c s="36">
        <f>ROUND(G427*H427,6)</f>
      </c>
      <c r="L427" s="38">
        <v>0</v>
      </c>
      <c s="32">
        <f>ROUND(ROUND(L427,2)*ROUND(G427,3),2)</f>
      </c>
      <c s="36" t="s">
        <v>395</v>
      </c>
      <c>
        <f>(M427*21)/100</f>
      </c>
      <c t="s">
        <v>28</v>
      </c>
    </row>
    <row r="428" spans="1:5" ht="12.75">
      <c r="A428" s="35" t="s">
        <v>56</v>
      </c>
      <c r="E428" s="39" t="s">
        <v>643</v>
      </c>
    </row>
    <row r="429" spans="1:5" ht="12.75">
      <c r="A429" s="35" t="s">
        <v>57</v>
      </c>
      <c r="E429" s="40" t="s">
        <v>5</v>
      </c>
    </row>
    <row r="430" spans="1:5" ht="102">
      <c r="A430" t="s">
        <v>58</v>
      </c>
      <c r="E430" s="39" t="s">
        <v>473</v>
      </c>
    </row>
    <row r="431" spans="1:16" ht="12.75">
      <c r="A431" t="s">
        <v>50</v>
      </c>
      <c s="34" t="s">
        <v>644</v>
      </c>
      <c s="34" t="s">
        <v>645</v>
      </c>
      <c s="35" t="s">
        <v>5</v>
      </c>
      <c s="6" t="s">
        <v>646</v>
      </c>
      <c s="36" t="s">
        <v>65</v>
      </c>
      <c s="37">
        <v>1</v>
      </c>
      <c s="36">
        <v>0</v>
      </c>
      <c s="36">
        <f>ROUND(G431*H431,6)</f>
      </c>
      <c r="L431" s="38">
        <v>0</v>
      </c>
      <c s="32">
        <f>ROUND(ROUND(L431,2)*ROUND(G431,3),2)</f>
      </c>
      <c s="36" t="s">
        <v>395</v>
      </c>
      <c>
        <f>(M431*21)/100</f>
      </c>
      <c t="s">
        <v>28</v>
      </c>
    </row>
    <row r="432" spans="1:5" ht="12.75">
      <c r="A432" s="35" t="s">
        <v>56</v>
      </c>
      <c r="E432" s="39" t="s">
        <v>646</v>
      </c>
    </row>
    <row r="433" spans="1:5" ht="12.75">
      <c r="A433" s="35" t="s">
        <v>57</v>
      </c>
      <c r="E433" s="40" t="s">
        <v>5</v>
      </c>
    </row>
    <row r="434" spans="1:5" ht="63.75">
      <c r="A434" t="s">
        <v>58</v>
      </c>
      <c r="E434" s="39" t="s">
        <v>480</v>
      </c>
    </row>
    <row r="435" spans="1:16" ht="12.75">
      <c r="A435" t="s">
        <v>50</v>
      </c>
      <c s="34" t="s">
        <v>647</v>
      </c>
      <c s="34" t="s">
        <v>648</v>
      </c>
      <c s="35" t="s">
        <v>5</v>
      </c>
      <c s="6" t="s">
        <v>649</v>
      </c>
      <c s="36" t="s">
        <v>65</v>
      </c>
      <c s="37">
        <v>1</v>
      </c>
      <c s="36">
        <v>0</v>
      </c>
      <c s="36">
        <f>ROUND(G435*H435,6)</f>
      </c>
      <c r="L435" s="38">
        <v>0</v>
      </c>
      <c s="32">
        <f>ROUND(ROUND(L435,2)*ROUND(G435,3),2)</f>
      </c>
      <c s="36" t="s">
        <v>391</v>
      </c>
      <c>
        <f>(M435*21)/100</f>
      </c>
      <c t="s">
        <v>28</v>
      </c>
    </row>
    <row r="436" spans="1:5" ht="12.75">
      <c r="A436" s="35" t="s">
        <v>56</v>
      </c>
      <c r="E436" s="39" t="s">
        <v>649</v>
      </c>
    </row>
    <row r="437" spans="1:5" ht="12.75">
      <c r="A437" s="35" t="s">
        <v>57</v>
      </c>
      <c r="E437" s="40" t="s">
        <v>5</v>
      </c>
    </row>
    <row r="438" spans="1:5" ht="51">
      <c r="A438" t="s">
        <v>58</v>
      </c>
      <c r="E438" s="39" t="s">
        <v>492</v>
      </c>
    </row>
    <row r="439" spans="1:16" ht="12.75">
      <c r="A439" t="s">
        <v>50</v>
      </c>
      <c s="34" t="s">
        <v>650</v>
      </c>
      <c s="34" t="s">
        <v>651</v>
      </c>
      <c s="35" t="s">
        <v>5</v>
      </c>
      <c s="6" t="s">
        <v>652</v>
      </c>
      <c s="36" t="s">
        <v>65</v>
      </c>
      <c s="37">
        <v>1</v>
      </c>
      <c s="36">
        <v>0</v>
      </c>
      <c s="36">
        <f>ROUND(G439*H439,6)</f>
      </c>
      <c r="L439" s="38">
        <v>0</v>
      </c>
      <c s="32">
        <f>ROUND(ROUND(L439,2)*ROUND(G439,3),2)</f>
      </c>
      <c s="36" t="s">
        <v>391</v>
      </c>
      <c>
        <f>(M439*21)/100</f>
      </c>
      <c t="s">
        <v>28</v>
      </c>
    </row>
    <row r="440" spans="1:5" ht="12.75">
      <c r="A440" s="35" t="s">
        <v>56</v>
      </c>
      <c r="E440" s="39" t="s">
        <v>652</v>
      </c>
    </row>
    <row r="441" spans="1:5" ht="12.75">
      <c r="A441" s="35" t="s">
        <v>57</v>
      </c>
      <c r="E441" s="40" t="s">
        <v>5</v>
      </c>
    </row>
    <row r="442" spans="1:5" ht="51">
      <c r="A442" t="s">
        <v>58</v>
      </c>
      <c r="E442" s="39" t="s">
        <v>492</v>
      </c>
    </row>
    <row r="443" spans="1:16" ht="12.75">
      <c r="A443" t="s">
        <v>50</v>
      </c>
      <c s="34" t="s">
        <v>653</v>
      </c>
      <c s="34" t="s">
        <v>654</v>
      </c>
      <c s="35" t="s">
        <v>5</v>
      </c>
      <c s="6" t="s">
        <v>655</v>
      </c>
      <c s="36" t="s">
        <v>65</v>
      </c>
      <c s="37">
        <v>1</v>
      </c>
      <c s="36">
        <v>0</v>
      </c>
      <c s="36">
        <f>ROUND(G443*H443,6)</f>
      </c>
      <c r="L443" s="38">
        <v>0</v>
      </c>
      <c s="32">
        <f>ROUND(ROUND(L443,2)*ROUND(G443,3),2)</f>
      </c>
      <c s="36" t="s">
        <v>391</v>
      </c>
      <c>
        <f>(M443*21)/100</f>
      </c>
      <c t="s">
        <v>28</v>
      </c>
    </row>
    <row r="444" spans="1:5" ht="12.75">
      <c r="A444" s="35" t="s">
        <v>56</v>
      </c>
      <c r="E444" s="39" t="s">
        <v>655</v>
      </c>
    </row>
    <row r="445" spans="1:5" ht="12.75">
      <c r="A445" s="35" t="s">
        <v>57</v>
      </c>
      <c r="E445" s="40" t="s">
        <v>5</v>
      </c>
    </row>
    <row r="446" spans="1:5" ht="51">
      <c r="A446" t="s">
        <v>58</v>
      </c>
      <c r="E446" s="39" t="s">
        <v>492</v>
      </c>
    </row>
    <row r="447" spans="1:16" ht="12.75">
      <c r="A447" t="s">
        <v>50</v>
      </c>
      <c s="34" t="s">
        <v>656</v>
      </c>
      <c s="34" t="s">
        <v>657</v>
      </c>
      <c s="35" t="s">
        <v>5</v>
      </c>
      <c s="6" t="s">
        <v>658</v>
      </c>
      <c s="36" t="s">
        <v>65</v>
      </c>
      <c s="37">
        <v>4</v>
      </c>
      <c s="36">
        <v>0</v>
      </c>
      <c s="36">
        <f>ROUND(G447*H447,6)</f>
      </c>
      <c r="L447" s="38">
        <v>0</v>
      </c>
      <c s="32">
        <f>ROUND(ROUND(L447,2)*ROUND(G447,3),2)</f>
      </c>
      <c s="36" t="s">
        <v>391</v>
      </c>
      <c>
        <f>(M447*21)/100</f>
      </c>
      <c t="s">
        <v>28</v>
      </c>
    </row>
    <row r="448" spans="1:5" ht="12.75">
      <c r="A448" s="35" t="s">
        <v>56</v>
      </c>
      <c r="E448" s="39" t="s">
        <v>658</v>
      </c>
    </row>
    <row r="449" spans="1:5" ht="12.75">
      <c r="A449" s="35" t="s">
        <v>57</v>
      </c>
      <c r="E449" s="40" t="s">
        <v>5</v>
      </c>
    </row>
    <row r="450" spans="1:5" ht="51">
      <c r="A450" t="s">
        <v>58</v>
      </c>
      <c r="E450" s="39" t="s">
        <v>492</v>
      </c>
    </row>
    <row r="451" spans="1:16" ht="12.75">
      <c r="A451" t="s">
        <v>50</v>
      </c>
      <c s="34" t="s">
        <v>659</v>
      </c>
      <c s="34" t="s">
        <v>660</v>
      </c>
      <c s="35" t="s">
        <v>5</v>
      </c>
      <c s="6" t="s">
        <v>661</v>
      </c>
      <c s="36" t="s">
        <v>65</v>
      </c>
      <c s="37">
        <v>3</v>
      </c>
      <c s="36">
        <v>0</v>
      </c>
      <c s="36">
        <f>ROUND(G451*H451,6)</f>
      </c>
      <c r="L451" s="38">
        <v>0</v>
      </c>
      <c s="32">
        <f>ROUND(ROUND(L451,2)*ROUND(G451,3),2)</f>
      </c>
      <c s="36" t="s">
        <v>391</v>
      </c>
      <c>
        <f>(M451*21)/100</f>
      </c>
      <c t="s">
        <v>28</v>
      </c>
    </row>
    <row r="452" spans="1:5" ht="12.75">
      <c r="A452" s="35" t="s">
        <v>56</v>
      </c>
      <c r="E452" s="39" t="s">
        <v>661</v>
      </c>
    </row>
    <row r="453" spans="1:5" ht="12.75">
      <c r="A453" s="35" t="s">
        <v>57</v>
      </c>
      <c r="E453" s="40" t="s">
        <v>5</v>
      </c>
    </row>
    <row r="454" spans="1:5" ht="51">
      <c r="A454" t="s">
        <v>58</v>
      </c>
      <c r="E454" s="39" t="s">
        <v>492</v>
      </c>
    </row>
    <row r="455" spans="1:16" ht="12.75">
      <c r="A455" t="s">
        <v>50</v>
      </c>
      <c s="34" t="s">
        <v>662</v>
      </c>
      <c s="34" t="s">
        <v>663</v>
      </c>
      <c s="35" t="s">
        <v>5</v>
      </c>
      <c s="6" t="s">
        <v>664</v>
      </c>
      <c s="36" t="s">
        <v>65</v>
      </c>
      <c s="37">
        <v>3</v>
      </c>
      <c s="36">
        <v>0</v>
      </c>
      <c s="36">
        <f>ROUND(G455*H455,6)</f>
      </c>
      <c r="L455" s="38">
        <v>0</v>
      </c>
      <c s="32">
        <f>ROUND(ROUND(L455,2)*ROUND(G455,3),2)</f>
      </c>
      <c s="36" t="s">
        <v>391</v>
      </c>
      <c>
        <f>(M455*21)/100</f>
      </c>
      <c t="s">
        <v>28</v>
      </c>
    </row>
    <row r="456" spans="1:5" ht="12.75">
      <c r="A456" s="35" t="s">
        <v>56</v>
      </c>
      <c r="E456" s="39" t="s">
        <v>664</v>
      </c>
    </row>
    <row r="457" spans="1:5" ht="12.75">
      <c r="A457" s="35" t="s">
        <v>57</v>
      </c>
      <c r="E457" s="40" t="s">
        <v>5</v>
      </c>
    </row>
    <row r="458" spans="1:5" ht="51">
      <c r="A458" t="s">
        <v>58</v>
      </c>
      <c r="E458" s="39" t="s">
        <v>492</v>
      </c>
    </row>
    <row r="459" spans="1:13" ht="12.75">
      <c r="A459" t="s">
        <v>47</v>
      </c>
      <c r="C459" s="31" t="s">
        <v>48</v>
      </c>
      <c r="E459" s="33" t="s">
        <v>665</v>
      </c>
      <c r="J459" s="32">
        <f>0</f>
      </c>
      <c s="32">
        <f>0</f>
      </c>
      <c s="32">
        <f>0+L460+L464+L468+L472+L476+L480+L484+L488+L492+L496+L500+L504+L508+L512+L516+L520+L524+L528+L532+L536+L540+L544+L548+L552+L556+L560+L564</f>
      </c>
      <c s="32">
        <f>0+M460+M464+M468+M472+M476+M480+M484+M488+M492+M496+M500+M504+M508+M512+M516+M520+M524+M528+M532+M536+M540+M544+M548+M552+M556+M560+M564</f>
      </c>
    </row>
    <row r="460" spans="1:16" ht="25.5">
      <c r="A460" t="s">
        <v>50</v>
      </c>
      <c s="34" t="s">
        <v>666</v>
      </c>
      <c s="34" t="s">
        <v>667</v>
      </c>
      <c s="35" t="s">
        <v>5</v>
      </c>
      <c s="6" t="s">
        <v>668</v>
      </c>
      <c s="36" t="s">
        <v>86</v>
      </c>
      <c s="37">
        <v>300</v>
      </c>
      <c s="36">
        <v>0</v>
      </c>
      <c s="36">
        <f>ROUND(G460*H460,6)</f>
      </c>
      <c r="L460" s="38">
        <v>0</v>
      </c>
      <c s="32">
        <f>ROUND(ROUND(L460,2)*ROUND(G460,3),2)</f>
      </c>
      <c s="36" t="s">
        <v>395</v>
      </c>
      <c>
        <f>(M460*21)/100</f>
      </c>
      <c t="s">
        <v>28</v>
      </c>
    </row>
    <row r="461" spans="1:5" ht="25.5">
      <c r="A461" s="35" t="s">
        <v>56</v>
      </c>
      <c r="E461" s="39" t="s">
        <v>668</v>
      </c>
    </row>
    <row r="462" spans="1:5" ht="12.75">
      <c r="A462" s="35" t="s">
        <v>57</v>
      </c>
      <c r="E462" s="40" t="s">
        <v>5</v>
      </c>
    </row>
    <row r="463" spans="1:5" ht="51">
      <c r="A463" t="s">
        <v>58</v>
      </c>
      <c r="E463" s="39" t="s">
        <v>669</v>
      </c>
    </row>
    <row r="464" spans="1:16" ht="12.75">
      <c r="A464" t="s">
        <v>50</v>
      </c>
      <c s="34" t="s">
        <v>670</v>
      </c>
      <c s="34" t="s">
        <v>671</v>
      </c>
      <c s="35" t="s">
        <v>5</v>
      </c>
      <c s="6" t="s">
        <v>672</v>
      </c>
      <c s="36" t="s">
        <v>86</v>
      </c>
      <c s="37">
        <v>200</v>
      </c>
      <c s="36">
        <v>0</v>
      </c>
      <c s="36">
        <f>ROUND(G464*H464,6)</f>
      </c>
      <c r="L464" s="38">
        <v>0</v>
      </c>
      <c s="32">
        <f>ROUND(ROUND(L464,2)*ROUND(G464,3),2)</f>
      </c>
      <c s="36" t="s">
        <v>395</v>
      </c>
      <c>
        <f>(M464*21)/100</f>
      </c>
      <c t="s">
        <v>28</v>
      </c>
    </row>
    <row r="465" spans="1:5" ht="12.75">
      <c r="A465" s="35" t="s">
        <v>56</v>
      </c>
      <c r="E465" s="39" t="s">
        <v>672</v>
      </c>
    </row>
    <row r="466" spans="1:5" ht="12.75">
      <c r="A466" s="35" t="s">
        <v>57</v>
      </c>
      <c r="E466" s="40" t="s">
        <v>5</v>
      </c>
    </row>
    <row r="467" spans="1:5" ht="63.75">
      <c r="A467" t="s">
        <v>58</v>
      </c>
      <c r="E467" s="39" t="s">
        <v>673</v>
      </c>
    </row>
    <row r="468" spans="1:16" ht="12.75">
      <c r="A468" t="s">
        <v>50</v>
      </c>
      <c s="34" t="s">
        <v>674</v>
      </c>
      <c s="34" t="s">
        <v>675</v>
      </c>
      <c s="35" t="s">
        <v>5</v>
      </c>
      <c s="6" t="s">
        <v>676</v>
      </c>
      <c s="36" t="s">
        <v>65</v>
      </c>
      <c s="37">
        <v>20</v>
      </c>
      <c s="36">
        <v>0</v>
      </c>
      <c s="36">
        <f>ROUND(G468*H468,6)</f>
      </c>
      <c r="L468" s="38">
        <v>0</v>
      </c>
      <c s="32">
        <f>ROUND(ROUND(L468,2)*ROUND(G468,3),2)</f>
      </c>
      <c s="36" t="s">
        <v>395</v>
      </c>
      <c>
        <f>(M468*21)/100</f>
      </c>
      <c t="s">
        <v>28</v>
      </c>
    </row>
    <row r="469" spans="1:5" ht="12.75">
      <c r="A469" s="35" t="s">
        <v>56</v>
      </c>
      <c r="E469" s="39" t="s">
        <v>676</v>
      </c>
    </row>
    <row r="470" spans="1:5" ht="12.75">
      <c r="A470" s="35" t="s">
        <v>57</v>
      </c>
      <c r="E470" s="40" t="s">
        <v>5</v>
      </c>
    </row>
    <row r="471" spans="1:5" ht="51">
      <c r="A471" t="s">
        <v>58</v>
      </c>
      <c r="E471" s="39" t="s">
        <v>677</v>
      </c>
    </row>
    <row r="472" spans="1:16" ht="12.75">
      <c r="A472" t="s">
        <v>50</v>
      </c>
      <c s="34" t="s">
        <v>678</v>
      </c>
      <c s="34" t="s">
        <v>679</v>
      </c>
      <c s="35" t="s">
        <v>5</v>
      </c>
      <c s="6" t="s">
        <v>680</v>
      </c>
      <c s="36" t="s">
        <v>65</v>
      </c>
      <c s="37">
        <v>2</v>
      </c>
      <c s="36">
        <v>0</v>
      </c>
      <c s="36">
        <f>ROUND(G472*H472,6)</f>
      </c>
      <c r="L472" s="38">
        <v>0</v>
      </c>
      <c s="32">
        <f>ROUND(ROUND(L472,2)*ROUND(G472,3),2)</f>
      </c>
      <c s="36" t="s">
        <v>395</v>
      </c>
      <c>
        <f>(M472*21)/100</f>
      </c>
      <c t="s">
        <v>28</v>
      </c>
    </row>
    <row r="473" spans="1:5" ht="12.75">
      <c r="A473" s="35" t="s">
        <v>56</v>
      </c>
      <c r="E473" s="39" t="s">
        <v>680</v>
      </c>
    </row>
    <row r="474" spans="1:5" ht="12.75">
      <c r="A474" s="35" t="s">
        <v>57</v>
      </c>
      <c r="E474" s="40" t="s">
        <v>5</v>
      </c>
    </row>
    <row r="475" spans="1:5" ht="76.5">
      <c r="A475" t="s">
        <v>58</v>
      </c>
      <c r="E475" s="39" t="s">
        <v>681</v>
      </c>
    </row>
    <row r="476" spans="1:16" ht="12.75">
      <c r="A476" t="s">
        <v>50</v>
      </c>
      <c s="34" t="s">
        <v>682</v>
      </c>
      <c s="34" t="s">
        <v>683</v>
      </c>
      <c s="35" t="s">
        <v>5</v>
      </c>
      <c s="6" t="s">
        <v>684</v>
      </c>
      <c s="36" t="s">
        <v>65</v>
      </c>
      <c s="37">
        <v>2</v>
      </c>
      <c s="36">
        <v>0</v>
      </c>
      <c s="36">
        <f>ROUND(G476*H476,6)</f>
      </c>
      <c r="L476" s="38">
        <v>0</v>
      </c>
      <c s="32">
        <f>ROUND(ROUND(L476,2)*ROUND(G476,3),2)</f>
      </c>
      <c s="36" t="s">
        <v>395</v>
      </c>
      <c>
        <f>(M476*21)/100</f>
      </c>
      <c t="s">
        <v>28</v>
      </c>
    </row>
    <row r="477" spans="1:5" ht="12.75">
      <c r="A477" s="35" t="s">
        <v>56</v>
      </c>
      <c r="E477" s="39" t="s">
        <v>684</v>
      </c>
    </row>
    <row r="478" spans="1:5" ht="12.75">
      <c r="A478" s="35" t="s">
        <v>57</v>
      </c>
      <c r="E478" s="40" t="s">
        <v>5</v>
      </c>
    </row>
    <row r="479" spans="1:5" ht="76.5">
      <c r="A479" t="s">
        <v>58</v>
      </c>
      <c r="E479" s="39" t="s">
        <v>685</v>
      </c>
    </row>
    <row r="480" spans="1:16" ht="12.75">
      <c r="A480" t="s">
        <v>50</v>
      </c>
      <c s="34" t="s">
        <v>686</v>
      </c>
      <c s="34" t="s">
        <v>538</v>
      </c>
      <c s="35" t="s">
        <v>51</v>
      </c>
      <c s="6" t="s">
        <v>539</v>
      </c>
      <c s="36" t="s">
        <v>402</v>
      </c>
      <c s="37">
        <v>15.08</v>
      </c>
      <c s="36">
        <v>0</v>
      </c>
      <c s="36">
        <f>ROUND(G480*H480,6)</f>
      </c>
      <c r="L480" s="38">
        <v>0</v>
      </c>
      <c s="32">
        <f>ROUND(ROUND(L480,2)*ROUND(G480,3),2)</f>
      </c>
      <c s="36" t="s">
        <v>395</v>
      </c>
      <c>
        <f>(M480*21)/100</f>
      </c>
      <c t="s">
        <v>28</v>
      </c>
    </row>
    <row r="481" spans="1:5" ht="12.75">
      <c r="A481" s="35" t="s">
        <v>56</v>
      </c>
      <c r="E481" s="39" t="s">
        <v>539</v>
      </c>
    </row>
    <row r="482" spans="1:5" ht="12.75">
      <c r="A482" s="35" t="s">
        <v>57</v>
      </c>
      <c r="E482" s="40" t="s">
        <v>5</v>
      </c>
    </row>
    <row r="483" spans="1:5" ht="114.75">
      <c r="A483" t="s">
        <v>58</v>
      </c>
      <c r="E483" s="39" t="s">
        <v>403</v>
      </c>
    </row>
    <row r="484" spans="1:16" ht="12.75">
      <c r="A484" t="s">
        <v>50</v>
      </c>
      <c s="34" t="s">
        <v>687</v>
      </c>
      <c s="34" t="s">
        <v>540</v>
      </c>
      <c s="35" t="s">
        <v>51</v>
      </c>
      <c s="6" t="s">
        <v>541</v>
      </c>
      <c s="36" t="s">
        <v>402</v>
      </c>
      <c s="37">
        <v>15.08</v>
      </c>
      <c s="36">
        <v>0</v>
      </c>
      <c s="36">
        <f>ROUND(G484*H484,6)</f>
      </c>
      <c r="L484" s="38">
        <v>0</v>
      </c>
      <c s="32">
        <f>ROUND(ROUND(L484,2)*ROUND(G484,3),2)</f>
      </c>
      <c s="36" t="s">
        <v>395</v>
      </c>
      <c>
        <f>(M484*21)/100</f>
      </c>
      <c t="s">
        <v>28</v>
      </c>
    </row>
    <row r="485" spans="1:5" ht="12.75">
      <c r="A485" s="35" t="s">
        <v>56</v>
      </c>
      <c r="E485" s="39" t="s">
        <v>541</v>
      </c>
    </row>
    <row r="486" spans="1:5" ht="12.75">
      <c r="A486" s="35" t="s">
        <v>57</v>
      </c>
      <c r="E486" s="40" t="s">
        <v>5</v>
      </c>
    </row>
    <row r="487" spans="1:5" ht="89.25">
      <c r="A487" t="s">
        <v>58</v>
      </c>
      <c r="E487" s="39" t="s">
        <v>418</v>
      </c>
    </row>
    <row r="488" spans="1:16" ht="12.75">
      <c r="A488" t="s">
        <v>50</v>
      </c>
      <c s="34" t="s">
        <v>688</v>
      </c>
      <c s="34" t="s">
        <v>689</v>
      </c>
      <c s="35" t="s">
        <v>5</v>
      </c>
      <c s="6" t="s">
        <v>690</v>
      </c>
      <c s="36" t="s">
        <v>65</v>
      </c>
      <c s="37">
        <v>34</v>
      </c>
      <c s="36">
        <v>0</v>
      </c>
      <c s="36">
        <f>ROUND(G488*H488,6)</f>
      </c>
      <c r="L488" s="38">
        <v>0</v>
      </c>
      <c s="32">
        <f>ROUND(ROUND(L488,2)*ROUND(G488,3),2)</f>
      </c>
      <c s="36" t="s">
        <v>395</v>
      </c>
      <c>
        <f>(M488*21)/100</f>
      </c>
      <c t="s">
        <v>28</v>
      </c>
    </row>
    <row r="489" spans="1:5" ht="12.75">
      <c r="A489" s="35" t="s">
        <v>56</v>
      </c>
      <c r="E489" s="39" t="s">
        <v>690</v>
      </c>
    </row>
    <row r="490" spans="1:5" ht="12.75">
      <c r="A490" s="35" t="s">
        <v>57</v>
      </c>
      <c r="E490" s="40" t="s">
        <v>5</v>
      </c>
    </row>
    <row r="491" spans="1:5" ht="102">
      <c r="A491" t="s">
        <v>58</v>
      </c>
      <c r="E491" s="39" t="s">
        <v>421</v>
      </c>
    </row>
    <row r="492" spans="1:16" ht="12.75">
      <c r="A492" t="s">
        <v>50</v>
      </c>
      <c s="34" t="s">
        <v>691</v>
      </c>
      <c s="34" t="s">
        <v>692</v>
      </c>
      <c s="35" t="s">
        <v>5</v>
      </c>
      <c s="6" t="s">
        <v>693</v>
      </c>
      <c s="36" t="s">
        <v>65</v>
      </c>
      <c s="37">
        <v>34</v>
      </c>
      <c s="36">
        <v>0</v>
      </c>
      <c s="36">
        <f>ROUND(G492*H492,6)</f>
      </c>
      <c r="L492" s="38">
        <v>0</v>
      </c>
      <c s="32">
        <f>ROUND(ROUND(L492,2)*ROUND(G492,3),2)</f>
      </c>
      <c s="36" t="s">
        <v>395</v>
      </c>
      <c>
        <f>(M492*21)/100</f>
      </c>
      <c t="s">
        <v>28</v>
      </c>
    </row>
    <row r="493" spans="1:5" ht="12.75">
      <c r="A493" s="35" t="s">
        <v>56</v>
      </c>
      <c r="E493" s="39" t="s">
        <v>693</v>
      </c>
    </row>
    <row r="494" spans="1:5" ht="12.75">
      <c r="A494" s="35" t="s">
        <v>57</v>
      </c>
      <c r="E494" s="40" t="s">
        <v>5</v>
      </c>
    </row>
    <row r="495" spans="1:5" ht="89.25">
      <c r="A495" t="s">
        <v>58</v>
      </c>
      <c r="E495" s="39" t="s">
        <v>694</v>
      </c>
    </row>
    <row r="496" spans="1:16" ht="12.75">
      <c r="A496" t="s">
        <v>50</v>
      </c>
      <c s="34" t="s">
        <v>695</v>
      </c>
      <c s="34" t="s">
        <v>696</v>
      </c>
      <c s="35" t="s">
        <v>5</v>
      </c>
      <c s="6" t="s">
        <v>697</v>
      </c>
      <c s="36" t="s">
        <v>65</v>
      </c>
      <c s="37">
        <v>10</v>
      </c>
      <c s="36">
        <v>0</v>
      </c>
      <c s="36">
        <f>ROUND(G496*H496,6)</f>
      </c>
      <c r="L496" s="38">
        <v>0</v>
      </c>
      <c s="32">
        <f>ROUND(ROUND(L496,2)*ROUND(G496,3),2)</f>
      </c>
      <c s="36" t="s">
        <v>395</v>
      </c>
      <c>
        <f>(M496*21)/100</f>
      </c>
      <c t="s">
        <v>28</v>
      </c>
    </row>
    <row r="497" spans="1:5" ht="12.75">
      <c r="A497" s="35" t="s">
        <v>56</v>
      </c>
      <c r="E497" s="39" t="s">
        <v>697</v>
      </c>
    </row>
    <row r="498" spans="1:5" ht="12.75">
      <c r="A498" s="35" t="s">
        <v>57</v>
      </c>
      <c r="E498" s="40" t="s">
        <v>5</v>
      </c>
    </row>
    <row r="499" spans="1:5" ht="102">
      <c r="A499" t="s">
        <v>58</v>
      </c>
      <c r="E499" s="39" t="s">
        <v>421</v>
      </c>
    </row>
    <row r="500" spans="1:16" ht="12.75">
      <c r="A500" t="s">
        <v>50</v>
      </c>
      <c s="34" t="s">
        <v>698</v>
      </c>
      <c s="34" t="s">
        <v>699</v>
      </c>
      <c s="35" t="s">
        <v>5</v>
      </c>
      <c s="6" t="s">
        <v>700</v>
      </c>
      <c s="36" t="s">
        <v>65</v>
      </c>
      <c s="37">
        <v>5</v>
      </c>
      <c s="36">
        <v>0</v>
      </c>
      <c s="36">
        <f>ROUND(G500*H500,6)</f>
      </c>
      <c r="L500" s="38">
        <v>0</v>
      </c>
      <c s="32">
        <f>ROUND(ROUND(L500,2)*ROUND(G500,3),2)</f>
      </c>
      <c s="36" t="s">
        <v>395</v>
      </c>
      <c>
        <f>(M500*21)/100</f>
      </c>
      <c t="s">
        <v>28</v>
      </c>
    </row>
    <row r="501" spans="1:5" ht="12.75">
      <c r="A501" s="35" t="s">
        <v>56</v>
      </c>
      <c r="E501" s="39" t="s">
        <v>700</v>
      </c>
    </row>
    <row r="502" spans="1:5" ht="12.75">
      <c r="A502" s="35" t="s">
        <v>57</v>
      </c>
      <c r="E502" s="40" t="s">
        <v>5</v>
      </c>
    </row>
    <row r="503" spans="1:5" ht="102">
      <c r="A503" t="s">
        <v>58</v>
      </c>
      <c r="E503" s="39" t="s">
        <v>421</v>
      </c>
    </row>
    <row r="504" spans="1:16" ht="25.5">
      <c r="A504" t="s">
        <v>50</v>
      </c>
      <c s="34" t="s">
        <v>701</v>
      </c>
      <c s="34" t="s">
        <v>702</v>
      </c>
      <c s="35" t="s">
        <v>5</v>
      </c>
      <c s="6" t="s">
        <v>703</v>
      </c>
      <c s="36" t="s">
        <v>65</v>
      </c>
      <c s="37">
        <v>120</v>
      </c>
      <c s="36">
        <v>0</v>
      </c>
      <c s="36">
        <f>ROUND(G504*H504,6)</f>
      </c>
      <c r="L504" s="38">
        <v>0</v>
      </c>
      <c s="32">
        <f>ROUND(ROUND(L504,2)*ROUND(G504,3),2)</f>
      </c>
      <c s="36" t="s">
        <v>395</v>
      </c>
      <c>
        <f>(M504*21)/100</f>
      </c>
      <c t="s">
        <v>28</v>
      </c>
    </row>
    <row r="505" spans="1:5" ht="25.5">
      <c r="A505" s="35" t="s">
        <v>56</v>
      </c>
      <c r="E505" s="39" t="s">
        <v>703</v>
      </c>
    </row>
    <row r="506" spans="1:5" ht="12.75">
      <c r="A506" s="35" t="s">
        <v>57</v>
      </c>
      <c r="E506" s="40" t="s">
        <v>5</v>
      </c>
    </row>
    <row r="507" spans="1:5" ht="102">
      <c r="A507" t="s">
        <v>58</v>
      </c>
      <c r="E507" s="39" t="s">
        <v>421</v>
      </c>
    </row>
    <row r="508" spans="1:16" ht="12.75">
      <c r="A508" t="s">
        <v>50</v>
      </c>
      <c s="34" t="s">
        <v>704</v>
      </c>
      <c s="34" t="s">
        <v>705</v>
      </c>
      <c s="35" t="s">
        <v>5</v>
      </c>
      <c s="6" t="s">
        <v>706</v>
      </c>
      <c s="36" t="s">
        <v>65</v>
      </c>
      <c s="37">
        <v>15</v>
      </c>
      <c s="36">
        <v>0</v>
      </c>
      <c s="36">
        <f>ROUND(G508*H508,6)</f>
      </c>
      <c r="L508" s="38">
        <v>0</v>
      </c>
      <c s="32">
        <f>ROUND(ROUND(L508,2)*ROUND(G508,3),2)</f>
      </c>
      <c s="36" t="s">
        <v>395</v>
      </c>
      <c>
        <f>(M508*21)/100</f>
      </c>
      <c t="s">
        <v>28</v>
      </c>
    </row>
    <row r="509" spans="1:5" ht="12.75">
      <c r="A509" s="35" t="s">
        <v>56</v>
      </c>
      <c r="E509" s="39" t="s">
        <v>706</v>
      </c>
    </row>
    <row r="510" spans="1:5" ht="12.75">
      <c r="A510" s="35" t="s">
        <v>57</v>
      </c>
      <c r="E510" s="40" t="s">
        <v>5</v>
      </c>
    </row>
    <row r="511" spans="1:5" ht="89.25">
      <c r="A511" t="s">
        <v>58</v>
      </c>
      <c r="E511" s="39" t="s">
        <v>694</v>
      </c>
    </row>
    <row r="512" spans="1:16" ht="12.75">
      <c r="A512" t="s">
        <v>50</v>
      </c>
      <c s="34" t="s">
        <v>707</v>
      </c>
      <c s="34" t="s">
        <v>708</v>
      </c>
      <c s="35" t="s">
        <v>5</v>
      </c>
      <c s="6" t="s">
        <v>709</v>
      </c>
      <c s="36" t="s">
        <v>65</v>
      </c>
      <c s="37">
        <v>1</v>
      </c>
      <c s="36">
        <v>0</v>
      </c>
      <c s="36">
        <f>ROUND(G512*H512,6)</f>
      </c>
      <c r="L512" s="38">
        <v>0</v>
      </c>
      <c s="32">
        <f>ROUND(ROUND(L512,2)*ROUND(G512,3),2)</f>
      </c>
      <c s="36" t="s">
        <v>395</v>
      </c>
      <c>
        <f>(M512*21)/100</f>
      </c>
      <c t="s">
        <v>28</v>
      </c>
    </row>
    <row r="513" spans="1:5" ht="12.75">
      <c r="A513" s="35" t="s">
        <v>56</v>
      </c>
      <c r="E513" s="39" t="s">
        <v>709</v>
      </c>
    </row>
    <row r="514" spans="1:5" ht="12.75">
      <c r="A514" s="35" t="s">
        <v>57</v>
      </c>
      <c r="E514" s="40" t="s">
        <v>5</v>
      </c>
    </row>
    <row r="515" spans="1:5" ht="102">
      <c r="A515" t="s">
        <v>58</v>
      </c>
      <c r="E515" s="39" t="s">
        <v>421</v>
      </c>
    </row>
    <row r="516" spans="1:16" ht="12.75">
      <c r="A516" t="s">
        <v>50</v>
      </c>
      <c s="34" t="s">
        <v>710</v>
      </c>
      <c s="34" t="s">
        <v>711</v>
      </c>
      <c s="35" t="s">
        <v>5</v>
      </c>
      <c s="6" t="s">
        <v>712</v>
      </c>
      <c s="36" t="s">
        <v>65</v>
      </c>
      <c s="37">
        <v>1</v>
      </c>
      <c s="36">
        <v>0</v>
      </c>
      <c s="36">
        <f>ROUND(G516*H516,6)</f>
      </c>
      <c r="L516" s="38">
        <v>0</v>
      </c>
      <c s="32">
        <f>ROUND(ROUND(L516,2)*ROUND(G516,3),2)</f>
      </c>
      <c s="36" t="s">
        <v>395</v>
      </c>
      <c>
        <f>(M516*21)/100</f>
      </c>
      <c t="s">
        <v>28</v>
      </c>
    </row>
    <row r="517" spans="1:5" ht="12.75">
      <c r="A517" s="35" t="s">
        <v>56</v>
      </c>
      <c r="E517" s="39" t="s">
        <v>712</v>
      </c>
    </row>
    <row r="518" spans="1:5" ht="12.75">
      <c r="A518" s="35" t="s">
        <v>57</v>
      </c>
      <c r="E518" s="40" t="s">
        <v>5</v>
      </c>
    </row>
    <row r="519" spans="1:5" ht="89.25">
      <c r="A519" t="s">
        <v>58</v>
      </c>
      <c r="E519" s="39" t="s">
        <v>694</v>
      </c>
    </row>
    <row r="520" spans="1:16" ht="12.75">
      <c r="A520" t="s">
        <v>50</v>
      </c>
      <c s="34" t="s">
        <v>713</v>
      </c>
      <c s="34" t="s">
        <v>714</v>
      </c>
      <c s="35" t="s">
        <v>5</v>
      </c>
      <c s="6" t="s">
        <v>715</v>
      </c>
      <c s="36" t="s">
        <v>65</v>
      </c>
      <c s="37">
        <v>1</v>
      </c>
      <c s="36">
        <v>0</v>
      </c>
      <c s="36">
        <f>ROUND(G520*H520,6)</f>
      </c>
      <c r="L520" s="38">
        <v>0</v>
      </c>
      <c s="32">
        <f>ROUND(ROUND(L520,2)*ROUND(G520,3),2)</f>
      </c>
      <c s="36" t="s">
        <v>395</v>
      </c>
      <c>
        <f>(M520*21)/100</f>
      </c>
      <c t="s">
        <v>28</v>
      </c>
    </row>
    <row r="521" spans="1:5" ht="12.75">
      <c r="A521" s="35" t="s">
        <v>56</v>
      </c>
      <c r="E521" s="39" t="s">
        <v>715</v>
      </c>
    </row>
    <row r="522" spans="1:5" ht="12.75">
      <c r="A522" s="35" t="s">
        <v>57</v>
      </c>
      <c r="E522" s="40" t="s">
        <v>5</v>
      </c>
    </row>
    <row r="523" spans="1:5" ht="102">
      <c r="A523" t="s">
        <v>58</v>
      </c>
      <c r="E523" s="39" t="s">
        <v>421</v>
      </c>
    </row>
    <row r="524" spans="1:16" ht="12.75">
      <c r="A524" t="s">
        <v>50</v>
      </c>
      <c s="34" t="s">
        <v>716</v>
      </c>
      <c s="34" t="s">
        <v>717</v>
      </c>
      <c s="35" t="s">
        <v>5</v>
      </c>
      <c s="6" t="s">
        <v>718</v>
      </c>
      <c s="36" t="s">
        <v>65</v>
      </c>
      <c s="37">
        <v>1</v>
      </c>
      <c s="36">
        <v>0</v>
      </c>
      <c s="36">
        <f>ROUND(G524*H524,6)</f>
      </c>
      <c r="L524" s="38">
        <v>0</v>
      </c>
      <c s="32">
        <f>ROUND(ROUND(L524,2)*ROUND(G524,3),2)</f>
      </c>
      <c s="36" t="s">
        <v>395</v>
      </c>
      <c>
        <f>(M524*21)/100</f>
      </c>
      <c t="s">
        <v>28</v>
      </c>
    </row>
    <row r="525" spans="1:5" ht="12.75">
      <c r="A525" s="35" t="s">
        <v>56</v>
      </c>
      <c r="E525" s="39" t="s">
        <v>718</v>
      </c>
    </row>
    <row r="526" spans="1:5" ht="12.75">
      <c r="A526" s="35" t="s">
        <v>57</v>
      </c>
      <c r="E526" s="40" t="s">
        <v>5</v>
      </c>
    </row>
    <row r="527" spans="1:5" ht="89.25">
      <c r="A527" t="s">
        <v>58</v>
      </c>
      <c r="E527" s="39" t="s">
        <v>694</v>
      </c>
    </row>
    <row r="528" spans="1:16" ht="25.5">
      <c r="A528" t="s">
        <v>50</v>
      </c>
      <c s="34" t="s">
        <v>719</v>
      </c>
      <c s="34" t="s">
        <v>720</v>
      </c>
      <c s="35" t="s">
        <v>5</v>
      </c>
      <c s="6" t="s">
        <v>721</v>
      </c>
      <c s="36" t="s">
        <v>65</v>
      </c>
      <c s="37">
        <v>1</v>
      </c>
      <c s="36">
        <v>0</v>
      </c>
      <c s="36">
        <f>ROUND(G528*H528,6)</f>
      </c>
      <c r="L528" s="38">
        <v>0</v>
      </c>
      <c s="32">
        <f>ROUND(ROUND(L528,2)*ROUND(G528,3),2)</f>
      </c>
      <c s="36" t="s">
        <v>395</v>
      </c>
      <c>
        <f>(M528*21)/100</f>
      </c>
      <c t="s">
        <v>28</v>
      </c>
    </row>
    <row r="529" spans="1:5" ht="25.5">
      <c r="A529" s="35" t="s">
        <v>56</v>
      </c>
      <c r="E529" s="39" t="s">
        <v>721</v>
      </c>
    </row>
    <row r="530" spans="1:5" ht="12.75">
      <c r="A530" s="35" t="s">
        <v>57</v>
      </c>
      <c r="E530" s="40" t="s">
        <v>5</v>
      </c>
    </row>
    <row r="531" spans="1:5" ht="89.25">
      <c r="A531" t="s">
        <v>58</v>
      </c>
      <c r="E531" s="39" t="s">
        <v>424</v>
      </c>
    </row>
    <row r="532" spans="1:16" ht="12.75">
      <c r="A532" t="s">
        <v>50</v>
      </c>
      <c s="34" t="s">
        <v>722</v>
      </c>
      <c s="34" t="s">
        <v>723</v>
      </c>
      <c s="35" t="s">
        <v>5</v>
      </c>
      <c s="6" t="s">
        <v>724</v>
      </c>
      <c s="36" t="s">
        <v>65</v>
      </c>
      <c s="37">
        <v>1</v>
      </c>
      <c s="36">
        <v>0</v>
      </c>
      <c s="36">
        <f>ROUND(G532*H532,6)</f>
      </c>
      <c r="L532" s="38">
        <v>0</v>
      </c>
      <c s="32">
        <f>ROUND(ROUND(L532,2)*ROUND(G532,3),2)</f>
      </c>
      <c s="36" t="s">
        <v>391</v>
      </c>
      <c>
        <f>(M532*21)/100</f>
      </c>
      <c t="s">
        <v>28</v>
      </c>
    </row>
    <row r="533" spans="1:5" ht="12.75">
      <c r="A533" s="35" t="s">
        <v>56</v>
      </c>
      <c r="E533" s="39" t="s">
        <v>724</v>
      </c>
    </row>
    <row r="534" spans="1:5" ht="12.75">
      <c r="A534" s="35" t="s">
        <v>57</v>
      </c>
      <c r="E534" s="40" t="s">
        <v>5</v>
      </c>
    </row>
    <row r="535" spans="1:5" ht="51">
      <c r="A535" t="s">
        <v>58</v>
      </c>
      <c r="E535" s="39" t="s">
        <v>492</v>
      </c>
    </row>
    <row r="536" spans="1:16" ht="12.75">
      <c r="A536" t="s">
        <v>50</v>
      </c>
      <c s="34" t="s">
        <v>725</v>
      </c>
      <c s="34" t="s">
        <v>726</v>
      </c>
      <c s="35" t="s">
        <v>5</v>
      </c>
      <c s="6" t="s">
        <v>727</v>
      </c>
      <c s="36" t="s">
        <v>65</v>
      </c>
      <c s="37">
        <v>80</v>
      </c>
      <c s="36">
        <v>0</v>
      </c>
      <c s="36">
        <f>ROUND(G536*H536,6)</f>
      </c>
      <c r="L536" s="38">
        <v>0</v>
      </c>
      <c s="32">
        <f>ROUND(ROUND(L536,2)*ROUND(G536,3),2)</f>
      </c>
      <c s="36" t="s">
        <v>391</v>
      </c>
      <c>
        <f>(M536*21)/100</f>
      </c>
      <c t="s">
        <v>28</v>
      </c>
    </row>
    <row r="537" spans="1:5" ht="12.75">
      <c r="A537" s="35" t="s">
        <v>56</v>
      </c>
      <c r="E537" s="39" t="s">
        <v>727</v>
      </c>
    </row>
    <row r="538" spans="1:5" ht="12.75">
      <c r="A538" s="35" t="s">
        <v>57</v>
      </c>
      <c r="E538" s="40" t="s">
        <v>5</v>
      </c>
    </row>
    <row r="539" spans="1:5" ht="51">
      <c r="A539" t="s">
        <v>58</v>
      </c>
      <c r="E539" s="39" t="s">
        <v>492</v>
      </c>
    </row>
    <row r="540" spans="1:16" ht="12.75">
      <c r="A540" t="s">
        <v>50</v>
      </c>
      <c s="34" t="s">
        <v>728</v>
      </c>
      <c s="34" t="s">
        <v>729</v>
      </c>
      <c s="35" t="s">
        <v>5</v>
      </c>
      <c s="6" t="s">
        <v>730</v>
      </c>
      <c s="36" t="s">
        <v>65</v>
      </c>
      <c s="37">
        <v>2</v>
      </c>
      <c s="36">
        <v>0</v>
      </c>
      <c s="36">
        <f>ROUND(G540*H540,6)</f>
      </c>
      <c r="L540" s="38">
        <v>0</v>
      </c>
      <c s="32">
        <f>ROUND(ROUND(L540,2)*ROUND(G540,3),2)</f>
      </c>
      <c s="36" t="s">
        <v>391</v>
      </c>
      <c>
        <f>(M540*21)/100</f>
      </c>
      <c t="s">
        <v>28</v>
      </c>
    </row>
    <row r="541" spans="1:5" ht="12.75">
      <c r="A541" s="35" t="s">
        <v>56</v>
      </c>
      <c r="E541" s="39" t="s">
        <v>730</v>
      </c>
    </row>
    <row r="542" spans="1:5" ht="12.75">
      <c r="A542" s="35" t="s">
        <v>57</v>
      </c>
      <c r="E542" s="40" t="s">
        <v>5</v>
      </c>
    </row>
    <row r="543" spans="1:5" ht="51">
      <c r="A543" t="s">
        <v>58</v>
      </c>
      <c r="E543" s="39" t="s">
        <v>492</v>
      </c>
    </row>
    <row r="544" spans="1:16" ht="12.75">
      <c r="A544" t="s">
        <v>50</v>
      </c>
      <c s="34" t="s">
        <v>731</v>
      </c>
      <c s="34" t="s">
        <v>732</v>
      </c>
      <c s="35" t="s">
        <v>5</v>
      </c>
      <c s="6" t="s">
        <v>733</v>
      </c>
      <c s="36" t="s">
        <v>65</v>
      </c>
      <c s="37">
        <v>2</v>
      </c>
      <c s="36">
        <v>0</v>
      </c>
      <c s="36">
        <f>ROUND(G544*H544,6)</f>
      </c>
      <c r="L544" s="38">
        <v>0</v>
      </c>
      <c s="32">
        <f>ROUND(ROUND(L544,2)*ROUND(G544,3),2)</f>
      </c>
      <c s="36" t="s">
        <v>391</v>
      </c>
      <c>
        <f>(M544*21)/100</f>
      </c>
      <c t="s">
        <v>28</v>
      </c>
    </row>
    <row r="545" spans="1:5" ht="12.75">
      <c r="A545" s="35" t="s">
        <v>56</v>
      </c>
      <c r="E545" s="39" t="s">
        <v>733</v>
      </c>
    </row>
    <row r="546" spans="1:5" ht="12.75">
      <c r="A546" s="35" t="s">
        <v>57</v>
      </c>
      <c r="E546" s="40" t="s">
        <v>5</v>
      </c>
    </row>
    <row r="547" spans="1:5" ht="51">
      <c r="A547" t="s">
        <v>58</v>
      </c>
      <c r="E547" s="39" t="s">
        <v>492</v>
      </c>
    </row>
    <row r="548" spans="1:16" ht="12.75">
      <c r="A548" t="s">
        <v>50</v>
      </c>
      <c s="34" t="s">
        <v>734</v>
      </c>
      <c s="34" t="s">
        <v>735</v>
      </c>
      <c s="35" t="s">
        <v>5</v>
      </c>
      <c s="6" t="s">
        <v>736</v>
      </c>
      <c s="36" t="s">
        <v>65</v>
      </c>
      <c s="37">
        <v>5</v>
      </c>
      <c s="36">
        <v>0</v>
      </c>
      <c s="36">
        <f>ROUND(G548*H548,6)</f>
      </c>
      <c r="L548" s="38">
        <v>0</v>
      </c>
      <c s="32">
        <f>ROUND(ROUND(L548,2)*ROUND(G548,3),2)</f>
      </c>
      <c s="36" t="s">
        <v>391</v>
      </c>
      <c>
        <f>(M548*21)/100</f>
      </c>
      <c t="s">
        <v>28</v>
      </c>
    </row>
    <row r="549" spans="1:5" ht="12.75">
      <c r="A549" s="35" t="s">
        <v>56</v>
      </c>
      <c r="E549" s="39" t="s">
        <v>736</v>
      </c>
    </row>
    <row r="550" spans="1:5" ht="12.75">
      <c r="A550" s="35" t="s">
        <v>57</v>
      </c>
      <c r="E550" s="40" t="s">
        <v>5</v>
      </c>
    </row>
    <row r="551" spans="1:5" ht="51">
      <c r="A551" t="s">
        <v>58</v>
      </c>
      <c r="E551" s="39" t="s">
        <v>492</v>
      </c>
    </row>
    <row r="552" spans="1:16" ht="12.75">
      <c r="A552" t="s">
        <v>50</v>
      </c>
      <c s="34" t="s">
        <v>737</v>
      </c>
      <c s="34" t="s">
        <v>738</v>
      </c>
      <c s="35" t="s">
        <v>5</v>
      </c>
      <c s="6" t="s">
        <v>739</v>
      </c>
      <c s="36" t="s">
        <v>65</v>
      </c>
      <c s="37">
        <v>5</v>
      </c>
      <c s="36">
        <v>0</v>
      </c>
      <c s="36">
        <f>ROUND(G552*H552,6)</f>
      </c>
      <c r="L552" s="38">
        <v>0</v>
      </c>
      <c s="32">
        <f>ROUND(ROUND(L552,2)*ROUND(G552,3),2)</f>
      </c>
      <c s="36" t="s">
        <v>391</v>
      </c>
      <c>
        <f>(M552*21)/100</f>
      </c>
      <c t="s">
        <v>28</v>
      </c>
    </row>
    <row r="553" spans="1:5" ht="12.75">
      <c r="A553" s="35" t="s">
        <v>56</v>
      </c>
      <c r="E553" s="39" t="s">
        <v>739</v>
      </c>
    </row>
    <row r="554" spans="1:5" ht="12.75">
      <c r="A554" s="35" t="s">
        <v>57</v>
      </c>
      <c r="E554" s="40" t="s">
        <v>5</v>
      </c>
    </row>
    <row r="555" spans="1:5" ht="51">
      <c r="A555" t="s">
        <v>58</v>
      </c>
      <c r="E555" s="39" t="s">
        <v>492</v>
      </c>
    </row>
    <row r="556" spans="1:16" ht="12.75">
      <c r="A556" t="s">
        <v>50</v>
      </c>
      <c s="34" t="s">
        <v>740</v>
      </c>
      <c s="34" t="s">
        <v>741</v>
      </c>
      <c s="35" t="s">
        <v>5</v>
      </c>
      <c s="6" t="s">
        <v>742</v>
      </c>
      <c s="36" t="s">
        <v>65</v>
      </c>
      <c s="37">
        <v>3</v>
      </c>
      <c s="36">
        <v>0</v>
      </c>
      <c s="36">
        <f>ROUND(G556*H556,6)</f>
      </c>
      <c r="L556" s="38">
        <v>0</v>
      </c>
      <c s="32">
        <f>ROUND(ROUND(L556,2)*ROUND(G556,3),2)</f>
      </c>
      <c s="36" t="s">
        <v>391</v>
      </c>
      <c>
        <f>(M556*21)/100</f>
      </c>
      <c t="s">
        <v>28</v>
      </c>
    </row>
    <row r="557" spans="1:5" ht="12.75">
      <c r="A557" s="35" t="s">
        <v>56</v>
      </c>
      <c r="E557" s="39" t="s">
        <v>742</v>
      </c>
    </row>
    <row r="558" spans="1:5" ht="12.75">
      <c r="A558" s="35" t="s">
        <v>57</v>
      </c>
      <c r="E558" s="40" t="s">
        <v>5</v>
      </c>
    </row>
    <row r="559" spans="1:5" ht="51">
      <c r="A559" t="s">
        <v>58</v>
      </c>
      <c r="E559" s="39" t="s">
        <v>492</v>
      </c>
    </row>
    <row r="560" spans="1:16" ht="12.75">
      <c r="A560" t="s">
        <v>50</v>
      </c>
      <c s="34" t="s">
        <v>743</v>
      </c>
      <c s="34" t="s">
        <v>744</v>
      </c>
      <c s="35" t="s">
        <v>5</v>
      </c>
      <c s="6" t="s">
        <v>745</v>
      </c>
      <c s="36" t="s">
        <v>65</v>
      </c>
      <c s="37">
        <v>3</v>
      </c>
      <c s="36">
        <v>0</v>
      </c>
      <c s="36">
        <f>ROUND(G560*H560,6)</f>
      </c>
      <c r="L560" s="38">
        <v>0</v>
      </c>
      <c s="32">
        <f>ROUND(ROUND(L560,2)*ROUND(G560,3),2)</f>
      </c>
      <c s="36" t="s">
        <v>391</v>
      </c>
      <c>
        <f>(M560*21)/100</f>
      </c>
      <c t="s">
        <v>28</v>
      </c>
    </row>
    <row r="561" spans="1:5" ht="12.75">
      <c r="A561" s="35" t="s">
        <v>56</v>
      </c>
      <c r="E561" s="39" t="s">
        <v>745</v>
      </c>
    </row>
    <row r="562" spans="1:5" ht="12.75">
      <c r="A562" s="35" t="s">
        <v>57</v>
      </c>
      <c r="E562" s="40" t="s">
        <v>5</v>
      </c>
    </row>
    <row r="563" spans="1:5" ht="51">
      <c r="A563" t="s">
        <v>58</v>
      </c>
      <c r="E563" s="39" t="s">
        <v>492</v>
      </c>
    </row>
    <row r="564" spans="1:16" ht="25.5">
      <c r="A564" t="s">
        <v>50</v>
      </c>
      <c s="34" t="s">
        <v>746</v>
      </c>
      <c s="34" t="s">
        <v>747</v>
      </c>
      <c s="35" t="s">
        <v>5</v>
      </c>
      <c s="6" t="s">
        <v>748</v>
      </c>
      <c s="36" t="s">
        <v>65</v>
      </c>
      <c s="37">
        <v>1</v>
      </c>
      <c s="36">
        <v>0</v>
      </c>
      <c s="36">
        <f>ROUND(G564*H564,6)</f>
      </c>
      <c r="L564" s="38">
        <v>0</v>
      </c>
      <c s="32">
        <f>ROUND(ROUND(L564,2)*ROUND(G564,3),2)</f>
      </c>
      <c s="36" t="s">
        <v>391</v>
      </c>
      <c>
        <f>(M564*21)/100</f>
      </c>
      <c t="s">
        <v>28</v>
      </c>
    </row>
    <row r="565" spans="1:5" ht="25.5">
      <c r="A565" s="35" t="s">
        <v>56</v>
      </c>
      <c r="E565" s="39" t="s">
        <v>748</v>
      </c>
    </row>
    <row r="566" spans="1:5" ht="12.75">
      <c r="A566" s="35" t="s">
        <v>57</v>
      </c>
      <c r="E566" s="40" t="s">
        <v>5</v>
      </c>
    </row>
    <row r="567" spans="1:5" ht="51">
      <c r="A567" t="s">
        <v>58</v>
      </c>
      <c r="E567" s="39" t="s">
        <v>492</v>
      </c>
    </row>
    <row r="568" spans="1:13" ht="12.75">
      <c r="A568" t="s">
        <v>47</v>
      </c>
      <c r="C568" s="31" t="s">
        <v>108</v>
      </c>
      <c r="E568" s="33" t="s">
        <v>749</v>
      </c>
      <c r="J568" s="32">
        <f>0</f>
      </c>
      <c s="32">
        <f>0</f>
      </c>
      <c s="32">
        <f>0+L569+L573+L577+L581+L585+L589+L593+L597+L601+L605+L609+L613+L617+L621+L625+L629+L633+L637+L641+L645+L649+L653+L657+L661+L665+L669+L673+L677+L681+L685+L689+L693+L697+L701+L705+L709+L713+L717+L721+L725</f>
      </c>
      <c s="32">
        <f>0+M569+M573+M577+M581+M585+M589+M593+M597+M601+M605+M609+M613+M617+M621+M625+M629+M633+M637+M641+M645+M649+M653+M657+M661+M665+M669+M673+M677+M681+M685+M689+M693+M697+M701+M705+M709+M713+M717+M721+M725</f>
      </c>
    </row>
    <row r="569" spans="1:16" ht="12.75">
      <c r="A569" t="s">
        <v>50</v>
      </c>
      <c s="34" t="s">
        <v>750</v>
      </c>
      <c s="34" t="s">
        <v>751</v>
      </c>
      <c s="35" t="s">
        <v>5</v>
      </c>
      <c s="6" t="s">
        <v>752</v>
      </c>
      <c s="36" t="s">
        <v>86</v>
      </c>
      <c s="37">
        <v>25</v>
      </c>
      <c s="36">
        <v>0</v>
      </c>
      <c s="36">
        <f>ROUND(G569*H569,6)</f>
      </c>
      <c r="L569" s="38">
        <v>0</v>
      </c>
      <c s="32">
        <f>ROUND(ROUND(L569,2)*ROUND(G569,3),2)</f>
      </c>
      <c s="36" t="s">
        <v>395</v>
      </c>
      <c>
        <f>(M569*21)/100</f>
      </c>
      <c t="s">
        <v>28</v>
      </c>
    </row>
    <row r="570" spans="1:5" ht="12.75">
      <c r="A570" s="35" t="s">
        <v>56</v>
      </c>
      <c r="E570" s="39" t="s">
        <v>752</v>
      </c>
    </row>
    <row r="571" spans="1:5" ht="12.75">
      <c r="A571" s="35" t="s">
        <v>57</v>
      </c>
      <c r="E571" s="40" t="s">
        <v>5</v>
      </c>
    </row>
    <row r="572" spans="1:5" ht="51">
      <c r="A572" t="s">
        <v>58</v>
      </c>
      <c r="E572" s="39" t="s">
        <v>753</v>
      </c>
    </row>
    <row r="573" spans="1:16" ht="25.5">
      <c r="A573" t="s">
        <v>50</v>
      </c>
      <c s="34" t="s">
        <v>754</v>
      </c>
      <c s="34" t="s">
        <v>755</v>
      </c>
      <c s="35" t="s">
        <v>5</v>
      </c>
      <c s="6" t="s">
        <v>367</v>
      </c>
      <c s="36" t="s">
        <v>65</v>
      </c>
      <c s="37">
        <v>1</v>
      </c>
      <c s="36">
        <v>0</v>
      </c>
      <c s="36">
        <f>ROUND(G573*H573,6)</f>
      </c>
      <c r="L573" s="38">
        <v>0</v>
      </c>
      <c s="32">
        <f>ROUND(ROUND(L573,2)*ROUND(G573,3),2)</f>
      </c>
      <c s="36" t="s">
        <v>395</v>
      </c>
      <c>
        <f>(M573*21)/100</f>
      </c>
      <c t="s">
        <v>28</v>
      </c>
    </row>
    <row r="574" spans="1:5" ht="25.5">
      <c r="A574" s="35" t="s">
        <v>56</v>
      </c>
      <c r="E574" s="39" t="s">
        <v>367</v>
      </c>
    </row>
    <row r="575" spans="1:5" ht="12.75">
      <c r="A575" s="35" t="s">
        <v>57</v>
      </c>
      <c r="E575" s="40" t="s">
        <v>5</v>
      </c>
    </row>
    <row r="576" spans="1:5" ht="51">
      <c r="A576" t="s">
        <v>58</v>
      </c>
      <c r="E576" s="39" t="s">
        <v>756</v>
      </c>
    </row>
    <row r="577" spans="1:16" ht="12.75">
      <c r="A577" t="s">
        <v>50</v>
      </c>
      <c s="34" t="s">
        <v>757</v>
      </c>
      <c s="34" t="s">
        <v>758</v>
      </c>
      <c s="35" t="s">
        <v>5</v>
      </c>
      <c s="6" t="s">
        <v>379</v>
      </c>
      <c s="36" t="s">
        <v>380</v>
      </c>
      <c s="37">
        <v>50</v>
      </c>
      <c s="36">
        <v>0</v>
      </c>
      <c s="36">
        <f>ROUND(G577*H577,6)</f>
      </c>
      <c r="L577" s="38">
        <v>0</v>
      </c>
      <c s="32">
        <f>ROUND(ROUND(L577,2)*ROUND(G577,3),2)</f>
      </c>
      <c s="36" t="s">
        <v>395</v>
      </c>
      <c>
        <f>(M577*21)/100</f>
      </c>
      <c t="s">
        <v>28</v>
      </c>
    </row>
    <row r="578" spans="1:5" ht="12.75">
      <c r="A578" s="35" t="s">
        <v>56</v>
      </c>
      <c r="E578" s="39" t="s">
        <v>379</v>
      </c>
    </row>
    <row r="579" spans="1:5" ht="12.75">
      <c r="A579" s="35" t="s">
        <v>57</v>
      </c>
      <c r="E579" s="40" t="s">
        <v>5</v>
      </c>
    </row>
    <row r="580" spans="1:5" ht="51">
      <c r="A580" t="s">
        <v>58</v>
      </c>
      <c r="E580" s="39" t="s">
        <v>759</v>
      </c>
    </row>
    <row r="581" spans="1:16" ht="12.75">
      <c r="A581" t="s">
        <v>50</v>
      </c>
      <c s="34" t="s">
        <v>760</v>
      </c>
      <c s="34" t="s">
        <v>528</v>
      </c>
      <c s="35" t="s">
        <v>51</v>
      </c>
      <c s="6" t="s">
        <v>371</v>
      </c>
      <c s="36" t="s">
        <v>65</v>
      </c>
      <c s="37">
        <v>1</v>
      </c>
      <c s="36">
        <v>0</v>
      </c>
      <c s="36">
        <f>ROUND(G581*H581,6)</f>
      </c>
      <c r="L581" s="38">
        <v>0</v>
      </c>
      <c s="32">
        <f>ROUND(ROUND(L581,2)*ROUND(G581,3),2)</f>
      </c>
      <c s="36" t="s">
        <v>395</v>
      </c>
      <c>
        <f>(M581*21)/100</f>
      </c>
      <c t="s">
        <v>28</v>
      </c>
    </row>
    <row r="582" spans="1:5" ht="12.75">
      <c r="A582" s="35" t="s">
        <v>56</v>
      </c>
      <c r="E582" s="39" t="s">
        <v>371</v>
      </c>
    </row>
    <row r="583" spans="1:5" ht="12.75">
      <c r="A583" s="35" t="s">
        <v>57</v>
      </c>
      <c r="E583" s="40" t="s">
        <v>5</v>
      </c>
    </row>
    <row r="584" spans="1:5" ht="63.75">
      <c r="A584" t="s">
        <v>58</v>
      </c>
      <c r="E584" s="39" t="s">
        <v>529</v>
      </c>
    </row>
    <row r="585" spans="1:16" ht="12.75">
      <c r="A585" t="s">
        <v>50</v>
      </c>
      <c s="34" t="s">
        <v>761</v>
      </c>
      <c s="34" t="s">
        <v>762</v>
      </c>
      <c s="35" t="s">
        <v>5</v>
      </c>
      <c s="6" t="s">
        <v>375</v>
      </c>
      <c s="36" t="s">
        <v>65</v>
      </c>
      <c s="37">
        <v>1</v>
      </c>
      <c s="36">
        <v>0</v>
      </c>
      <c s="36">
        <f>ROUND(G585*H585,6)</f>
      </c>
      <c r="L585" s="38">
        <v>0</v>
      </c>
      <c s="32">
        <f>ROUND(ROUND(L585,2)*ROUND(G585,3),2)</f>
      </c>
      <c s="36" t="s">
        <v>395</v>
      </c>
      <c>
        <f>(M585*21)/100</f>
      </c>
      <c t="s">
        <v>28</v>
      </c>
    </row>
    <row r="586" spans="1:5" ht="12.75">
      <c r="A586" s="35" t="s">
        <v>56</v>
      </c>
      <c r="E586" s="39" t="s">
        <v>375</v>
      </c>
    </row>
    <row r="587" spans="1:5" ht="12.75">
      <c r="A587" s="35" t="s">
        <v>57</v>
      </c>
      <c r="E587" s="40" t="s">
        <v>5</v>
      </c>
    </row>
    <row r="588" spans="1:5" ht="51">
      <c r="A588" t="s">
        <v>58</v>
      </c>
      <c r="E588" s="39" t="s">
        <v>763</v>
      </c>
    </row>
    <row r="589" spans="1:16" ht="12.75">
      <c r="A589" t="s">
        <v>50</v>
      </c>
      <c s="34" t="s">
        <v>764</v>
      </c>
      <c s="34" t="s">
        <v>765</v>
      </c>
      <c s="35" t="s">
        <v>5</v>
      </c>
      <c s="6" t="s">
        <v>766</v>
      </c>
      <c s="36" t="s">
        <v>65</v>
      </c>
      <c s="37">
        <v>11</v>
      </c>
      <c s="36">
        <v>0</v>
      </c>
      <c s="36">
        <f>ROUND(G589*H589,6)</f>
      </c>
      <c r="L589" s="38">
        <v>0</v>
      </c>
      <c s="32">
        <f>ROUND(ROUND(L589,2)*ROUND(G589,3),2)</f>
      </c>
      <c s="36" t="s">
        <v>395</v>
      </c>
      <c>
        <f>(M589*21)/100</f>
      </c>
      <c t="s">
        <v>28</v>
      </c>
    </row>
    <row r="590" spans="1:5" ht="12.75">
      <c r="A590" s="35" t="s">
        <v>56</v>
      </c>
      <c r="E590" s="39" t="s">
        <v>766</v>
      </c>
    </row>
    <row r="591" spans="1:5" ht="12.75">
      <c r="A591" s="35" t="s">
        <v>57</v>
      </c>
      <c r="E591" s="40" t="s">
        <v>5</v>
      </c>
    </row>
    <row r="592" spans="1:5" ht="102">
      <c r="A592" t="s">
        <v>58</v>
      </c>
      <c r="E592" s="39" t="s">
        <v>421</v>
      </c>
    </row>
    <row r="593" spans="1:16" ht="12.75">
      <c r="A593" t="s">
        <v>50</v>
      </c>
      <c s="34" t="s">
        <v>767</v>
      </c>
      <c s="34" t="s">
        <v>768</v>
      </c>
      <c s="35" t="s">
        <v>5</v>
      </c>
      <c s="6" t="s">
        <v>769</v>
      </c>
      <c s="36" t="s">
        <v>65</v>
      </c>
      <c s="37">
        <v>11</v>
      </c>
      <c s="36">
        <v>0</v>
      </c>
      <c s="36">
        <f>ROUND(G593*H593,6)</f>
      </c>
      <c r="L593" s="38">
        <v>0</v>
      </c>
      <c s="32">
        <f>ROUND(ROUND(L593,2)*ROUND(G593,3),2)</f>
      </c>
      <c s="36" t="s">
        <v>395</v>
      </c>
      <c>
        <f>(M593*21)/100</f>
      </c>
      <c t="s">
        <v>28</v>
      </c>
    </row>
    <row r="594" spans="1:5" ht="12.75">
      <c r="A594" s="35" t="s">
        <v>56</v>
      </c>
      <c r="E594" s="39" t="s">
        <v>769</v>
      </c>
    </row>
    <row r="595" spans="1:5" ht="12.75">
      <c r="A595" s="35" t="s">
        <v>57</v>
      </c>
      <c r="E595" s="40" t="s">
        <v>5</v>
      </c>
    </row>
    <row r="596" spans="1:5" ht="89.25">
      <c r="A596" t="s">
        <v>58</v>
      </c>
      <c r="E596" s="39" t="s">
        <v>694</v>
      </c>
    </row>
    <row r="597" spans="1:16" ht="12.75">
      <c r="A597" t="s">
        <v>50</v>
      </c>
      <c s="34" t="s">
        <v>770</v>
      </c>
      <c s="34" t="s">
        <v>771</v>
      </c>
      <c s="35" t="s">
        <v>5</v>
      </c>
      <c s="6" t="s">
        <v>772</v>
      </c>
      <c s="36" t="s">
        <v>65</v>
      </c>
      <c s="37">
        <v>1</v>
      </c>
      <c s="36">
        <v>0</v>
      </c>
      <c s="36">
        <f>ROUND(G597*H597,6)</f>
      </c>
      <c r="L597" s="38">
        <v>0</v>
      </c>
      <c s="32">
        <f>ROUND(ROUND(L597,2)*ROUND(G597,3),2)</f>
      </c>
      <c s="36" t="s">
        <v>395</v>
      </c>
      <c>
        <f>(M597*21)/100</f>
      </c>
      <c t="s">
        <v>28</v>
      </c>
    </row>
    <row r="598" spans="1:5" ht="12.75">
      <c r="A598" s="35" t="s">
        <v>56</v>
      </c>
      <c r="E598" s="39" t="s">
        <v>772</v>
      </c>
    </row>
    <row r="599" spans="1:5" ht="12.75">
      <c r="A599" s="35" t="s">
        <v>57</v>
      </c>
      <c r="E599" s="40" t="s">
        <v>5</v>
      </c>
    </row>
    <row r="600" spans="1:5" ht="102">
      <c r="A600" t="s">
        <v>58</v>
      </c>
      <c r="E600" s="39" t="s">
        <v>421</v>
      </c>
    </row>
    <row r="601" spans="1:16" ht="12.75">
      <c r="A601" t="s">
        <v>50</v>
      </c>
      <c s="34" t="s">
        <v>773</v>
      </c>
      <c s="34" t="s">
        <v>774</v>
      </c>
      <c s="35" t="s">
        <v>5</v>
      </c>
      <c s="6" t="s">
        <v>775</v>
      </c>
      <c s="36" t="s">
        <v>65</v>
      </c>
      <c s="37">
        <v>1</v>
      </c>
      <c s="36">
        <v>0</v>
      </c>
      <c s="36">
        <f>ROUND(G601*H601,6)</f>
      </c>
      <c r="L601" s="38">
        <v>0</v>
      </c>
      <c s="32">
        <f>ROUND(ROUND(L601,2)*ROUND(G601,3),2)</f>
      </c>
      <c s="36" t="s">
        <v>395</v>
      </c>
      <c>
        <f>(M601*21)/100</f>
      </c>
      <c t="s">
        <v>28</v>
      </c>
    </row>
    <row r="602" spans="1:5" ht="12.75">
      <c r="A602" s="35" t="s">
        <v>56</v>
      </c>
      <c r="E602" s="39" t="s">
        <v>775</v>
      </c>
    </row>
    <row r="603" spans="1:5" ht="12.75">
      <c r="A603" s="35" t="s">
        <v>57</v>
      </c>
      <c r="E603" s="40" t="s">
        <v>5</v>
      </c>
    </row>
    <row r="604" spans="1:5" ht="89.25">
      <c r="A604" t="s">
        <v>58</v>
      </c>
      <c r="E604" s="39" t="s">
        <v>694</v>
      </c>
    </row>
    <row r="605" spans="1:16" ht="12.75">
      <c r="A605" t="s">
        <v>50</v>
      </c>
      <c s="34" t="s">
        <v>776</v>
      </c>
      <c s="34" t="s">
        <v>777</v>
      </c>
      <c s="35" t="s">
        <v>5</v>
      </c>
      <c s="6" t="s">
        <v>778</v>
      </c>
      <c s="36" t="s">
        <v>65</v>
      </c>
      <c s="37">
        <v>1</v>
      </c>
      <c s="36">
        <v>0</v>
      </c>
      <c s="36">
        <f>ROUND(G605*H605,6)</f>
      </c>
      <c r="L605" s="38">
        <v>0</v>
      </c>
      <c s="32">
        <f>ROUND(ROUND(L605,2)*ROUND(G605,3),2)</f>
      </c>
      <c s="36" t="s">
        <v>395</v>
      </c>
      <c>
        <f>(M605*21)/100</f>
      </c>
      <c t="s">
        <v>28</v>
      </c>
    </row>
    <row r="606" spans="1:5" ht="12.75">
      <c r="A606" s="35" t="s">
        <v>56</v>
      </c>
      <c r="E606" s="39" t="s">
        <v>778</v>
      </c>
    </row>
    <row r="607" spans="1:5" ht="12.75">
      <c r="A607" s="35" t="s">
        <v>57</v>
      </c>
      <c r="E607" s="40" t="s">
        <v>5</v>
      </c>
    </row>
    <row r="608" spans="1:5" ht="102">
      <c r="A608" t="s">
        <v>58</v>
      </c>
      <c r="E608" s="39" t="s">
        <v>421</v>
      </c>
    </row>
    <row r="609" spans="1:16" ht="12.75">
      <c r="A609" t="s">
        <v>50</v>
      </c>
      <c s="34" t="s">
        <v>779</v>
      </c>
      <c s="34" t="s">
        <v>780</v>
      </c>
      <c s="35" t="s">
        <v>5</v>
      </c>
      <c s="6" t="s">
        <v>781</v>
      </c>
      <c s="36" t="s">
        <v>65</v>
      </c>
      <c s="37">
        <v>1</v>
      </c>
      <c s="36">
        <v>0</v>
      </c>
      <c s="36">
        <f>ROUND(G609*H609,6)</f>
      </c>
      <c r="L609" s="38">
        <v>0</v>
      </c>
      <c s="32">
        <f>ROUND(ROUND(L609,2)*ROUND(G609,3),2)</f>
      </c>
      <c s="36" t="s">
        <v>395</v>
      </c>
      <c>
        <f>(M609*21)/100</f>
      </c>
      <c t="s">
        <v>28</v>
      </c>
    </row>
    <row r="610" spans="1:5" ht="12.75">
      <c r="A610" s="35" t="s">
        <v>56</v>
      </c>
      <c r="E610" s="39" t="s">
        <v>781</v>
      </c>
    </row>
    <row r="611" spans="1:5" ht="12.75">
      <c r="A611" s="35" t="s">
        <v>57</v>
      </c>
      <c r="E611" s="40" t="s">
        <v>5</v>
      </c>
    </row>
    <row r="612" spans="1:5" ht="89.25">
      <c r="A612" t="s">
        <v>58</v>
      </c>
      <c r="E612" s="39" t="s">
        <v>694</v>
      </c>
    </row>
    <row r="613" spans="1:16" ht="12.75">
      <c r="A613" t="s">
        <v>50</v>
      </c>
      <c s="34" t="s">
        <v>782</v>
      </c>
      <c s="34" t="s">
        <v>783</v>
      </c>
      <c s="35" t="s">
        <v>5</v>
      </c>
      <c s="6" t="s">
        <v>784</v>
      </c>
      <c s="36" t="s">
        <v>65</v>
      </c>
      <c s="37">
        <v>1</v>
      </c>
      <c s="36">
        <v>0</v>
      </c>
      <c s="36">
        <f>ROUND(G613*H613,6)</f>
      </c>
      <c r="L613" s="38">
        <v>0</v>
      </c>
      <c s="32">
        <f>ROUND(ROUND(L613,2)*ROUND(G613,3),2)</f>
      </c>
      <c s="36" t="s">
        <v>391</v>
      </c>
      <c>
        <f>(M613*21)/100</f>
      </c>
      <c t="s">
        <v>28</v>
      </c>
    </row>
    <row r="614" spans="1:5" ht="12.75">
      <c r="A614" s="35" t="s">
        <v>56</v>
      </c>
      <c r="E614" s="39" t="s">
        <v>784</v>
      </c>
    </row>
    <row r="615" spans="1:5" ht="12.75">
      <c r="A615" s="35" t="s">
        <v>57</v>
      </c>
      <c r="E615" s="40" t="s">
        <v>5</v>
      </c>
    </row>
    <row r="616" spans="1:5" ht="51">
      <c r="A616" t="s">
        <v>58</v>
      </c>
      <c r="E616" s="39" t="s">
        <v>492</v>
      </c>
    </row>
    <row r="617" spans="1:16" ht="12.75">
      <c r="A617" t="s">
        <v>50</v>
      </c>
      <c s="34" t="s">
        <v>785</v>
      </c>
      <c s="34" t="s">
        <v>786</v>
      </c>
      <c s="35" t="s">
        <v>5</v>
      </c>
      <c s="6" t="s">
        <v>787</v>
      </c>
      <c s="36" t="s">
        <v>65</v>
      </c>
      <c s="37">
        <v>2</v>
      </c>
      <c s="36">
        <v>0</v>
      </c>
      <c s="36">
        <f>ROUND(G617*H617,6)</f>
      </c>
      <c r="L617" s="38">
        <v>0</v>
      </c>
      <c s="32">
        <f>ROUND(ROUND(L617,2)*ROUND(G617,3),2)</f>
      </c>
      <c s="36" t="s">
        <v>391</v>
      </c>
      <c>
        <f>(M617*21)/100</f>
      </c>
      <c t="s">
        <v>28</v>
      </c>
    </row>
    <row r="618" spans="1:5" ht="12.75">
      <c r="A618" s="35" t="s">
        <v>56</v>
      </c>
      <c r="E618" s="39" t="s">
        <v>787</v>
      </c>
    </row>
    <row r="619" spans="1:5" ht="12.75">
      <c r="A619" s="35" t="s">
        <v>57</v>
      </c>
      <c r="E619" s="40" t="s">
        <v>5</v>
      </c>
    </row>
    <row r="620" spans="1:5" ht="51">
      <c r="A620" t="s">
        <v>58</v>
      </c>
      <c r="E620" s="39" t="s">
        <v>492</v>
      </c>
    </row>
    <row r="621" spans="1:16" ht="12.75">
      <c r="A621" t="s">
        <v>50</v>
      </c>
      <c s="34" t="s">
        <v>788</v>
      </c>
      <c s="34" t="s">
        <v>789</v>
      </c>
      <c s="35" t="s">
        <v>5</v>
      </c>
      <c s="6" t="s">
        <v>790</v>
      </c>
      <c s="36" t="s">
        <v>65</v>
      </c>
      <c s="37">
        <v>4</v>
      </c>
      <c s="36">
        <v>0</v>
      </c>
      <c s="36">
        <f>ROUND(G621*H621,6)</f>
      </c>
      <c r="L621" s="38">
        <v>0</v>
      </c>
      <c s="32">
        <f>ROUND(ROUND(L621,2)*ROUND(G621,3),2)</f>
      </c>
      <c s="36" t="s">
        <v>391</v>
      </c>
      <c>
        <f>(M621*21)/100</f>
      </c>
      <c t="s">
        <v>28</v>
      </c>
    </row>
    <row r="622" spans="1:5" ht="12.75">
      <c r="A622" s="35" t="s">
        <v>56</v>
      </c>
      <c r="E622" s="39" t="s">
        <v>790</v>
      </c>
    </row>
    <row r="623" spans="1:5" ht="12.75">
      <c r="A623" s="35" t="s">
        <v>57</v>
      </c>
      <c r="E623" s="40" t="s">
        <v>5</v>
      </c>
    </row>
    <row r="624" spans="1:5" ht="51">
      <c r="A624" t="s">
        <v>58</v>
      </c>
      <c r="E624" s="39" t="s">
        <v>492</v>
      </c>
    </row>
    <row r="625" spans="1:16" ht="12.75">
      <c r="A625" t="s">
        <v>50</v>
      </c>
      <c s="34" t="s">
        <v>791</v>
      </c>
      <c s="34" t="s">
        <v>792</v>
      </c>
      <c s="35" t="s">
        <v>5</v>
      </c>
      <c s="6" t="s">
        <v>793</v>
      </c>
      <c s="36" t="s">
        <v>65</v>
      </c>
      <c s="37">
        <v>1</v>
      </c>
      <c s="36">
        <v>0</v>
      </c>
      <c s="36">
        <f>ROUND(G625*H625,6)</f>
      </c>
      <c r="L625" s="38">
        <v>0</v>
      </c>
      <c s="32">
        <f>ROUND(ROUND(L625,2)*ROUND(G625,3),2)</f>
      </c>
      <c s="36" t="s">
        <v>395</v>
      </c>
      <c>
        <f>(M625*21)/100</f>
      </c>
      <c t="s">
        <v>28</v>
      </c>
    </row>
    <row r="626" spans="1:5" ht="12.75">
      <c r="A626" s="35" t="s">
        <v>56</v>
      </c>
      <c r="E626" s="39" t="s">
        <v>793</v>
      </c>
    </row>
    <row r="627" spans="1:5" ht="12.75">
      <c r="A627" s="35" t="s">
        <v>57</v>
      </c>
      <c r="E627" s="40" t="s">
        <v>5</v>
      </c>
    </row>
    <row r="628" spans="1:5" ht="102">
      <c r="A628" t="s">
        <v>58</v>
      </c>
      <c r="E628" s="39" t="s">
        <v>421</v>
      </c>
    </row>
    <row r="629" spans="1:16" ht="12.75">
      <c r="A629" t="s">
        <v>50</v>
      </c>
      <c s="34" t="s">
        <v>794</v>
      </c>
      <c s="34" t="s">
        <v>795</v>
      </c>
      <c s="35" t="s">
        <v>5</v>
      </c>
      <c s="6" t="s">
        <v>796</v>
      </c>
      <c s="36" t="s">
        <v>65</v>
      </c>
      <c s="37">
        <v>7</v>
      </c>
      <c s="36">
        <v>0</v>
      </c>
      <c s="36">
        <f>ROUND(G629*H629,6)</f>
      </c>
      <c r="L629" s="38">
        <v>0</v>
      </c>
      <c s="32">
        <f>ROUND(ROUND(L629,2)*ROUND(G629,3),2)</f>
      </c>
      <c s="36" t="s">
        <v>395</v>
      </c>
      <c>
        <f>(M629*21)/100</f>
      </c>
      <c t="s">
        <v>28</v>
      </c>
    </row>
    <row r="630" spans="1:5" ht="12.75">
      <c r="A630" s="35" t="s">
        <v>56</v>
      </c>
      <c r="E630" s="39" t="s">
        <v>796</v>
      </c>
    </row>
    <row r="631" spans="1:5" ht="12.75">
      <c r="A631" s="35" t="s">
        <v>57</v>
      </c>
      <c r="E631" s="40" t="s">
        <v>5</v>
      </c>
    </row>
    <row r="632" spans="1:5" ht="89.25">
      <c r="A632" t="s">
        <v>58</v>
      </c>
      <c r="E632" s="39" t="s">
        <v>424</v>
      </c>
    </row>
    <row r="633" spans="1:16" ht="25.5">
      <c r="A633" t="s">
        <v>50</v>
      </c>
      <c s="34" t="s">
        <v>797</v>
      </c>
      <c s="34" t="s">
        <v>798</v>
      </c>
      <c s="35" t="s">
        <v>5</v>
      </c>
      <c s="6" t="s">
        <v>799</v>
      </c>
      <c s="36" t="s">
        <v>65</v>
      </c>
      <c s="37">
        <v>1</v>
      </c>
      <c s="36">
        <v>0</v>
      </c>
      <c s="36">
        <f>ROUND(G633*H633,6)</f>
      </c>
      <c r="L633" s="38">
        <v>0</v>
      </c>
      <c s="32">
        <f>ROUND(ROUND(L633,2)*ROUND(G633,3),2)</f>
      </c>
      <c s="36" t="s">
        <v>395</v>
      </c>
      <c>
        <f>(M633*21)/100</f>
      </c>
      <c t="s">
        <v>28</v>
      </c>
    </row>
    <row r="634" spans="1:5" ht="25.5">
      <c r="A634" s="35" t="s">
        <v>56</v>
      </c>
      <c r="E634" s="39" t="s">
        <v>799</v>
      </c>
    </row>
    <row r="635" spans="1:5" ht="12.75">
      <c r="A635" s="35" t="s">
        <v>57</v>
      </c>
      <c r="E635" s="40" t="s">
        <v>5</v>
      </c>
    </row>
    <row r="636" spans="1:5" ht="102">
      <c r="A636" t="s">
        <v>58</v>
      </c>
      <c r="E636" s="39" t="s">
        <v>421</v>
      </c>
    </row>
    <row r="637" spans="1:16" ht="25.5">
      <c r="A637" t="s">
        <v>50</v>
      </c>
      <c s="34" t="s">
        <v>800</v>
      </c>
      <c s="34" t="s">
        <v>801</v>
      </c>
      <c s="35" t="s">
        <v>5</v>
      </c>
      <c s="6" t="s">
        <v>802</v>
      </c>
      <c s="36" t="s">
        <v>65</v>
      </c>
      <c s="37">
        <v>1</v>
      </c>
      <c s="36">
        <v>0</v>
      </c>
      <c s="36">
        <f>ROUND(G637*H637,6)</f>
      </c>
      <c r="L637" s="38">
        <v>0</v>
      </c>
      <c s="32">
        <f>ROUND(ROUND(L637,2)*ROUND(G637,3),2)</f>
      </c>
      <c s="36" t="s">
        <v>395</v>
      </c>
      <c>
        <f>(M637*21)/100</f>
      </c>
      <c t="s">
        <v>28</v>
      </c>
    </row>
    <row r="638" spans="1:5" ht="25.5">
      <c r="A638" s="35" t="s">
        <v>56</v>
      </c>
      <c r="E638" s="39" t="s">
        <v>802</v>
      </c>
    </row>
    <row r="639" spans="1:5" ht="12.75">
      <c r="A639" s="35" t="s">
        <v>57</v>
      </c>
      <c r="E639" s="40" t="s">
        <v>5</v>
      </c>
    </row>
    <row r="640" spans="1:5" ht="102">
      <c r="A640" t="s">
        <v>58</v>
      </c>
      <c r="E640" s="39" t="s">
        <v>421</v>
      </c>
    </row>
    <row r="641" spans="1:16" ht="25.5">
      <c r="A641" t="s">
        <v>50</v>
      </c>
      <c s="34" t="s">
        <v>803</v>
      </c>
      <c s="34" t="s">
        <v>804</v>
      </c>
      <c s="35" t="s">
        <v>5</v>
      </c>
      <c s="6" t="s">
        <v>805</v>
      </c>
      <c s="36" t="s">
        <v>65</v>
      </c>
      <c s="37">
        <v>4</v>
      </c>
      <c s="36">
        <v>0</v>
      </c>
      <c s="36">
        <f>ROUND(G641*H641,6)</f>
      </c>
      <c r="L641" s="38">
        <v>0</v>
      </c>
      <c s="32">
        <f>ROUND(ROUND(L641,2)*ROUND(G641,3),2)</f>
      </c>
      <c s="36" t="s">
        <v>395</v>
      </c>
      <c>
        <f>(M641*21)/100</f>
      </c>
      <c t="s">
        <v>28</v>
      </c>
    </row>
    <row r="642" spans="1:5" ht="25.5">
      <c r="A642" s="35" t="s">
        <v>56</v>
      </c>
      <c r="E642" s="39" t="s">
        <v>805</v>
      </c>
    </row>
    <row r="643" spans="1:5" ht="12.75">
      <c r="A643" s="35" t="s">
        <v>57</v>
      </c>
      <c r="E643" s="40" t="s">
        <v>5</v>
      </c>
    </row>
    <row r="644" spans="1:5" ht="102">
      <c r="A644" t="s">
        <v>58</v>
      </c>
      <c r="E644" s="39" t="s">
        <v>421</v>
      </c>
    </row>
    <row r="645" spans="1:16" ht="12.75">
      <c r="A645" t="s">
        <v>50</v>
      </c>
      <c s="34" t="s">
        <v>806</v>
      </c>
      <c s="34" t="s">
        <v>807</v>
      </c>
      <c s="35" t="s">
        <v>5</v>
      </c>
      <c s="6" t="s">
        <v>808</v>
      </c>
      <c s="36" t="s">
        <v>65</v>
      </c>
      <c s="37">
        <v>2</v>
      </c>
      <c s="36">
        <v>0</v>
      </c>
      <c s="36">
        <f>ROUND(G645*H645,6)</f>
      </c>
      <c r="L645" s="38">
        <v>0</v>
      </c>
      <c s="32">
        <f>ROUND(ROUND(L645,2)*ROUND(G645,3),2)</f>
      </c>
      <c s="36" t="s">
        <v>395</v>
      </c>
      <c>
        <f>(M645*21)/100</f>
      </c>
      <c t="s">
        <v>28</v>
      </c>
    </row>
    <row r="646" spans="1:5" ht="12.75">
      <c r="A646" s="35" t="s">
        <v>56</v>
      </c>
      <c r="E646" s="39" t="s">
        <v>808</v>
      </c>
    </row>
    <row r="647" spans="1:5" ht="12.75">
      <c r="A647" s="35" t="s">
        <v>57</v>
      </c>
      <c r="E647" s="40" t="s">
        <v>5</v>
      </c>
    </row>
    <row r="648" spans="1:5" ht="89.25">
      <c r="A648" t="s">
        <v>58</v>
      </c>
      <c r="E648" s="39" t="s">
        <v>424</v>
      </c>
    </row>
    <row r="649" spans="1:16" ht="12.75">
      <c r="A649" t="s">
        <v>50</v>
      </c>
      <c s="34" t="s">
        <v>809</v>
      </c>
      <c s="34" t="s">
        <v>810</v>
      </c>
      <c s="35" t="s">
        <v>5</v>
      </c>
      <c s="6" t="s">
        <v>811</v>
      </c>
      <c s="36" t="s">
        <v>65</v>
      </c>
      <c s="37">
        <v>1</v>
      </c>
      <c s="36">
        <v>0</v>
      </c>
      <c s="36">
        <f>ROUND(G649*H649,6)</f>
      </c>
      <c r="L649" s="38">
        <v>0</v>
      </c>
      <c s="32">
        <f>ROUND(ROUND(L649,2)*ROUND(G649,3),2)</f>
      </c>
      <c s="36" t="s">
        <v>391</v>
      </c>
      <c>
        <f>(M649*21)/100</f>
      </c>
      <c t="s">
        <v>28</v>
      </c>
    </row>
    <row r="650" spans="1:5" ht="12.75">
      <c r="A650" s="35" t="s">
        <v>56</v>
      </c>
      <c r="E650" s="39" t="s">
        <v>811</v>
      </c>
    </row>
    <row r="651" spans="1:5" ht="12.75">
      <c r="A651" s="35" t="s">
        <v>57</v>
      </c>
      <c r="E651" s="40" t="s">
        <v>5</v>
      </c>
    </row>
    <row r="652" spans="1:5" ht="51">
      <c r="A652" t="s">
        <v>58</v>
      </c>
      <c r="E652" s="39" t="s">
        <v>492</v>
      </c>
    </row>
    <row r="653" spans="1:16" ht="12.75">
      <c r="A653" t="s">
        <v>50</v>
      </c>
      <c s="34" t="s">
        <v>812</v>
      </c>
      <c s="34" t="s">
        <v>813</v>
      </c>
      <c s="35" t="s">
        <v>5</v>
      </c>
      <c s="6" t="s">
        <v>814</v>
      </c>
      <c s="36" t="s">
        <v>65</v>
      </c>
      <c s="37">
        <v>6</v>
      </c>
      <c s="36">
        <v>0</v>
      </c>
      <c s="36">
        <f>ROUND(G653*H653,6)</f>
      </c>
      <c r="L653" s="38">
        <v>0</v>
      </c>
      <c s="32">
        <f>ROUND(ROUND(L653,2)*ROUND(G653,3),2)</f>
      </c>
      <c s="36" t="s">
        <v>391</v>
      </c>
      <c>
        <f>(M653*21)/100</f>
      </c>
      <c t="s">
        <v>28</v>
      </c>
    </row>
    <row r="654" spans="1:5" ht="12.75">
      <c r="A654" s="35" t="s">
        <v>56</v>
      </c>
      <c r="E654" s="39" t="s">
        <v>814</v>
      </c>
    </row>
    <row r="655" spans="1:5" ht="12.75">
      <c r="A655" s="35" t="s">
        <v>57</v>
      </c>
      <c r="E655" s="40" t="s">
        <v>5</v>
      </c>
    </row>
    <row r="656" spans="1:5" ht="51">
      <c r="A656" t="s">
        <v>58</v>
      </c>
      <c r="E656" s="39" t="s">
        <v>492</v>
      </c>
    </row>
    <row r="657" spans="1:16" ht="12.75">
      <c r="A657" t="s">
        <v>50</v>
      </c>
      <c s="34" t="s">
        <v>815</v>
      </c>
      <c s="34" t="s">
        <v>816</v>
      </c>
      <c s="35" t="s">
        <v>5</v>
      </c>
      <c s="6" t="s">
        <v>817</v>
      </c>
      <c s="36" t="s">
        <v>65</v>
      </c>
      <c s="37">
        <v>18</v>
      </c>
      <c s="36">
        <v>0</v>
      </c>
      <c s="36">
        <f>ROUND(G657*H657,6)</f>
      </c>
      <c r="L657" s="38">
        <v>0</v>
      </c>
      <c s="32">
        <f>ROUND(ROUND(L657,2)*ROUND(G657,3),2)</f>
      </c>
      <c s="36" t="s">
        <v>395</v>
      </c>
      <c>
        <f>(M657*21)/100</f>
      </c>
      <c t="s">
        <v>28</v>
      </c>
    </row>
    <row r="658" spans="1:5" ht="12.75">
      <c r="A658" s="35" t="s">
        <v>56</v>
      </c>
      <c r="E658" s="39" t="s">
        <v>817</v>
      </c>
    </row>
    <row r="659" spans="1:5" ht="12.75">
      <c r="A659" s="35" t="s">
        <v>57</v>
      </c>
      <c r="E659" s="40" t="s">
        <v>5</v>
      </c>
    </row>
    <row r="660" spans="1:5" ht="89.25">
      <c r="A660" t="s">
        <v>58</v>
      </c>
      <c r="E660" s="39" t="s">
        <v>424</v>
      </c>
    </row>
    <row r="661" spans="1:16" ht="12.75">
      <c r="A661" t="s">
        <v>50</v>
      </c>
      <c s="34" t="s">
        <v>818</v>
      </c>
      <c s="34" t="s">
        <v>587</v>
      </c>
      <c s="35" t="s">
        <v>51</v>
      </c>
      <c s="6" t="s">
        <v>819</v>
      </c>
      <c s="36" t="s">
        <v>65</v>
      </c>
      <c s="37">
        <v>1</v>
      </c>
      <c s="36">
        <v>0</v>
      </c>
      <c s="36">
        <f>ROUND(G661*H661,6)</f>
      </c>
      <c r="L661" s="38">
        <v>0</v>
      </c>
      <c s="32">
        <f>ROUND(ROUND(L661,2)*ROUND(G661,3),2)</f>
      </c>
      <c s="36" t="s">
        <v>391</v>
      </c>
      <c>
        <f>(M661*21)/100</f>
      </c>
      <c t="s">
        <v>28</v>
      </c>
    </row>
    <row r="662" spans="1:5" ht="12.75">
      <c r="A662" s="35" t="s">
        <v>56</v>
      </c>
      <c r="E662" s="39" t="s">
        <v>819</v>
      </c>
    </row>
    <row r="663" spans="1:5" ht="12.75">
      <c r="A663" s="35" t="s">
        <v>57</v>
      </c>
      <c r="E663" s="40" t="s">
        <v>5</v>
      </c>
    </row>
    <row r="664" spans="1:5" ht="178.5">
      <c r="A664" t="s">
        <v>58</v>
      </c>
      <c r="E664" s="39" t="s">
        <v>820</v>
      </c>
    </row>
    <row r="665" spans="1:16" ht="12.75">
      <c r="A665" t="s">
        <v>50</v>
      </c>
      <c s="34" t="s">
        <v>821</v>
      </c>
      <c s="34" t="s">
        <v>590</v>
      </c>
      <c s="35" t="s">
        <v>51</v>
      </c>
      <c s="6" t="s">
        <v>822</v>
      </c>
      <c s="36" t="s">
        <v>65</v>
      </c>
      <c s="37">
        <v>1</v>
      </c>
      <c s="36">
        <v>0</v>
      </c>
      <c s="36">
        <f>ROUND(G665*H665,6)</f>
      </c>
      <c r="L665" s="38">
        <v>0</v>
      </c>
      <c s="32">
        <f>ROUND(ROUND(L665,2)*ROUND(G665,3),2)</f>
      </c>
      <c s="36" t="s">
        <v>391</v>
      </c>
      <c>
        <f>(M665*21)/100</f>
      </c>
      <c t="s">
        <v>28</v>
      </c>
    </row>
    <row r="666" spans="1:5" ht="12.75">
      <c r="A666" s="35" t="s">
        <v>56</v>
      </c>
      <c r="E666" s="39" t="s">
        <v>822</v>
      </c>
    </row>
    <row r="667" spans="1:5" ht="12.75">
      <c r="A667" s="35" t="s">
        <v>57</v>
      </c>
      <c r="E667" s="40" t="s">
        <v>5</v>
      </c>
    </row>
    <row r="668" spans="1:5" ht="127.5">
      <c r="A668" t="s">
        <v>58</v>
      </c>
      <c r="E668" s="39" t="s">
        <v>823</v>
      </c>
    </row>
    <row r="669" spans="1:16" ht="12.75">
      <c r="A669" t="s">
        <v>50</v>
      </c>
      <c s="34" t="s">
        <v>824</v>
      </c>
      <c s="34" t="s">
        <v>825</v>
      </c>
      <c s="35" t="s">
        <v>5</v>
      </c>
      <c s="6" t="s">
        <v>826</v>
      </c>
      <c s="36" t="s">
        <v>65</v>
      </c>
      <c s="37">
        <v>1</v>
      </c>
      <c s="36">
        <v>0</v>
      </c>
      <c s="36">
        <f>ROUND(G669*H669,6)</f>
      </c>
      <c r="L669" s="38">
        <v>0</v>
      </c>
      <c s="32">
        <f>ROUND(ROUND(L669,2)*ROUND(G669,3),2)</f>
      </c>
      <c s="36" t="s">
        <v>391</v>
      </c>
      <c>
        <f>(M669*21)/100</f>
      </c>
      <c t="s">
        <v>28</v>
      </c>
    </row>
    <row r="670" spans="1:5" ht="12.75">
      <c r="A670" s="35" t="s">
        <v>56</v>
      </c>
      <c r="E670" s="39" t="s">
        <v>826</v>
      </c>
    </row>
    <row r="671" spans="1:5" ht="12.75">
      <c r="A671" s="35" t="s">
        <v>57</v>
      </c>
      <c r="E671" s="40" t="s">
        <v>5</v>
      </c>
    </row>
    <row r="672" spans="1:5" ht="51">
      <c r="A672" t="s">
        <v>58</v>
      </c>
      <c r="E672" s="39" t="s">
        <v>492</v>
      </c>
    </row>
    <row r="673" spans="1:16" ht="12.75">
      <c r="A673" t="s">
        <v>50</v>
      </c>
      <c s="34" t="s">
        <v>827</v>
      </c>
      <c s="34" t="s">
        <v>828</v>
      </c>
      <c s="35" t="s">
        <v>5</v>
      </c>
      <c s="6" t="s">
        <v>829</v>
      </c>
      <c s="36" t="s">
        <v>65</v>
      </c>
      <c s="37">
        <v>1</v>
      </c>
      <c s="36">
        <v>0</v>
      </c>
      <c s="36">
        <f>ROUND(G673*H673,6)</f>
      </c>
      <c r="L673" s="38">
        <v>0</v>
      </c>
      <c s="32">
        <f>ROUND(ROUND(L673,2)*ROUND(G673,3),2)</f>
      </c>
      <c s="36" t="s">
        <v>395</v>
      </c>
      <c>
        <f>(M673*21)/100</f>
      </c>
      <c t="s">
        <v>28</v>
      </c>
    </row>
    <row r="674" spans="1:5" ht="12.75">
      <c r="A674" s="35" t="s">
        <v>56</v>
      </c>
      <c r="E674" s="39" t="s">
        <v>829</v>
      </c>
    </row>
    <row r="675" spans="1:5" ht="12.75">
      <c r="A675" s="35" t="s">
        <v>57</v>
      </c>
      <c r="E675" s="40" t="s">
        <v>5</v>
      </c>
    </row>
    <row r="676" spans="1:5" ht="89.25">
      <c r="A676" t="s">
        <v>58</v>
      </c>
      <c r="E676" s="39" t="s">
        <v>424</v>
      </c>
    </row>
    <row r="677" spans="1:16" ht="25.5">
      <c r="A677" t="s">
        <v>50</v>
      </c>
      <c s="34" t="s">
        <v>830</v>
      </c>
      <c s="34" t="s">
        <v>831</v>
      </c>
      <c s="35" t="s">
        <v>5</v>
      </c>
      <c s="6" t="s">
        <v>832</v>
      </c>
      <c s="36" t="s">
        <v>65</v>
      </c>
      <c s="37">
        <v>1</v>
      </c>
      <c s="36">
        <v>0</v>
      </c>
      <c s="36">
        <f>ROUND(G677*H677,6)</f>
      </c>
      <c r="L677" s="38">
        <v>0</v>
      </c>
      <c s="32">
        <f>ROUND(ROUND(L677,2)*ROUND(G677,3),2)</f>
      </c>
      <c s="36" t="s">
        <v>391</v>
      </c>
      <c>
        <f>(M677*21)/100</f>
      </c>
      <c t="s">
        <v>28</v>
      </c>
    </row>
    <row r="678" spans="1:5" ht="25.5">
      <c r="A678" s="35" t="s">
        <v>56</v>
      </c>
      <c r="E678" s="39" t="s">
        <v>832</v>
      </c>
    </row>
    <row r="679" spans="1:5" ht="12.75">
      <c r="A679" s="35" t="s">
        <v>57</v>
      </c>
      <c r="E679" s="40" t="s">
        <v>5</v>
      </c>
    </row>
    <row r="680" spans="1:5" ht="51">
      <c r="A680" t="s">
        <v>58</v>
      </c>
      <c r="E680" s="39" t="s">
        <v>492</v>
      </c>
    </row>
    <row r="681" spans="1:16" ht="12.75">
      <c r="A681" t="s">
        <v>50</v>
      </c>
      <c s="34" t="s">
        <v>833</v>
      </c>
      <c s="34" t="s">
        <v>834</v>
      </c>
      <c s="35" t="s">
        <v>5</v>
      </c>
      <c s="6" t="s">
        <v>835</v>
      </c>
      <c s="36" t="s">
        <v>65</v>
      </c>
      <c s="37">
        <v>1</v>
      </c>
      <c s="36">
        <v>0</v>
      </c>
      <c s="36">
        <f>ROUND(G681*H681,6)</f>
      </c>
      <c r="L681" s="38">
        <v>0</v>
      </c>
      <c s="32">
        <f>ROUND(ROUND(L681,2)*ROUND(G681,3),2)</f>
      </c>
      <c s="36" t="s">
        <v>391</v>
      </c>
      <c>
        <f>(M681*21)/100</f>
      </c>
      <c t="s">
        <v>28</v>
      </c>
    </row>
    <row r="682" spans="1:5" ht="12.75">
      <c r="A682" s="35" t="s">
        <v>56</v>
      </c>
      <c r="E682" s="39" t="s">
        <v>835</v>
      </c>
    </row>
    <row r="683" spans="1:5" ht="12.75">
      <c r="A683" s="35" t="s">
        <v>57</v>
      </c>
      <c r="E683" s="40" t="s">
        <v>5</v>
      </c>
    </row>
    <row r="684" spans="1:5" ht="51">
      <c r="A684" t="s">
        <v>58</v>
      </c>
      <c r="E684" s="39" t="s">
        <v>492</v>
      </c>
    </row>
    <row r="685" spans="1:16" ht="12.75">
      <c r="A685" t="s">
        <v>50</v>
      </c>
      <c s="34" t="s">
        <v>836</v>
      </c>
      <c s="34" t="s">
        <v>837</v>
      </c>
      <c s="35" t="s">
        <v>5</v>
      </c>
      <c s="6" t="s">
        <v>838</v>
      </c>
      <c s="36" t="s">
        <v>65</v>
      </c>
      <c s="37">
        <v>4</v>
      </c>
      <c s="36">
        <v>0</v>
      </c>
      <c s="36">
        <f>ROUND(G685*H685,6)</f>
      </c>
      <c r="L685" s="38">
        <v>0</v>
      </c>
      <c s="32">
        <f>ROUND(ROUND(L685,2)*ROUND(G685,3),2)</f>
      </c>
      <c s="36" t="s">
        <v>391</v>
      </c>
      <c>
        <f>(M685*21)/100</f>
      </c>
      <c t="s">
        <v>28</v>
      </c>
    </row>
    <row r="686" spans="1:5" ht="12.75">
      <c r="A686" s="35" t="s">
        <v>56</v>
      </c>
      <c r="E686" s="39" t="s">
        <v>838</v>
      </c>
    </row>
    <row r="687" spans="1:5" ht="12.75">
      <c r="A687" s="35" t="s">
        <v>57</v>
      </c>
      <c r="E687" s="40" t="s">
        <v>5</v>
      </c>
    </row>
    <row r="688" spans="1:5" ht="51">
      <c r="A688" t="s">
        <v>58</v>
      </c>
      <c r="E688" s="39" t="s">
        <v>492</v>
      </c>
    </row>
    <row r="689" spans="1:16" ht="25.5">
      <c r="A689" t="s">
        <v>50</v>
      </c>
      <c s="34" t="s">
        <v>839</v>
      </c>
      <c s="34" t="s">
        <v>840</v>
      </c>
      <c s="35" t="s">
        <v>5</v>
      </c>
      <c s="6" t="s">
        <v>841</v>
      </c>
      <c s="36" t="s">
        <v>65</v>
      </c>
      <c s="37">
        <v>4</v>
      </c>
      <c s="36">
        <v>0</v>
      </c>
      <c s="36">
        <f>ROUND(G689*H689,6)</f>
      </c>
      <c r="L689" s="38">
        <v>0</v>
      </c>
      <c s="32">
        <f>ROUND(ROUND(L689,2)*ROUND(G689,3),2)</f>
      </c>
      <c s="36" t="s">
        <v>391</v>
      </c>
      <c>
        <f>(M689*21)/100</f>
      </c>
      <c t="s">
        <v>28</v>
      </c>
    </row>
    <row r="690" spans="1:5" ht="25.5">
      <c r="A690" s="35" t="s">
        <v>56</v>
      </c>
      <c r="E690" s="39" t="s">
        <v>841</v>
      </c>
    </row>
    <row r="691" spans="1:5" ht="12.75">
      <c r="A691" s="35" t="s">
        <v>57</v>
      </c>
      <c r="E691" s="40" t="s">
        <v>5</v>
      </c>
    </row>
    <row r="692" spans="1:5" ht="51">
      <c r="A692" t="s">
        <v>58</v>
      </c>
      <c r="E692" s="39" t="s">
        <v>492</v>
      </c>
    </row>
    <row r="693" spans="1:16" ht="12.75">
      <c r="A693" t="s">
        <v>50</v>
      </c>
      <c s="34" t="s">
        <v>842</v>
      </c>
      <c s="34" t="s">
        <v>843</v>
      </c>
      <c s="35" t="s">
        <v>5</v>
      </c>
      <c s="6" t="s">
        <v>844</v>
      </c>
      <c s="36" t="s">
        <v>65</v>
      </c>
      <c s="37">
        <v>1</v>
      </c>
      <c s="36">
        <v>0</v>
      </c>
      <c s="36">
        <f>ROUND(G693*H693,6)</f>
      </c>
      <c r="L693" s="38">
        <v>0</v>
      </c>
      <c s="32">
        <f>ROUND(ROUND(L693,2)*ROUND(G693,3),2)</f>
      </c>
      <c s="36" t="s">
        <v>391</v>
      </c>
      <c>
        <f>(M693*21)/100</f>
      </c>
      <c t="s">
        <v>28</v>
      </c>
    </row>
    <row r="694" spans="1:5" ht="12.75">
      <c r="A694" s="35" t="s">
        <v>56</v>
      </c>
      <c r="E694" s="39" t="s">
        <v>844</v>
      </c>
    </row>
    <row r="695" spans="1:5" ht="12.75">
      <c r="A695" s="35" t="s">
        <v>57</v>
      </c>
      <c r="E695" s="40" t="s">
        <v>5</v>
      </c>
    </row>
    <row r="696" spans="1:5" ht="51">
      <c r="A696" t="s">
        <v>58</v>
      </c>
      <c r="E696" s="39" t="s">
        <v>492</v>
      </c>
    </row>
    <row r="697" spans="1:16" ht="12.75">
      <c r="A697" t="s">
        <v>50</v>
      </c>
      <c s="34" t="s">
        <v>845</v>
      </c>
      <c s="34" t="s">
        <v>846</v>
      </c>
      <c s="35" t="s">
        <v>5</v>
      </c>
      <c s="6" t="s">
        <v>847</v>
      </c>
      <c s="36" t="s">
        <v>65</v>
      </c>
      <c s="37">
        <v>1</v>
      </c>
      <c s="36">
        <v>0</v>
      </c>
      <c s="36">
        <f>ROUND(G697*H697,6)</f>
      </c>
      <c r="L697" s="38">
        <v>0</v>
      </c>
      <c s="32">
        <f>ROUND(ROUND(L697,2)*ROUND(G697,3),2)</f>
      </c>
      <c s="36" t="s">
        <v>391</v>
      </c>
      <c>
        <f>(M697*21)/100</f>
      </c>
      <c t="s">
        <v>28</v>
      </c>
    </row>
    <row r="698" spans="1:5" ht="12.75">
      <c r="A698" s="35" t="s">
        <v>56</v>
      </c>
      <c r="E698" s="39" t="s">
        <v>847</v>
      </c>
    </row>
    <row r="699" spans="1:5" ht="12.75">
      <c r="A699" s="35" t="s">
        <v>57</v>
      </c>
      <c r="E699" s="40" t="s">
        <v>5</v>
      </c>
    </row>
    <row r="700" spans="1:5" ht="51">
      <c r="A700" t="s">
        <v>58</v>
      </c>
      <c r="E700" s="39" t="s">
        <v>492</v>
      </c>
    </row>
    <row r="701" spans="1:16" ht="25.5">
      <c r="A701" t="s">
        <v>50</v>
      </c>
      <c s="34" t="s">
        <v>848</v>
      </c>
      <c s="34" t="s">
        <v>849</v>
      </c>
      <c s="35" t="s">
        <v>5</v>
      </c>
      <c s="6" t="s">
        <v>850</v>
      </c>
      <c s="36" t="s">
        <v>851</v>
      </c>
      <c s="37">
        <v>1</v>
      </c>
      <c s="36">
        <v>0</v>
      </c>
      <c s="36">
        <f>ROUND(G701*H701,6)</f>
      </c>
      <c r="L701" s="38">
        <v>0</v>
      </c>
      <c s="32">
        <f>ROUND(ROUND(L701,2)*ROUND(G701,3),2)</f>
      </c>
      <c s="36" t="s">
        <v>391</v>
      </c>
      <c>
        <f>(M701*21)/100</f>
      </c>
      <c t="s">
        <v>28</v>
      </c>
    </row>
    <row r="702" spans="1:5" ht="25.5">
      <c r="A702" s="35" t="s">
        <v>56</v>
      </c>
      <c r="E702" s="39" t="s">
        <v>850</v>
      </c>
    </row>
    <row r="703" spans="1:5" ht="12.75">
      <c r="A703" s="35" t="s">
        <v>57</v>
      </c>
      <c r="E703" s="40" t="s">
        <v>5</v>
      </c>
    </row>
    <row r="704" spans="1:5" ht="51">
      <c r="A704" t="s">
        <v>58</v>
      </c>
      <c r="E704" s="39" t="s">
        <v>492</v>
      </c>
    </row>
    <row r="705" spans="1:16" ht="12.75">
      <c r="A705" t="s">
        <v>50</v>
      </c>
      <c s="34" t="s">
        <v>852</v>
      </c>
      <c s="34" t="s">
        <v>853</v>
      </c>
      <c s="35" t="s">
        <v>5</v>
      </c>
      <c s="6" t="s">
        <v>854</v>
      </c>
      <c s="36" t="s">
        <v>380</v>
      </c>
      <c s="37">
        <v>30</v>
      </c>
      <c s="36">
        <v>0</v>
      </c>
      <c s="36">
        <f>ROUND(G705*H705,6)</f>
      </c>
      <c r="L705" s="38">
        <v>0</v>
      </c>
      <c s="32">
        <f>ROUND(ROUND(L705,2)*ROUND(G705,3),2)</f>
      </c>
      <c s="36" t="s">
        <v>391</v>
      </c>
      <c>
        <f>(M705*21)/100</f>
      </c>
      <c t="s">
        <v>28</v>
      </c>
    </row>
    <row r="706" spans="1:5" ht="12.75">
      <c r="A706" s="35" t="s">
        <v>56</v>
      </c>
      <c r="E706" s="39" t="s">
        <v>854</v>
      </c>
    </row>
    <row r="707" spans="1:5" ht="12.75">
      <c r="A707" s="35" t="s">
        <v>57</v>
      </c>
      <c r="E707" s="40" t="s">
        <v>5</v>
      </c>
    </row>
    <row r="708" spans="1:5" ht="51">
      <c r="A708" t="s">
        <v>58</v>
      </c>
      <c r="E708" s="39" t="s">
        <v>492</v>
      </c>
    </row>
    <row r="709" spans="1:16" ht="12.75">
      <c r="A709" t="s">
        <v>50</v>
      </c>
      <c s="34" t="s">
        <v>855</v>
      </c>
      <c s="34" t="s">
        <v>856</v>
      </c>
      <c s="35" t="s">
        <v>5</v>
      </c>
      <c s="6" t="s">
        <v>857</v>
      </c>
      <c s="36" t="s">
        <v>65</v>
      </c>
      <c s="37">
        <v>1</v>
      </c>
      <c s="36">
        <v>0</v>
      </c>
      <c s="36">
        <f>ROUND(G709*H709,6)</f>
      </c>
      <c r="L709" s="38">
        <v>0</v>
      </c>
      <c s="32">
        <f>ROUND(ROUND(L709,2)*ROUND(G709,3),2)</f>
      </c>
      <c s="36" t="s">
        <v>391</v>
      </c>
      <c>
        <f>(M709*21)/100</f>
      </c>
      <c t="s">
        <v>28</v>
      </c>
    </row>
    <row r="710" spans="1:5" ht="12.75">
      <c r="A710" s="35" t="s">
        <v>56</v>
      </c>
      <c r="E710" s="39" t="s">
        <v>857</v>
      </c>
    </row>
    <row r="711" spans="1:5" ht="12.75">
      <c r="A711" s="35" t="s">
        <v>57</v>
      </c>
      <c r="E711" s="40" t="s">
        <v>5</v>
      </c>
    </row>
    <row r="712" spans="1:5" ht="51">
      <c r="A712" t="s">
        <v>58</v>
      </c>
      <c r="E712" s="39" t="s">
        <v>492</v>
      </c>
    </row>
    <row r="713" spans="1:16" ht="12.75">
      <c r="A713" t="s">
        <v>50</v>
      </c>
      <c s="34" t="s">
        <v>858</v>
      </c>
      <c s="34" t="s">
        <v>859</v>
      </c>
      <c s="35" t="s">
        <v>5</v>
      </c>
      <c s="6" t="s">
        <v>860</v>
      </c>
      <c s="36" t="s">
        <v>65</v>
      </c>
      <c s="37">
        <v>1</v>
      </c>
      <c s="36">
        <v>0</v>
      </c>
      <c s="36">
        <f>ROUND(G713*H713,6)</f>
      </c>
      <c r="L713" s="38">
        <v>0</v>
      </c>
      <c s="32">
        <f>ROUND(ROUND(L713,2)*ROUND(G713,3),2)</f>
      </c>
      <c s="36" t="s">
        <v>391</v>
      </c>
      <c>
        <f>(M713*21)/100</f>
      </c>
      <c t="s">
        <v>28</v>
      </c>
    </row>
    <row r="714" spans="1:5" ht="12.75">
      <c r="A714" s="35" t="s">
        <v>56</v>
      </c>
      <c r="E714" s="39" t="s">
        <v>860</v>
      </c>
    </row>
    <row r="715" spans="1:5" ht="12.75">
      <c r="A715" s="35" t="s">
        <v>57</v>
      </c>
      <c r="E715" s="40" t="s">
        <v>5</v>
      </c>
    </row>
    <row r="716" spans="1:5" ht="51">
      <c r="A716" t="s">
        <v>58</v>
      </c>
      <c r="E716" s="39" t="s">
        <v>492</v>
      </c>
    </row>
    <row r="717" spans="1:16" ht="12.75">
      <c r="A717" t="s">
        <v>50</v>
      </c>
      <c s="34" t="s">
        <v>861</v>
      </c>
      <c s="34" t="s">
        <v>862</v>
      </c>
      <c s="35" t="s">
        <v>5</v>
      </c>
      <c s="6" t="s">
        <v>863</v>
      </c>
      <c s="36" t="s">
        <v>65</v>
      </c>
      <c s="37">
        <v>8</v>
      </c>
      <c s="36">
        <v>0</v>
      </c>
      <c s="36">
        <f>ROUND(G717*H717,6)</f>
      </c>
      <c r="L717" s="38">
        <v>0</v>
      </c>
      <c s="32">
        <f>ROUND(ROUND(L717,2)*ROUND(G717,3),2)</f>
      </c>
      <c s="36" t="s">
        <v>391</v>
      </c>
      <c>
        <f>(M717*21)/100</f>
      </c>
      <c t="s">
        <v>28</v>
      </c>
    </row>
    <row r="718" spans="1:5" ht="12.75">
      <c r="A718" s="35" t="s">
        <v>56</v>
      </c>
      <c r="E718" s="39" t="s">
        <v>863</v>
      </c>
    </row>
    <row r="719" spans="1:5" ht="12.75">
      <c r="A719" s="35" t="s">
        <v>57</v>
      </c>
      <c r="E719" s="40" t="s">
        <v>5</v>
      </c>
    </row>
    <row r="720" spans="1:5" ht="51">
      <c r="A720" t="s">
        <v>58</v>
      </c>
      <c r="E720" s="39" t="s">
        <v>492</v>
      </c>
    </row>
    <row r="721" spans="1:16" ht="12.75">
      <c r="A721" t="s">
        <v>50</v>
      </c>
      <c s="34" t="s">
        <v>864</v>
      </c>
      <c s="34" t="s">
        <v>865</v>
      </c>
      <c s="35" t="s">
        <v>5</v>
      </c>
      <c s="6" t="s">
        <v>866</v>
      </c>
      <c s="36" t="s">
        <v>65</v>
      </c>
      <c s="37">
        <v>8</v>
      </c>
      <c s="36">
        <v>0</v>
      </c>
      <c s="36">
        <f>ROUND(G721*H721,6)</f>
      </c>
      <c r="L721" s="38">
        <v>0</v>
      </c>
      <c s="32">
        <f>ROUND(ROUND(L721,2)*ROUND(G721,3),2)</f>
      </c>
      <c s="36" t="s">
        <v>391</v>
      </c>
      <c>
        <f>(M721*21)/100</f>
      </c>
      <c t="s">
        <v>28</v>
      </c>
    </row>
    <row r="722" spans="1:5" ht="12.75">
      <c r="A722" s="35" t="s">
        <v>56</v>
      </c>
      <c r="E722" s="39" t="s">
        <v>866</v>
      </c>
    </row>
    <row r="723" spans="1:5" ht="12.75">
      <c r="A723" s="35" t="s">
        <v>57</v>
      </c>
      <c r="E723" s="40" t="s">
        <v>5</v>
      </c>
    </row>
    <row r="724" spans="1:5" ht="51">
      <c r="A724" t="s">
        <v>58</v>
      </c>
      <c r="E724" s="39" t="s">
        <v>492</v>
      </c>
    </row>
    <row r="725" spans="1:16" ht="25.5">
      <c r="A725" t="s">
        <v>50</v>
      </c>
      <c s="34" t="s">
        <v>867</v>
      </c>
      <c s="34" t="s">
        <v>868</v>
      </c>
      <c s="35" t="s">
        <v>5</v>
      </c>
      <c s="6" t="s">
        <v>869</v>
      </c>
      <c s="36" t="s">
        <v>65</v>
      </c>
      <c s="37">
        <v>8</v>
      </c>
      <c s="36">
        <v>0</v>
      </c>
      <c s="36">
        <f>ROUND(G725*H725,6)</f>
      </c>
      <c r="L725" s="38">
        <v>0</v>
      </c>
      <c s="32">
        <f>ROUND(ROUND(L725,2)*ROUND(G725,3),2)</f>
      </c>
      <c s="36" t="s">
        <v>391</v>
      </c>
      <c>
        <f>(M725*21)/100</f>
      </c>
      <c t="s">
        <v>28</v>
      </c>
    </row>
    <row r="726" spans="1:5" ht="25.5">
      <c r="A726" s="35" t="s">
        <v>56</v>
      </c>
      <c r="E726" s="39" t="s">
        <v>869</v>
      </c>
    </row>
    <row r="727" spans="1:5" ht="12.75">
      <c r="A727" s="35" t="s">
        <v>57</v>
      </c>
      <c r="E727" s="40" t="s">
        <v>5</v>
      </c>
    </row>
    <row r="728" spans="1:5" ht="51">
      <c r="A728" t="s">
        <v>58</v>
      </c>
      <c r="E728" s="39" t="s">
        <v>492</v>
      </c>
    </row>
    <row r="729" spans="1:13" ht="12.75">
      <c r="A729" t="s">
        <v>47</v>
      </c>
      <c r="C729" s="31" t="s">
        <v>870</v>
      </c>
      <c r="E729" s="33" t="s">
        <v>871</v>
      </c>
      <c r="J729" s="32">
        <f>0</f>
      </c>
      <c s="32">
        <f>0</f>
      </c>
      <c s="32">
        <f>0+L730+L734+L738+L742+L746+L750+L754+L758+L762+L766+L770+L774+L778+L782+L786+L790</f>
      </c>
      <c s="32">
        <f>0+M730+M734+M738+M742+M746+M750+M754+M758+M762+M766+M770+M774+M778+M782+M786+M790</f>
      </c>
    </row>
    <row r="730" spans="1:16" ht="12.75">
      <c r="A730" t="s">
        <v>50</v>
      </c>
      <c s="34" t="s">
        <v>872</v>
      </c>
      <c s="34" t="s">
        <v>873</v>
      </c>
      <c s="35" t="s">
        <v>5</v>
      </c>
      <c s="6" t="s">
        <v>874</v>
      </c>
      <c s="36" t="s">
        <v>65</v>
      </c>
      <c s="37">
        <v>20</v>
      </c>
      <c s="36">
        <v>0</v>
      </c>
      <c s="36">
        <f>ROUND(G730*H730,6)</f>
      </c>
      <c r="L730" s="38">
        <v>0</v>
      </c>
      <c s="32">
        <f>ROUND(ROUND(L730,2)*ROUND(G730,3),2)</f>
      </c>
      <c s="36" t="s">
        <v>395</v>
      </c>
      <c>
        <f>(M730*21)/100</f>
      </c>
      <c t="s">
        <v>28</v>
      </c>
    </row>
    <row r="731" spans="1:5" ht="12.75">
      <c r="A731" s="35" t="s">
        <v>56</v>
      </c>
      <c r="E731" s="39" t="s">
        <v>874</v>
      </c>
    </row>
    <row r="732" spans="1:5" ht="12.75">
      <c r="A732" s="35" t="s">
        <v>57</v>
      </c>
      <c r="E732" s="40" t="s">
        <v>5</v>
      </c>
    </row>
    <row r="733" spans="1:5" ht="102">
      <c r="A733" t="s">
        <v>58</v>
      </c>
      <c r="E733" s="39" t="s">
        <v>421</v>
      </c>
    </row>
    <row r="734" spans="1:16" ht="12.75">
      <c r="A734" t="s">
        <v>50</v>
      </c>
      <c s="34" t="s">
        <v>875</v>
      </c>
      <c s="34" t="s">
        <v>876</v>
      </c>
      <c s="35" t="s">
        <v>5</v>
      </c>
      <c s="6" t="s">
        <v>877</v>
      </c>
      <c s="36" t="s">
        <v>65</v>
      </c>
      <c s="37">
        <v>20</v>
      </c>
      <c s="36">
        <v>0</v>
      </c>
      <c s="36">
        <f>ROUND(G734*H734,6)</f>
      </c>
      <c r="L734" s="38">
        <v>0</v>
      </c>
      <c s="32">
        <f>ROUND(ROUND(L734,2)*ROUND(G734,3),2)</f>
      </c>
      <c s="36" t="s">
        <v>395</v>
      </c>
      <c>
        <f>(M734*21)/100</f>
      </c>
      <c t="s">
        <v>28</v>
      </c>
    </row>
    <row r="735" spans="1:5" ht="12.75">
      <c r="A735" s="35" t="s">
        <v>56</v>
      </c>
      <c r="E735" s="39" t="s">
        <v>877</v>
      </c>
    </row>
    <row r="736" spans="1:5" ht="12.75">
      <c r="A736" s="35" t="s">
        <v>57</v>
      </c>
      <c r="E736" s="40" t="s">
        <v>5</v>
      </c>
    </row>
    <row r="737" spans="1:5" ht="127.5">
      <c r="A737" t="s">
        <v>58</v>
      </c>
      <c r="E737" s="39" t="s">
        <v>878</v>
      </c>
    </row>
    <row r="738" spans="1:16" ht="12.75">
      <c r="A738" t="s">
        <v>50</v>
      </c>
      <c s="34" t="s">
        <v>879</v>
      </c>
      <c s="34" t="s">
        <v>880</v>
      </c>
      <c s="35" t="s">
        <v>5</v>
      </c>
      <c s="6" t="s">
        <v>881</v>
      </c>
      <c s="36" t="s">
        <v>65</v>
      </c>
      <c s="37">
        <v>20</v>
      </c>
      <c s="36">
        <v>0</v>
      </c>
      <c s="36">
        <f>ROUND(G738*H738,6)</f>
      </c>
      <c r="L738" s="38">
        <v>0</v>
      </c>
      <c s="32">
        <f>ROUND(ROUND(L738,2)*ROUND(G738,3),2)</f>
      </c>
      <c s="36" t="s">
        <v>395</v>
      </c>
      <c>
        <f>(M738*21)/100</f>
      </c>
      <c t="s">
        <v>28</v>
      </c>
    </row>
    <row r="739" spans="1:5" ht="12.75">
      <c r="A739" s="35" t="s">
        <v>56</v>
      </c>
      <c r="E739" s="39" t="s">
        <v>881</v>
      </c>
    </row>
    <row r="740" spans="1:5" ht="12.75">
      <c r="A740" s="35" t="s">
        <v>57</v>
      </c>
      <c r="E740" s="40" t="s">
        <v>5</v>
      </c>
    </row>
    <row r="741" spans="1:5" ht="89.25">
      <c r="A741" t="s">
        <v>58</v>
      </c>
      <c r="E741" s="39" t="s">
        <v>424</v>
      </c>
    </row>
    <row r="742" spans="1:16" ht="25.5">
      <c r="A742" t="s">
        <v>50</v>
      </c>
      <c s="34" t="s">
        <v>882</v>
      </c>
      <c s="34" t="s">
        <v>883</v>
      </c>
      <c s="35" t="s">
        <v>5</v>
      </c>
      <c s="6" t="s">
        <v>884</v>
      </c>
      <c s="36" t="s">
        <v>65</v>
      </c>
      <c s="37">
        <v>1</v>
      </c>
      <c s="36">
        <v>0</v>
      </c>
      <c s="36">
        <f>ROUND(G742*H742,6)</f>
      </c>
      <c r="L742" s="38">
        <v>0</v>
      </c>
      <c s="32">
        <f>ROUND(ROUND(L742,2)*ROUND(G742,3),2)</f>
      </c>
      <c s="36" t="s">
        <v>395</v>
      </c>
      <c>
        <f>(M742*21)/100</f>
      </c>
      <c t="s">
        <v>28</v>
      </c>
    </row>
    <row r="743" spans="1:5" ht="25.5">
      <c r="A743" s="35" t="s">
        <v>56</v>
      </c>
      <c r="E743" s="39" t="s">
        <v>884</v>
      </c>
    </row>
    <row r="744" spans="1:5" ht="12.75">
      <c r="A744" s="35" t="s">
        <v>57</v>
      </c>
      <c r="E744" s="40" t="s">
        <v>5</v>
      </c>
    </row>
    <row r="745" spans="1:5" ht="140.25">
      <c r="A745" t="s">
        <v>58</v>
      </c>
      <c r="E745" s="39" t="s">
        <v>467</v>
      </c>
    </row>
    <row r="746" spans="1:16" ht="12.75">
      <c r="A746" t="s">
        <v>50</v>
      </c>
      <c s="34" t="s">
        <v>885</v>
      </c>
      <c s="34" t="s">
        <v>886</v>
      </c>
      <c s="35" t="s">
        <v>5</v>
      </c>
      <c s="6" t="s">
        <v>887</v>
      </c>
      <c s="36" t="s">
        <v>65</v>
      </c>
      <c s="37">
        <v>2</v>
      </c>
      <c s="36">
        <v>0</v>
      </c>
      <c s="36">
        <f>ROUND(G746*H746,6)</f>
      </c>
      <c r="L746" s="38">
        <v>0</v>
      </c>
      <c s="32">
        <f>ROUND(ROUND(L746,2)*ROUND(G746,3),2)</f>
      </c>
      <c s="36" t="s">
        <v>395</v>
      </c>
      <c>
        <f>(M746*21)/100</f>
      </c>
      <c t="s">
        <v>28</v>
      </c>
    </row>
    <row r="747" spans="1:5" ht="12.75">
      <c r="A747" s="35" t="s">
        <v>56</v>
      </c>
      <c r="E747" s="39" t="s">
        <v>887</v>
      </c>
    </row>
    <row r="748" spans="1:5" ht="12.75">
      <c r="A748" s="35" t="s">
        <v>57</v>
      </c>
      <c r="E748" s="40" t="s">
        <v>5</v>
      </c>
    </row>
    <row r="749" spans="1:5" ht="102">
      <c r="A749" t="s">
        <v>58</v>
      </c>
      <c r="E749" s="39" t="s">
        <v>421</v>
      </c>
    </row>
    <row r="750" spans="1:16" ht="12.75">
      <c r="A750" t="s">
        <v>50</v>
      </c>
      <c s="34" t="s">
        <v>888</v>
      </c>
      <c s="34" t="s">
        <v>889</v>
      </c>
      <c s="35" t="s">
        <v>5</v>
      </c>
      <c s="6" t="s">
        <v>890</v>
      </c>
      <c s="36" t="s">
        <v>65</v>
      </c>
      <c s="37">
        <v>1</v>
      </c>
      <c s="36">
        <v>0</v>
      </c>
      <c s="36">
        <f>ROUND(G750*H750,6)</f>
      </c>
      <c r="L750" s="38">
        <v>0</v>
      </c>
      <c s="32">
        <f>ROUND(ROUND(L750,2)*ROUND(G750,3),2)</f>
      </c>
      <c s="36" t="s">
        <v>395</v>
      </c>
      <c>
        <f>(M750*21)/100</f>
      </c>
      <c t="s">
        <v>28</v>
      </c>
    </row>
    <row r="751" spans="1:5" ht="12.75">
      <c r="A751" s="35" t="s">
        <v>56</v>
      </c>
      <c r="E751" s="39" t="s">
        <v>890</v>
      </c>
    </row>
    <row r="752" spans="1:5" ht="12.75">
      <c r="A752" s="35" t="s">
        <v>57</v>
      </c>
      <c r="E752" s="40" t="s">
        <v>5</v>
      </c>
    </row>
    <row r="753" spans="1:5" ht="89.25">
      <c r="A753" t="s">
        <v>58</v>
      </c>
      <c r="E753" s="39" t="s">
        <v>424</v>
      </c>
    </row>
    <row r="754" spans="1:16" ht="12.75">
      <c r="A754" t="s">
        <v>50</v>
      </c>
      <c s="34" t="s">
        <v>891</v>
      </c>
      <c s="34" t="s">
        <v>892</v>
      </c>
      <c s="35" t="s">
        <v>5</v>
      </c>
      <c s="6" t="s">
        <v>893</v>
      </c>
      <c s="36" t="s">
        <v>65</v>
      </c>
      <c s="37">
        <v>1</v>
      </c>
      <c s="36">
        <v>0</v>
      </c>
      <c s="36">
        <f>ROUND(G754*H754,6)</f>
      </c>
      <c r="L754" s="38">
        <v>0</v>
      </c>
      <c s="32">
        <f>ROUND(ROUND(L754,2)*ROUND(G754,3),2)</f>
      </c>
      <c s="36" t="s">
        <v>395</v>
      </c>
      <c>
        <f>(M754*21)/100</f>
      </c>
      <c t="s">
        <v>28</v>
      </c>
    </row>
    <row r="755" spans="1:5" ht="12.75">
      <c r="A755" s="35" t="s">
        <v>56</v>
      </c>
      <c r="E755" s="39" t="s">
        <v>893</v>
      </c>
    </row>
    <row r="756" spans="1:5" ht="12.75">
      <c r="A756" s="35" t="s">
        <v>57</v>
      </c>
      <c r="E756" s="40" t="s">
        <v>5</v>
      </c>
    </row>
    <row r="757" spans="1:5" ht="140.25">
      <c r="A757" t="s">
        <v>58</v>
      </c>
      <c r="E757" s="39" t="s">
        <v>467</v>
      </c>
    </row>
    <row r="758" spans="1:16" ht="12.75">
      <c r="A758" t="s">
        <v>50</v>
      </c>
      <c s="34" t="s">
        <v>894</v>
      </c>
      <c s="34" t="s">
        <v>895</v>
      </c>
      <c s="35" t="s">
        <v>5</v>
      </c>
      <c s="6" t="s">
        <v>896</v>
      </c>
      <c s="36" t="s">
        <v>65</v>
      </c>
      <c s="37">
        <v>11</v>
      </c>
      <c s="36">
        <v>0</v>
      </c>
      <c s="36">
        <f>ROUND(G758*H758,6)</f>
      </c>
      <c r="L758" s="38">
        <v>0</v>
      </c>
      <c s="32">
        <f>ROUND(ROUND(L758,2)*ROUND(G758,3),2)</f>
      </c>
      <c s="36" t="s">
        <v>395</v>
      </c>
      <c>
        <f>(M758*21)/100</f>
      </c>
      <c t="s">
        <v>28</v>
      </c>
    </row>
    <row r="759" spans="1:5" ht="12.75">
      <c r="A759" s="35" t="s">
        <v>56</v>
      </c>
      <c r="E759" s="39" t="s">
        <v>896</v>
      </c>
    </row>
    <row r="760" spans="1:5" ht="12.75">
      <c r="A760" s="35" t="s">
        <v>57</v>
      </c>
      <c r="E760" s="40" t="s">
        <v>5</v>
      </c>
    </row>
    <row r="761" spans="1:5" ht="102">
      <c r="A761" t="s">
        <v>58</v>
      </c>
      <c r="E761" s="39" t="s">
        <v>421</v>
      </c>
    </row>
    <row r="762" spans="1:16" ht="12.75">
      <c r="A762" t="s">
        <v>50</v>
      </c>
      <c s="34" t="s">
        <v>897</v>
      </c>
      <c s="34" t="s">
        <v>898</v>
      </c>
      <c s="35" t="s">
        <v>5</v>
      </c>
      <c s="6" t="s">
        <v>899</v>
      </c>
      <c s="36" t="s">
        <v>65</v>
      </c>
      <c s="37">
        <v>20</v>
      </c>
      <c s="36">
        <v>0</v>
      </c>
      <c s="36">
        <f>ROUND(G762*H762,6)</f>
      </c>
      <c r="L762" s="38">
        <v>0</v>
      </c>
      <c s="32">
        <f>ROUND(ROUND(L762,2)*ROUND(G762,3),2)</f>
      </c>
      <c s="36" t="s">
        <v>395</v>
      </c>
      <c>
        <f>(M762*21)/100</f>
      </c>
      <c t="s">
        <v>28</v>
      </c>
    </row>
    <row r="763" spans="1:5" ht="12.75">
      <c r="A763" s="35" t="s">
        <v>56</v>
      </c>
      <c r="E763" s="39" t="s">
        <v>899</v>
      </c>
    </row>
    <row r="764" spans="1:5" ht="12.75">
      <c r="A764" s="35" t="s">
        <v>57</v>
      </c>
      <c r="E764" s="40" t="s">
        <v>5</v>
      </c>
    </row>
    <row r="765" spans="1:5" ht="102">
      <c r="A765" t="s">
        <v>58</v>
      </c>
      <c r="E765" s="39" t="s">
        <v>421</v>
      </c>
    </row>
    <row r="766" spans="1:16" ht="12.75">
      <c r="A766" t="s">
        <v>50</v>
      </c>
      <c s="34" t="s">
        <v>900</v>
      </c>
      <c s="34" t="s">
        <v>901</v>
      </c>
      <c s="35" t="s">
        <v>5</v>
      </c>
      <c s="6" t="s">
        <v>902</v>
      </c>
      <c s="36" t="s">
        <v>65</v>
      </c>
      <c s="37">
        <v>31</v>
      </c>
      <c s="36">
        <v>0</v>
      </c>
      <c s="36">
        <f>ROUND(G766*H766,6)</f>
      </c>
      <c r="L766" s="38">
        <v>0</v>
      </c>
      <c s="32">
        <f>ROUND(ROUND(L766,2)*ROUND(G766,3),2)</f>
      </c>
      <c s="36" t="s">
        <v>395</v>
      </c>
      <c>
        <f>(M766*21)/100</f>
      </c>
      <c t="s">
        <v>28</v>
      </c>
    </row>
    <row r="767" spans="1:5" ht="12.75">
      <c r="A767" s="35" t="s">
        <v>56</v>
      </c>
      <c r="E767" s="39" t="s">
        <v>902</v>
      </c>
    </row>
    <row r="768" spans="1:5" ht="12.75">
      <c r="A768" s="35" t="s">
        <v>57</v>
      </c>
      <c r="E768" s="40" t="s">
        <v>5</v>
      </c>
    </row>
    <row r="769" spans="1:5" ht="89.25">
      <c r="A769" t="s">
        <v>58</v>
      </c>
      <c r="E769" s="39" t="s">
        <v>424</v>
      </c>
    </row>
    <row r="770" spans="1:16" ht="12.75">
      <c r="A770" t="s">
        <v>50</v>
      </c>
      <c s="34" t="s">
        <v>903</v>
      </c>
      <c s="34" t="s">
        <v>904</v>
      </c>
      <c s="35" t="s">
        <v>5</v>
      </c>
      <c s="6" t="s">
        <v>905</v>
      </c>
      <c s="36" t="s">
        <v>65</v>
      </c>
      <c s="37">
        <v>20</v>
      </c>
      <c s="36">
        <v>0</v>
      </c>
      <c s="36">
        <f>ROUND(G770*H770,6)</f>
      </c>
      <c r="L770" s="38">
        <v>0</v>
      </c>
      <c s="32">
        <f>ROUND(ROUND(L770,2)*ROUND(G770,3),2)</f>
      </c>
      <c s="36" t="s">
        <v>395</v>
      </c>
      <c>
        <f>(M770*21)/100</f>
      </c>
      <c t="s">
        <v>28</v>
      </c>
    </row>
    <row r="771" spans="1:5" ht="12.75">
      <c r="A771" s="35" t="s">
        <v>56</v>
      </c>
      <c r="E771" s="39" t="s">
        <v>905</v>
      </c>
    </row>
    <row r="772" spans="1:5" ht="12.75">
      <c r="A772" s="35" t="s">
        <v>57</v>
      </c>
      <c r="E772" s="40" t="s">
        <v>5</v>
      </c>
    </row>
    <row r="773" spans="1:5" ht="102">
      <c r="A773" t="s">
        <v>58</v>
      </c>
      <c r="E773" s="39" t="s">
        <v>906</v>
      </c>
    </row>
    <row r="774" spans="1:16" ht="12.75">
      <c r="A774" t="s">
        <v>50</v>
      </c>
      <c s="34" t="s">
        <v>907</v>
      </c>
      <c s="34" t="s">
        <v>908</v>
      </c>
      <c s="35" t="s">
        <v>5</v>
      </c>
      <c s="6" t="s">
        <v>348</v>
      </c>
      <c s="36" t="s">
        <v>380</v>
      </c>
      <c s="37">
        <v>20</v>
      </c>
      <c s="36">
        <v>0</v>
      </c>
      <c s="36">
        <f>ROUND(G774*H774,6)</f>
      </c>
      <c r="L774" s="38">
        <v>0</v>
      </c>
      <c s="32">
        <f>ROUND(ROUND(L774,2)*ROUND(G774,3),2)</f>
      </c>
      <c s="36" t="s">
        <v>391</v>
      </c>
      <c>
        <f>(M774*21)/100</f>
      </c>
      <c t="s">
        <v>28</v>
      </c>
    </row>
    <row r="775" spans="1:5" ht="12.75">
      <c r="A775" s="35" t="s">
        <v>56</v>
      </c>
      <c r="E775" s="39" t="s">
        <v>348</v>
      </c>
    </row>
    <row r="776" spans="1:5" ht="12.75">
      <c r="A776" s="35" t="s">
        <v>57</v>
      </c>
      <c r="E776" s="40" t="s">
        <v>5</v>
      </c>
    </row>
    <row r="777" spans="1:5" ht="153">
      <c r="A777" t="s">
        <v>58</v>
      </c>
      <c r="E777" s="39" t="s">
        <v>909</v>
      </c>
    </row>
    <row r="778" spans="1:16" ht="12.75">
      <c r="A778" t="s">
        <v>50</v>
      </c>
      <c s="34" t="s">
        <v>910</v>
      </c>
      <c s="34" t="s">
        <v>911</v>
      </c>
      <c s="35" t="s">
        <v>5</v>
      </c>
      <c s="6" t="s">
        <v>912</v>
      </c>
      <c s="36" t="s">
        <v>65</v>
      </c>
      <c s="37">
        <v>1</v>
      </c>
      <c s="36">
        <v>0</v>
      </c>
      <c s="36">
        <f>ROUND(G778*H778,6)</f>
      </c>
      <c r="L778" s="38">
        <v>0</v>
      </c>
      <c s="32">
        <f>ROUND(ROUND(L778,2)*ROUND(G778,3),2)</f>
      </c>
      <c s="36" t="s">
        <v>395</v>
      </c>
      <c>
        <f>(M778*21)/100</f>
      </c>
      <c t="s">
        <v>28</v>
      </c>
    </row>
    <row r="779" spans="1:5" ht="12.75">
      <c r="A779" s="35" t="s">
        <v>56</v>
      </c>
      <c r="E779" s="39" t="s">
        <v>912</v>
      </c>
    </row>
    <row r="780" spans="1:5" ht="12.75">
      <c r="A780" s="35" t="s">
        <v>57</v>
      </c>
      <c r="E780" s="40" t="s">
        <v>5</v>
      </c>
    </row>
    <row r="781" spans="1:5" ht="102">
      <c r="A781" t="s">
        <v>58</v>
      </c>
      <c r="E781" s="39" t="s">
        <v>913</v>
      </c>
    </row>
    <row r="782" spans="1:16" ht="25.5">
      <c r="A782" t="s">
        <v>50</v>
      </c>
      <c s="34" t="s">
        <v>914</v>
      </c>
      <c s="34" t="s">
        <v>915</v>
      </c>
      <c s="35" t="s">
        <v>5</v>
      </c>
      <c s="6" t="s">
        <v>916</v>
      </c>
      <c s="36" t="s">
        <v>380</v>
      </c>
      <c s="37">
        <v>8</v>
      </c>
      <c s="36">
        <v>0</v>
      </c>
      <c s="36">
        <f>ROUND(G782*H782,6)</f>
      </c>
      <c r="L782" s="38">
        <v>0</v>
      </c>
      <c s="32">
        <f>ROUND(ROUND(L782,2)*ROUND(G782,3),2)</f>
      </c>
      <c s="36" t="s">
        <v>395</v>
      </c>
      <c>
        <f>(M782*21)/100</f>
      </c>
      <c t="s">
        <v>28</v>
      </c>
    </row>
    <row r="783" spans="1:5" ht="25.5">
      <c r="A783" s="35" t="s">
        <v>56</v>
      </c>
      <c r="E783" s="39" t="s">
        <v>916</v>
      </c>
    </row>
    <row r="784" spans="1:5" ht="12.75">
      <c r="A784" s="35" t="s">
        <v>57</v>
      </c>
      <c r="E784" s="40" t="s">
        <v>5</v>
      </c>
    </row>
    <row r="785" spans="1:5" ht="89.25">
      <c r="A785" t="s">
        <v>58</v>
      </c>
      <c r="E785" s="39" t="s">
        <v>917</v>
      </c>
    </row>
    <row r="786" spans="1:16" ht="25.5">
      <c r="A786" t="s">
        <v>50</v>
      </c>
      <c s="34" t="s">
        <v>918</v>
      </c>
      <c s="34" t="s">
        <v>919</v>
      </c>
      <c s="35" t="s">
        <v>5</v>
      </c>
      <c s="6" t="s">
        <v>920</v>
      </c>
      <c s="36" t="s">
        <v>65</v>
      </c>
      <c s="37">
        <v>1</v>
      </c>
      <c s="36">
        <v>0</v>
      </c>
      <c s="36">
        <f>ROUND(G786*H786,6)</f>
      </c>
      <c r="L786" s="38">
        <v>0</v>
      </c>
      <c s="32">
        <f>ROUND(ROUND(L786,2)*ROUND(G786,3),2)</f>
      </c>
      <c s="36" t="s">
        <v>391</v>
      </c>
      <c>
        <f>(M786*21)/100</f>
      </c>
      <c t="s">
        <v>28</v>
      </c>
    </row>
    <row r="787" spans="1:5" ht="25.5">
      <c r="A787" s="35" t="s">
        <v>56</v>
      </c>
      <c r="E787" s="39" t="s">
        <v>920</v>
      </c>
    </row>
    <row r="788" spans="1:5" ht="12.75">
      <c r="A788" s="35" t="s">
        <v>57</v>
      </c>
      <c r="E788" s="40" t="s">
        <v>5</v>
      </c>
    </row>
    <row r="789" spans="1:5" ht="51">
      <c r="A789" t="s">
        <v>58</v>
      </c>
      <c r="E789" s="39" t="s">
        <v>492</v>
      </c>
    </row>
    <row r="790" spans="1:16" ht="12.75">
      <c r="A790" t="s">
        <v>50</v>
      </c>
      <c s="34" t="s">
        <v>921</v>
      </c>
      <c s="34" t="s">
        <v>922</v>
      </c>
      <c s="35" t="s">
        <v>5</v>
      </c>
      <c s="6" t="s">
        <v>923</v>
      </c>
      <c s="36" t="s">
        <v>65</v>
      </c>
      <c s="37">
        <v>1</v>
      </c>
      <c s="36">
        <v>0</v>
      </c>
      <c s="36">
        <f>ROUND(G790*H790,6)</f>
      </c>
      <c r="L790" s="38">
        <v>0</v>
      </c>
      <c s="32">
        <f>ROUND(ROUND(L790,2)*ROUND(G790,3),2)</f>
      </c>
      <c s="36" t="s">
        <v>391</v>
      </c>
      <c>
        <f>(M790*21)/100</f>
      </c>
      <c t="s">
        <v>28</v>
      </c>
    </row>
    <row r="791" spans="1:5" ht="12.75">
      <c r="A791" s="35" t="s">
        <v>56</v>
      </c>
      <c r="E791" s="39" t="s">
        <v>923</v>
      </c>
    </row>
    <row r="792" spans="1:5" ht="12.75">
      <c r="A792" s="35" t="s">
        <v>57</v>
      </c>
      <c r="E792" s="40" t="s">
        <v>5</v>
      </c>
    </row>
    <row r="793" spans="1:5" ht="51">
      <c r="A793" t="s">
        <v>58</v>
      </c>
      <c r="E793"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Rekapitulace!C14</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COUNTIFS(L8:L321,"=0",A8:A321,"P")+COUNTIFS(L8:L321,"",A8:A321,"P")+SUM(Q8:Q321)</f>
      </c>
    </row>
    <row r="8" spans="1:13" ht="12.75">
      <c r="A8" t="s">
        <v>45</v>
      </c>
      <c r="C8" s="28" t="s">
        <v>928</v>
      </c>
      <c r="E8" s="30" t="s">
        <v>927</v>
      </c>
      <c r="J8" s="29">
        <f>0+J9+J42+J131+J236</f>
      </c>
      <c s="29">
        <f>0+K9+K42+K131+K236</f>
      </c>
      <c s="29">
        <f>0+L9+L42+L131+L236</f>
      </c>
      <c s="29">
        <f>0+M9+M42+M131+M236</f>
      </c>
    </row>
    <row r="9" spans="1:13" ht="12.75">
      <c r="A9" t="s">
        <v>47</v>
      </c>
      <c r="C9" s="31" t="s">
        <v>51</v>
      </c>
      <c r="E9" s="33" t="s">
        <v>49</v>
      </c>
      <c r="J9" s="32">
        <f>0</f>
      </c>
      <c s="32">
        <f>0</f>
      </c>
      <c s="32">
        <f>0+L10+L14+L18+L22+L26+L30+L34+L38</f>
      </c>
      <c s="32">
        <f>0+M10+M14+M18+M22+M26+M30+M34+M38</f>
      </c>
    </row>
    <row r="10" spans="1:16" ht="25.5">
      <c r="A10" t="s">
        <v>50</v>
      </c>
      <c s="34" t="s">
        <v>51</v>
      </c>
      <c s="34" t="s">
        <v>929</v>
      </c>
      <c s="35" t="s">
        <v>5</v>
      </c>
      <c s="6" t="s">
        <v>930</v>
      </c>
      <c s="36" t="s">
        <v>65</v>
      </c>
      <c s="37">
        <v>2</v>
      </c>
      <c s="36">
        <v>0</v>
      </c>
      <c s="36">
        <f>ROUND(G10*H10,6)</f>
      </c>
      <c r="L10" s="38">
        <v>0</v>
      </c>
      <c s="32">
        <f>ROUND(ROUND(L10,2)*ROUND(G10,3),2)</f>
      </c>
      <c s="36" t="s">
        <v>395</v>
      </c>
      <c>
        <f>(M10*21)/100</f>
      </c>
      <c t="s">
        <v>28</v>
      </c>
    </row>
    <row r="11" spans="1:5" ht="25.5">
      <c r="A11" s="35" t="s">
        <v>56</v>
      </c>
      <c r="E11" s="39" t="s">
        <v>930</v>
      </c>
    </row>
    <row r="12" spans="1:5" ht="12.75">
      <c r="A12" s="35" t="s">
        <v>57</v>
      </c>
      <c r="E12" s="40" t="s">
        <v>5</v>
      </c>
    </row>
    <row r="13" spans="1:5" ht="63.75">
      <c r="A13" t="s">
        <v>58</v>
      </c>
      <c r="E13" s="39" t="s">
        <v>931</v>
      </c>
    </row>
    <row r="14" spans="1:16" ht="25.5">
      <c r="A14" t="s">
        <v>50</v>
      </c>
      <c s="34" t="s">
        <v>28</v>
      </c>
      <c s="34" t="s">
        <v>932</v>
      </c>
      <c s="35" t="s">
        <v>5</v>
      </c>
      <c s="6" t="s">
        <v>933</v>
      </c>
      <c s="36" t="s">
        <v>65</v>
      </c>
      <c s="37">
        <v>3</v>
      </c>
      <c s="36">
        <v>0</v>
      </c>
      <c s="36">
        <f>ROUND(G14*H14,6)</f>
      </c>
      <c r="L14" s="38">
        <v>0</v>
      </c>
      <c s="32">
        <f>ROUND(ROUND(L14,2)*ROUND(G14,3),2)</f>
      </c>
      <c s="36" t="s">
        <v>395</v>
      </c>
      <c>
        <f>(M14*21)/100</f>
      </c>
      <c t="s">
        <v>28</v>
      </c>
    </row>
    <row r="15" spans="1:5" ht="25.5">
      <c r="A15" s="35" t="s">
        <v>56</v>
      </c>
      <c r="E15" s="39" t="s">
        <v>933</v>
      </c>
    </row>
    <row r="16" spans="1:5" ht="12.75">
      <c r="A16" s="35" t="s">
        <v>57</v>
      </c>
      <c r="E16" s="40" t="s">
        <v>5</v>
      </c>
    </row>
    <row r="17" spans="1:5" ht="63.75">
      <c r="A17" t="s">
        <v>58</v>
      </c>
      <c r="E17" s="39" t="s">
        <v>931</v>
      </c>
    </row>
    <row r="18" spans="1:16" ht="25.5">
      <c r="A18" t="s">
        <v>50</v>
      </c>
      <c s="34" t="s">
        <v>26</v>
      </c>
      <c s="34" t="s">
        <v>934</v>
      </c>
      <c s="35" t="s">
        <v>5</v>
      </c>
      <c s="6" t="s">
        <v>935</v>
      </c>
      <c s="36" t="s">
        <v>65</v>
      </c>
      <c s="37">
        <v>5</v>
      </c>
      <c s="36">
        <v>0</v>
      </c>
      <c s="36">
        <f>ROUND(G18*H18,6)</f>
      </c>
      <c r="L18" s="38">
        <v>0</v>
      </c>
      <c s="32">
        <f>ROUND(ROUND(L18,2)*ROUND(G18,3),2)</f>
      </c>
      <c s="36" t="s">
        <v>395</v>
      </c>
      <c>
        <f>(M18*21)/100</f>
      </c>
      <c t="s">
        <v>28</v>
      </c>
    </row>
    <row r="19" spans="1:5" ht="25.5">
      <c r="A19" s="35" t="s">
        <v>56</v>
      </c>
      <c r="E19" s="39" t="s">
        <v>935</v>
      </c>
    </row>
    <row r="20" spans="1:5" ht="12.75">
      <c r="A20" s="35" t="s">
        <v>57</v>
      </c>
      <c r="E20" s="40" t="s">
        <v>5</v>
      </c>
    </row>
    <row r="21" spans="1:5" ht="127.5">
      <c r="A21" t="s">
        <v>58</v>
      </c>
      <c r="E21" s="39" t="s">
        <v>936</v>
      </c>
    </row>
    <row r="22" spans="1:16" ht="12.75">
      <c r="A22" t="s">
        <v>50</v>
      </c>
      <c s="34" t="s">
        <v>67</v>
      </c>
      <c s="34" t="s">
        <v>937</v>
      </c>
      <c s="35" t="s">
        <v>5</v>
      </c>
      <c s="6" t="s">
        <v>938</v>
      </c>
      <c s="36" t="s">
        <v>65</v>
      </c>
      <c s="37">
        <v>12</v>
      </c>
      <c s="36">
        <v>0</v>
      </c>
      <c s="36">
        <f>ROUND(G22*H22,6)</f>
      </c>
      <c r="L22" s="38">
        <v>0</v>
      </c>
      <c s="32">
        <f>ROUND(ROUND(L22,2)*ROUND(G22,3),2)</f>
      </c>
      <c s="36" t="s">
        <v>395</v>
      </c>
      <c>
        <f>(M22*21)/100</f>
      </c>
      <c t="s">
        <v>28</v>
      </c>
    </row>
    <row r="23" spans="1:5" ht="12.75">
      <c r="A23" s="35" t="s">
        <v>56</v>
      </c>
      <c r="E23" s="39" t="s">
        <v>938</v>
      </c>
    </row>
    <row r="24" spans="1:5" ht="12.75">
      <c r="A24" s="35" t="s">
        <v>57</v>
      </c>
      <c r="E24" s="40" t="s">
        <v>5</v>
      </c>
    </row>
    <row r="25" spans="1:5" ht="63.75">
      <c r="A25" t="s">
        <v>58</v>
      </c>
      <c r="E25" s="39" t="s">
        <v>939</v>
      </c>
    </row>
    <row r="26" spans="1:16" ht="12.75">
      <c r="A26" t="s">
        <v>50</v>
      </c>
      <c s="34" t="s">
        <v>72</v>
      </c>
      <c s="34" t="s">
        <v>940</v>
      </c>
      <c s="35" t="s">
        <v>5</v>
      </c>
      <c s="6" t="s">
        <v>941</v>
      </c>
      <c s="36" t="s">
        <v>65</v>
      </c>
      <c s="37">
        <v>6</v>
      </c>
      <c s="36">
        <v>0</v>
      </c>
      <c s="36">
        <f>ROUND(G26*H26,6)</f>
      </c>
      <c r="L26" s="38">
        <v>0</v>
      </c>
      <c s="32">
        <f>ROUND(ROUND(L26,2)*ROUND(G26,3),2)</f>
      </c>
      <c s="36" t="s">
        <v>395</v>
      </c>
      <c>
        <f>(M26*21)/100</f>
      </c>
      <c t="s">
        <v>28</v>
      </c>
    </row>
    <row r="27" spans="1:5" ht="12.75">
      <c r="A27" s="35" t="s">
        <v>56</v>
      </c>
      <c r="E27" s="39" t="s">
        <v>941</v>
      </c>
    </row>
    <row r="28" spans="1:5" ht="12.75">
      <c r="A28" s="35" t="s">
        <v>57</v>
      </c>
      <c r="E28" s="40" t="s">
        <v>5</v>
      </c>
    </row>
    <row r="29" spans="1:5" ht="63.75">
      <c r="A29" t="s">
        <v>58</v>
      </c>
      <c r="E29" s="39" t="s">
        <v>939</v>
      </c>
    </row>
    <row r="30" spans="1:16" ht="12.75">
      <c r="A30" t="s">
        <v>50</v>
      </c>
      <c s="34" t="s">
        <v>27</v>
      </c>
      <c s="34" t="s">
        <v>942</v>
      </c>
      <c s="35" t="s">
        <v>5</v>
      </c>
      <c s="6" t="s">
        <v>943</v>
      </c>
      <c s="36" t="s">
        <v>65</v>
      </c>
      <c s="37">
        <v>4</v>
      </c>
      <c s="36">
        <v>0</v>
      </c>
      <c s="36">
        <f>ROUND(G30*H30,6)</f>
      </c>
      <c r="L30" s="38">
        <v>0</v>
      </c>
      <c s="32">
        <f>ROUND(ROUND(L30,2)*ROUND(G30,3),2)</f>
      </c>
      <c s="36" t="s">
        <v>395</v>
      </c>
      <c>
        <f>(M30*21)/100</f>
      </c>
      <c t="s">
        <v>28</v>
      </c>
    </row>
    <row r="31" spans="1:5" ht="12.75">
      <c r="A31" s="35" t="s">
        <v>56</v>
      </c>
      <c r="E31" s="39" t="s">
        <v>943</v>
      </c>
    </row>
    <row r="32" spans="1:5" ht="12.75">
      <c r="A32" s="35" t="s">
        <v>57</v>
      </c>
      <c r="E32" s="40" t="s">
        <v>5</v>
      </c>
    </row>
    <row r="33" spans="1:5" ht="76.5">
      <c r="A33" t="s">
        <v>58</v>
      </c>
      <c r="E33" s="39" t="s">
        <v>944</v>
      </c>
    </row>
    <row r="34" spans="1:16" ht="25.5">
      <c r="A34" t="s">
        <v>50</v>
      </c>
      <c s="34" t="s">
        <v>79</v>
      </c>
      <c s="34" t="s">
        <v>945</v>
      </c>
      <c s="35" t="s">
        <v>5</v>
      </c>
      <c s="6" t="s">
        <v>946</v>
      </c>
      <c s="36" t="s">
        <v>65</v>
      </c>
      <c s="37">
        <v>4</v>
      </c>
      <c s="36">
        <v>0</v>
      </c>
      <c s="36">
        <f>ROUND(G34*H34,6)</f>
      </c>
      <c r="L34" s="38">
        <v>0</v>
      </c>
      <c s="32">
        <f>ROUND(ROUND(L34,2)*ROUND(G34,3),2)</f>
      </c>
      <c s="36" t="s">
        <v>395</v>
      </c>
      <c>
        <f>(M34*21)/100</f>
      </c>
      <c t="s">
        <v>28</v>
      </c>
    </row>
    <row r="35" spans="1:5" ht="25.5">
      <c r="A35" s="35" t="s">
        <v>56</v>
      </c>
      <c r="E35" s="39" t="s">
        <v>946</v>
      </c>
    </row>
    <row r="36" spans="1:5" ht="12.75">
      <c r="A36" s="35" t="s">
        <v>57</v>
      </c>
      <c r="E36" s="40" t="s">
        <v>5</v>
      </c>
    </row>
    <row r="37" spans="1:5" ht="76.5">
      <c r="A37" t="s">
        <v>58</v>
      </c>
      <c r="E37" s="39" t="s">
        <v>944</v>
      </c>
    </row>
    <row r="38" spans="1:16" ht="12.75">
      <c r="A38" t="s">
        <v>50</v>
      </c>
      <c s="34" t="s">
        <v>83</v>
      </c>
      <c s="34" t="s">
        <v>947</v>
      </c>
      <c s="35" t="s">
        <v>5</v>
      </c>
      <c s="6" t="s">
        <v>948</v>
      </c>
      <c s="36" t="s">
        <v>65</v>
      </c>
      <c s="37">
        <v>5</v>
      </c>
      <c s="36">
        <v>0</v>
      </c>
      <c s="36">
        <f>ROUND(G38*H38,6)</f>
      </c>
      <c r="L38" s="38">
        <v>0</v>
      </c>
      <c s="32">
        <f>ROUND(ROUND(L38,2)*ROUND(G38,3),2)</f>
      </c>
      <c s="36" t="s">
        <v>391</v>
      </c>
      <c>
        <f>(M38*21)/100</f>
      </c>
      <c t="s">
        <v>28</v>
      </c>
    </row>
    <row r="39" spans="1:5" ht="12.75">
      <c r="A39" s="35" t="s">
        <v>56</v>
      </c>
      <c r="E39" s="39" t="s">
        <v>948</v>
      </c>
    </row>
    <row r="40" spans="1:5" ht="12.75">
      <c r="A40" s="35" t="s">
        <v>57</v>
      </c>
      <c r="E40" s="40" t="s">
        <v>5</v>
      </c>
    </row>
    <row r="41" spans="1:5" ht="51">
      <c r="A41" t="s">
        <v>58</v>
      </c>
      <c r="E41" s="39" t="s">
        <v>492</v>
      </c>
    </row>
    <row r="42" spans="1:13" ht="12.75">
      <c r="A42" t="s">
        <v>47</v>
      </c>
      <c r="C42" s="31" t="s">
        <v>67</v>
      </c>
      <c r="E42" s="33" t="s">
        <v>949</v>
      </c>
      <c r="J42" s="32">
        <f>0</f>
      </c>
      <c s="32">
        <f>0</f>
      </c>
      <c s="32">
        <f>0+L43+L47+L51+L55+L59+L63+L67+L71+L75+L79+L83+L87+L91+L95+L99+L103+L107+L111+L115+L119+L123+L127</f>
      </c>
      <c s="32">
        <f>0+M43+M47+M51+M55+M59+M63+M67+M71+M75+M79+M83+M87+M91+M95+M99+M103+M107+M111+M115+M119+M123+M127</f>
      </c>
    </row>
    <row r="43" spans="1:16" ht="12.75">
      <c r="A43" t="s">
        <v>50</v>
      </c>
      <c s="34" t="s">
        <v>88</v>
      </c>
      <c s="34" t="s">
        <v>950</v>
      </c>
      <c s="35" t="s">
        <v>5</v>
      </c>
      <c s="6" t="s">
        <v>951</v>
      </c>
      <c s="36" t="s">
        <v>70</v>
      </c>
      <c s="37">
        <v>1</v>
      </c>
      <c s="36">
        <v>0</v>
      </c>
      <c s="36">
        <f>ROUND(G43*H43,6)</f>
      </c>
      <c r="L43" s="38">
        <v>0</v>
      </c>
      <c s="32">
        <f>ROUND(ROUND(L43,2)*ROUND(G43,3),2)</f>
      </c>
      <c s="36" t="s">
        <v>395</v>
      </c>
      <c>
        <f>(M43*21)/100</f>
      </c>
      <c t="s">
        <v>28</v>
      </c>
    </row>
    <row r="44" spans="1:5" ht="12.75">
      <c r="A44" s="35" t="s">
        <v>56</v>
      </c>
      <c r="E44" s="39" t="s">
        <v>951</v>
      </c>
    </row>
    <row r="45" spans="1:5" ht="12.75">
      <c r="A45" s="35" t="s">
        <v>57</v>
      </c>
      <c r="E45" s="40" t="s">
        <v>5</v>
      </c>
    </row>
    <row r="46" spans="1:5" ht="25.5">
      <c r="A46" t="s">
        <v>58</v>
      </c>
      <c r="E46" s="39" t="s">
        <v>952</v>
      </c>
    </row>
    <row r="47" spans="1:16" ht="12.75">
      <c r="A47" t="s">
        <v>50</v>
      </c>
      <c s="34" t="s">
        <v>92</v>
      </c>
      <c s="34" t="s">
        <v>953</v>
      </c>
      <c s="35" t="s">
        <v>5</v>
      </c>
      <c s="6" t="s">
        <v>954</v>
      </c>
      <c s="36" t="s">
        <v>65</v>
      </c>
      <c s="37">
        <v>1</v>
      </c>
      <c s="36">
        <v>0</v>
      </c>
      <c s="36">
        <f>ROUND(G47*H47,6)</f>
      </c>
      <c r="L47" s="38">
        <v>0</v>
      </c>
      <c s="32">
        <f>ROUND(ROUND(L47,2)*ROUND(G47,3),2)</f>
      </c>
      <c s="36" t="s">
        <v>395</v>
      </c>
      <c>
        <f>(M47*21)/100</f>
      </c>
      <c t="s">
        <v>28</v>
      </c>
    </row>
    <row r="48" spans="1:5" ht="12.75">
      <c r="A48" s="35" t="s">
        <v>56</v>
      </c>
      <c r="E48" s="39" t="s">
        <v>954</v>
      </c>
    </row>
    <row r="49" spans="1:5" ht="12.75">
      <c r="A49" s="35" t="s">
        <v>57</v>
      </c>
      <c r="E49" s="40" t="s">
        <v>5</v>
      </c>
    </row>
    <row r="50" spans="1:5" ht="63.75">
      <c r="A50" t="s">
        <v>58</v>
      </c>
      <c r="E50" s="39" t="s">
        <v>955</v>
      </c>
    </row>
    <row r="51" spans="1:16" ht="25.5">
      <c r="A51" t="s">
        <v>50</v>
      </c>
      <c s="34" t="s">
        <v>96</v>
      </c>
      <c s="34" t="s">
        <v>956</v>
      </c>
      <c s="35" t="s">
        <v>5</v>
      </c>
      <c s="6" t="s">
        <v>957</v>
      </c>
      <c s="36" t="s">
        <v>65</v>
      </c>
      <c s="37">
        <v>2</v>
      </c>
      <c s="36">
        <v>0</v>
      </c>
      <c s="36">
        <f>ROUND(G51*H51,6)</f>
      </c>
      <c r="L51" s="38">
        <v>0</v>
      </c>
      <c s="32">
        <f>ROUND(ROUND(L51,2)*ROUND(G51,3),2)</f>
      </c>
      <c s="36" t="s">
        <v>395</v>
      </c>
      <c>
        <f>(M51*21)/100</f>
      </c>
      <c t="s">
        <v>28</v>
      </c>
    </row>
    <row r="52" spans="1:5" ht="25.5">
      <c r="A52" s="35" t="s">
        <v>56</v>
      </c>
      <c r="E52" s="39" t="s">
        <v>957</v>
      </c>
    </row>
    <row r="53" spans="1:5" ht="12.75">
      <c r="A53" s="35" t="s">
        <v>57</v>
      </c>
      <c r="E53" s="40" t="s">
        <v>5</v>
      </c>
    </row>
    <row r="54" spans="1:5" ht="63.75">
      <c r="A54" t="s">
        <v>58</v>
      </c>
      <c r="E54" s="39" t="s">
        <v>955</v>
      </c>
    </row>
    <row r="55" spans="1:16" ht="12.75">
      <c r="A55" t="s">
        <v>50</v>
      </c>
      <c s="34" t="s">
        <v>100</v>
      </c>
      <c s="34" t="s">
        <v>958</v>
      </c>
      <c s="35" t="s">
        <v>5</v>
      </c>
      <c s="6" t="s">
        <v>959</v>
      </c>
      <c s="36" t="s">
        <v>65</v>
      </c>
      <c s="37">
        <v>1</v>
      </c>
      <c s="36">
        <v>0</v>
      </c>
      <c s="36">
        <f>ROUND(G55*H55,6)</f>
      </c>
      <c r="L55" s="38">
        <v>0</v>
      </c>
      <c s="32">
        <f>ROUND(ROUND(L55,2)*ROUND(G55,3),2)</f>
      </c>
      <c s="36" t="s">
        <v>395</v>
      </c>
      <c>
        <f>(M55*21)/100</f>
      </c>
      <c t="s">
        <v>28</v>
      </c>
    </row>
    <row r="56" spans="1:5" ht="12.75">
      <c r="A56" s="35" t="s">
        <v>56</v>
      </c>
      <c r="E56" s="39" t="s">
        <v>959</v>
      </c>
    </row>
    <row r="57" spans="1:5" ht="12.75">
      <c r="A57" s="35" t="s">
        <v>57</v>
      </c>
      <c r="E57" s="40" t="s">
        <v>5</v>
      </c>
    </row>
    <row r="58" spans="1:5" ht="63.75">
      <c r="A58" t="s">
        <v>58</v>
      </c>
      <c r="E58" s="39" t="s">
        <v>955</v>
      </c>
    </row>
    <row r="59" spans="1:16" ht="12.75">
      <c r="A59" t="s">
        <v>50</v>
      </c>
      <c s="34" t="s">
        <v>104</v>
      </c>
      <c s="34" t="s">
        <v>960</v>
      </c>
      <c s="35" t="s">
        <v>5</v>
      </c>
      <c s="6" t="s">
        <v>961</v>
      </c>
      <c s="36" t="s">
        <v>65</v>
      </c>
      <c s="37">
        <v>3</v>
      </c>
      <c s="36">
        <v>0</v>
      </c>
      <c s="36">
        <f>ROUND(G59*H59,6)</f>
      </c>
      <c r="L59" s="38">
        <v>0</v>
      </c>
      <c s="32">
        <f>ROUND(ROUND(L59,2)*ROUND(G59,3),2)</f>
      </c>
      <c s="36" t="s">
        <v>395</v>
      </c>
      <c>
        <f>(M59*21)/100</f>
      </c>
      <c t="s">
        <v>28</v>
      </c>
    </row>
    <row r="60" spans="1:5" ht="12.75">
      <c r="A60" s="35" t="s">
        <v>56</v>
      </c>
      <c r="E60" s="39" t="s">
        <v>961</v>
      </c>
    </row>
    <row r="61" spans="1:5" ht="12.75">
      <c r="A61" s="35" t="s">
        <v>57</v>
      </c>
      <c r="E61" s="40" t="s">
        <v>5</v>
      </c>
    </row>
    <row r="62" spans="1:5" ht="63.75">
      <c r="A62" t="s">
        <v>58</v>
      </c>
      <c r="E62" s="39" t="s">
        <v>955</v>
      </c>
    </row>
    <row r="63" spans="1:16" ht="25.5">
      <c r="A63" t="s">
        <v>50</v>
      </c>
      <c s="34" t="s">
        <v>110</v>
      </c>
      <c s="34" t="s">
        <v>962</v>
      </c>
      <c s="35" t="s">
        <v>5</v>
      </c>
      <c s="6" t="s">
        <v>963</v>
      </c>
      <c s="36" t="s">
        <v>65</v>
      </c>
      <c s="37">
        <v>2</v>
      </c>
      <c s="36">
        <v>0</v>
      </c>
      <c s="36">
        <f>ROUND(G63*H63,6)</f>
      </c>
      <c r="L63" s="38">
        <v>0</v>
      </c>
      <c s="32">
        <f>ROUND(ROUND(L63,2)*ROUND(G63,3),2)</f>
      </c>
      <c s="36" t="s">
        <v>395</v>
      </c>
      <c>
        <f>(M63*21)/100</f>
      </c>
      <c t="s">
        <v>28</v>
      </c>
    </row>
    <row r="64" spans="1:5" ht="25.5">
      <c r="A64" s="35" t="s">
        <v>56</v>
      </c>
      <c r="E64" s="39" t="s">
        <v>963</v>
      </c>
    </row>
    <row r="65" spans="1:5" ht="12.75">
      <c r="A65" s="35" t="s">
        <v>57</v>
      </c>
      <c r="E65" s="40" t="s">
        <v>5</v>
      </c>
    </row>
    <row r="66" spans="1:5" ht="76.5">
      <c r="A66" t="s">
        <v>58</v>
      </c>
      <c r="E66" s="39" t="s">
        <v>964</v>
      </c>
    </row>
    <row r="67" spans="1:16" ht="38.25">
      <c r="A67" t="s">
        <v>50</v>
      </c>
      <c s="34" t="s">
        <v>114</v>
      </c>
      <c s="34" t="s">
        <v>965</v>
      </c>
      <c s="35" t="s">
        <v>5</v>
      </c>
      <c s="6" t="s">
        <v>966</v>
      </c>
      <c s="36" t="s">
        <v>65</v>
      </c>
      <c s="37">
        <v>9</v>
      </c>
      <c s="36">
        <v>0</v>
      </c>
      <c s="36">
        <f>ROUND(G67*H67,6)</f>
      </c>
      <c r="L67" s="38">
        <v>0</v>
      </c>
      <c s="32">
        <f>ROUND(ROUND(L67,2)*ROUND(G67,3),2)</f>
      </c>
      <c s="36" t="s">
        <v>395</v>
      </c>
      <c>
        <f>(M67*21)/100</f>
      </c>
      <c t="s">
        <v>28</v>
      </c>
    </row>
    <row r="68" spans="1:5" ht="38.25">
      <c r="A68" s="35" t="s">
        <v>56</v>
      </c>
      <c r="E68" s="39" t="s">
        <v>966</v>
      </c>
    </row>
    <row r="69" spans="1:5" ht="12.75">
      <c r="A69" s="35" t="s">
        <v>57</v>
      </c>
      <c r="E69" s="40" t="s">
        <v>5</v>
      </c>
    </row>
    <row r="70" spans="1:5" ht="76.5">
      <c r="A70" t="s">
        <v>58</v>
      </c>
      <c r="E70" s="39" t="s">
        <v>964</v>
      </c>
    </row>
    <row r="71" spans="1:16" ht="25.5">
      <c r="A71" t="s">
        <v>50</v>
      </c>
      <c s="34" t="s">
        <v>119</v>
      </c>
      <c s="34" t="s">
        <v>755</v>
      </c>
      <c s="35" t="s">
        <v>5</v>
      </c>
      <c s="6" t="s">
        <v>367</v>
      </c>
      <c s="36" t="s">
        <v>65</v>
      </c>
      <c s="37">
        <v>2</v>
      </c>
      <c s="36">
        <v>0</v>
      </c>
      <c s="36">
        <f>ROUND(G71*H71,6)</f>
      </c>
      <c r="L71" s="38">
        <v>0</v>
      </c>
      <c s="32">
        <f>ROUND(ROUND(L71,2)*ROUND(G71,3),2)</f>
      </c>
      <c s="36" t="s">
        <v>395</v>
      </c>
      <c>
        <f>(M71*21)/100</f>
      </c>
      <c t="s">
        <v>28</v>
      </c>
    </row>
    <row r="72" spans="1:5" ht="25.5">
      <c r="A72" s="35" t="s">
        <v>56</v>
      </c>
      <c r="E72" s="39" t="s">
        <v>367</v>
      </c>
    </row>
    <row r="73" spans="1:5" ht="12.75">
      <c r="A73" s="35" t="s">
        <v>57</v>
      </c>
      <c r="E73" s="40" t="s">
        <v>5</v>
      </c>
    </row>
    <row r="74" spans="1:5" ht="51">
      <c r="A74" t="s">
        <v>58</v>
      </c>
      <c r="E74" s="39" t="s">
        <v>756</v>
      </c>
    </row>
    <row r="75" spans="1:16" ht="12.75">
      <c r="A75" t="s">
        <v>50</v>
      </c>
      <c s="34" t="s">
        <v>123</v>
      </c>
      <c s="34" t="s">
        <v>967</v>
      </c>
      <c s="35" t="s">
        <v>5</v>
      </c>
      <c s="6" t="s">
        <v>968</v>
      </c>
      <c s="36" t="s">
        <v>65</v>
      </c>
      <c s="37">
        <v>1</v>
      </c>
      <c s="36">
        <v>0</v>
      </c>
      <c s="36">
        <f>ROUND(G75*H75,6)</f>
      </c>
      <c r="L75" s="38">
        <v>0</v>
      </c>
      <c s="32">
        <f>ROUND(ROUND(L75,2)*ROUND(G75,3),2)</f>
      </c>
      <c s="36" t="s">
        <v>395</v>
      </c>
      <c>
        <f>(M75*21)/100</f>
      </c>
      <c t="s">
        <v>28</v>
      </c>
    </row>
    <row r="76" spans="1:5" ht="12.75">
      <c r="A76" s="35" t="s">
        <v>56</v>
      </c>
      <c r="E76" s="39" t="s">
        <v>968</v>
      </c>
    </row>
    <row r="77" spans="1:5" ht="12.75">
      <c r="A77" s="35" t="s">
        <v>57</v>
      </c>
      <c r="E77" s="40" t="s">
        <v>5</v>
      </c>
    </row>
    <row r="78" spans="1:5" ht="51">
      <c r="A78" t="s">
        <v>58</v>
      </c>
      <c r="E78" s="39" t="s">
        <v>969</v>
      </c>
    </row>
    <row r="79" spans="1:16" ht="12.75">
      <c r="A79" t="s">
        <v>50</v>
      </c>
      <c s="34" t="s">
        <v>128</v>
      </c>
      <c s="34" t="s">
        <v>970</v>
      </c>
      <c s="35" t="s">
        <v>5</v>
      </c>
      <c s="6" t="s">
        <v>971</v>
      </c>
      <c s="36" t="s">
        <v>65</v>
      </c>
      <c s="37">
        <v>6</v>
      </c>
      <c s="36">
        <v>0</v>
      </c>
      <c s="36">
        <f>ROUND(G79*H79,6)</f>
      </c>
      <c r="L79" s="38">
        <v>0</v>
      </c>
      <c s="32">
        <f>ROUND(ROUND(L79,2)*ROUND(G79,3),2)</f>
      </c>
      <c s="36" t="s">
        <v>395</v>
      </c>
      <c>
        <f>(M79*21)/100</f>
      </c>
      <c t="s">
        <v>28</v>
      </c>
    </row>
    <row r="80" spans="1:5" ht="12.75">
      <c r="A80" s="35" t="s">
        <v>56</v>
      </c>
      <c r="E80" s="39" t="s">
        <v>971</v>
      </c>
    </row>
    <row r="81" spans="1:5" ht="12.75">
      <c r="A81" s="35" t="s">
        <v>57</v>
      </c>
      <c r="E81" s="40" t="s">
        <v>5</v>
      </c>
    </row>
    <row r="82" spans="1:5" ht="51">
      <c r="A82" t="s">
        <v>58</v>
      </c>
      <c r="E82" s="39" t="s">
        <v>972</v>
      </c>
    </row>
    <row r="83" spans="1:16" ht="12.75">
      <c r="A83" t="s">
        <v>50</v>
      </c>
      <c s="34" t="s">
        <v>132</v>
      </c>
      <c s="34" t="s">
        <v>973</v>
      </c>
      <c s="35" t="s">
        <v>5</v>
      </c>
      <c s="6" t="s">
        <v>974</v>
      </c>
      <c s="36" t="s">
        <v>380</v>
      </c>
      <c s="37">
        <v>80</v>
      </c>
      <c s="36">
        <v>0</v>
      </c>
      <c s="36">
        <f>ROUND(G83*H83,6)</f>
      </c>
      <c r="L83" s="38">
        <v>0</v>
      </c>
      <c s="32">
        <f>ROUND(ROUND(L83,2)*ROUND(G83,3),2)</f>
      </c>
      <c s="36" t="s">
        <v>395</v>
      </c>
      <c>
        <f>(M83*21)/100</f>
      </c>
      <c t="s">
        <v>28</v>
      </c>
    </row>
    <row r="84" spans="1:5" ht="12.75">
      <c r="A84" s="35" t="s">
        <v>56</v>
      </c>
      <c r="E84" s="39" t="s">
        <v>974</v>
      </c>
    </row>
    <row r="85" spans="1:5" ht="12.75">
      <c r="A85" s="35" t="s">
        <v>57</v>
      </c>
      <c r="E85" s="40" t="s">
        <v>5</v>
      </c>
    </row>
    <row r="86" spans="1:5" ht="51">
      <c r="A86" t="s">
        <v>58</v>
      </c>
      <c r="E86" s="39" t="s">
        <v>975</v>
      </c>
    </row>
    <row r="87" spans="1:16" ht="12.75">
      <c r="A87" t="s">
        <v>50</v>
      </c>
      <c s="34" t="s">
        <v>136</v>
      </c>
      <c s="34" t="s">
        <v>976</v>
      </c>
      <c s="35" t="s">
        <v>5</v>
      </c>
      <c s="6" t="s">
        <v>977</v>
      </c>
      <c s="36" t="s">
        <v>380</v>
      </c>
      <c s="37">
        <v>40</v>
      </c>
      <c s="36">
        <v>0</v>
      </c>
      <c s="36">
        <f>ROUND(G87*H87,6)</f>
      </c>
      <c r="L87" s="38">
        <v>0</v>
      </c>
      <c s="32">
        <f>ROUND(ROUND(L87,2)*ROUND(G87,3),2)</f>
      </c>
      <c s="36" t="s">
        <v>395</v>
      </c>
      <c>
        <f>(M87*21)/100</f>
      </c>
      <c t="s">
        <v>28</v>
      </c>
    </row>
    <row r="88" spans="1:5" ht="12.75">
      <c r="A88" s="35" t="s">
        <v>56</v>
      </c>
      <c r="E88" s="39" t="s">
        <v>977</v>
      </c>
    </row>
    <row r="89" spans="1:5" ht="12.75">
      <c r="A89" s="35" t="s">
        <v>57</v>
      </c>
      <c r="E89" s="40" t="s">
        <v>5</v>
      </c>
    </row>
    <row r="90" spans="1:5" ht="51">
      <c r="A90" t="s">
        <v>58</v>
      </c>
      <c r="E90" s="39" t="s">
        <v>978</v>
      </c>
    </row>
    <row r="91" spans="1:16" ht="12.75">
      <c r="A91" t="s">
        <v>50</v>
      </c>
      <c s="34" t="s">
        <v>140</v>
      </c>
      <c s="34" t="s">
        <v>979</v>
      </c>
      <c s="35" t="s">
        <v>5</v>
      </c>
      <c s="6" t="s">
        <v>980</v>
      </c>
      <c s="36" t="s">
        <v>380</v>
      </c>
      <c s="37">
        <v>16</v>
      </c>
      <c s="36">
        <v>0</v>
      </c>
      <c s="36">
        <f>ROUND(G91*H91,6)</f>
      </c>
      <c r="L91" s="38">
        <v>0</v>
      </c>
      <c s="32">
        <f>ROUND(ROUND(L91,2)*ROUND(G91,3),2)</f>
      </c>
      <c s="36" t="s">
        <v>395</v>
      </c>
      <c>
        <f>(M91*21)/100</f>
      </c>
      <c t="s">
        <v>28</v>
      </c>
    </row>
    <row r="92" spans="1:5" ht="12.75">
      <c r="A92" s="35" t="s">
        <v>56</v>
      </c>
      <c r="E92" s="39" t="s">
        <v>980</v>
      </c>
    </row>
    <row r="93" spans="1:5" ht="12.75">
      <c r="A93" s="35" t="s">
        <v>57</v>
      </c>
      <c r="E93" s="40" t="s">
        <v>5</v>
      </c>
    </row>
    <row r="94" spans="1:5" ht="51">
      <c r="A94" t="s">
        <v>58</v>
      </c>
      <c r="E94" s="39" t="s">
        <v>981</v>
      </c>
    </row>
    <row r="95" spans="1:16" ht="12.75">
      <c r="A95" t="s">
        <v>50</v>
      </c>
      <c s="34" t="s">
        <v>144</v>
      </c>
      <c s="34" t="s">
        <v>758</v>
      </c>
      <c s="35" t="s">
        <v>5</v>
      </c>
      <c s="6" t="s">
        <v>379</v>
      </c>
      <c s="36" t="s">
        <v>380</v>
      </c>
      <c s="37">
        <v>24</v>
      </c>
      <c s="36">
        <v>0</v>
      </c>
      <c s="36">
        <f>ROUND(G95*H95,6)</f>
      </c>
      <c r="L95" s="38">
        <v>0</v>
      </c>
      <c s="32">
        <f>ROUND(ROUND(L95,2)*ROUND(G95,3),2)</f>
      </c>
      <c s="36" t="s">
        <v>395</v>
      </c>
      <c>
        <f>(M95*21)/100</f>
      </c>
      <c t="s">
        <v>28</v>
      </c>
    </row>
    <row r="96" spans="1:5" ht="12.75">
      <c r="A96" s="35" t="s">
        <v>56</v>
      </c>
      <c r="E96" s="39" t="s">
        <v>379</v>
      </c>
    </row>
    <row r="97" spans="1:5" ht="12.75">
      <c r="A97" s="35" t="s">
        <v>57</v>
      </c>
      <c r="E97" s="40" t="s">
        <v>5</v>
      </c>
    </row>
    <row r="98" spans="1:5" ht="51">
      <c r="A98" t="s">
        <v>58</v>
      </c>
      <c r="E98" s="39" t="s">
        <v>759</v>
      </c>
    </row>
    <row r="99" spans="1:16" ht="25.5">
      <c r="A99" t="s">
        <v>50</v>
      </c>
      <c s="34" t="s">
        <v>148</v>
      </c>
      <c s="34" t="s">
        <v>982</v>
      </c>
      <c s="35" t="s">
        <v>5</v>
      </c>
      <c s="6" t="s">
        <v>983</v>
      </c>
      <c s="36" t="s">
        <v>65</v>
      </c>
      <c s="37">
        <v>1</v>
      </c>
      <c s="36">
        <v>0</v>
      </c>
      <c s="36">
        <f>ROUND(G99*H99,6)</f>
      </c>
      <c r="L99" s="38">
        <v>0</v>
      </c>
      <c s="32">
        <f>ROUND(ROUND(L99,2)*ROUND(G99,3),2)</f>
      </c>
      <c s="36" t="s">
        <v>395</v>
      </c>
      <c>
        <f>(M99*21)/100</f>
      </c>
      <c t="s">
        <v>28</v>
      </c>
    </row>
    <row r="100" spans="1:5" ht="25.5">
      <c r="A100" s="35" t="s">
        <v>56</v>
      </c>
      <c r="E100" s="39" t="s">
        <v>983</v>
      </c>
    </row>
    <row r="101" spans="1:5" ht="12.75">
      <c r="A101" s="35" t="s">
        <v>57</v>
      </c>
      <c r="E101" s="40" t="s">
        <v>5</v>
      </c>
    </row>
    <row r="102" spans="1:5" ht="63.75">
      <c r="A102" t="s">
        <v>58</v>
      </c>
      <c r="E102" s="39" t="s">
        <v>984</v>
      </c>
    </row>
    <row r="103" spans="1:16" ht="12.75">
      <c r="A103" t="s">
        <v>50</v>
      </c>
      <c s="34" t="s">
        <v>152</v>
      </c>
      <c s="34" t="s">
        <v>985</v>
      </c>
      <c s="35" t="s">
        <v>5</v>
      </c>
      <c s="6" t="s">
        <v>986</v>
      </c>
      <c s="36" t="s">
        <v>65</v>
      </c>
      <c s="37">
        <v>6</v>
      </c>
      <c s="36">
        <v>0</v>
      </c>
      <c s="36">
        <f>ROUND(G103*H103,6)</f>
      </c>
      <c r="L103" s="38">
        <v>0</v>
      </c>
      <c s="32">
        <f>ROUND(ROUND(L103,2)*ROUND(G103,3),2)</f>
      </c>
      <c s="36" t="s">
        <v>395</v>
      </c>
      <c>
        <f>(M103*21)/100</f>
      </c>
      <c t="s">
        <v>28</v>
      </c>
    </row>
    <row r="104" spans="1:5" ht="12.75">
      <c r="A104" s="35" t="s">
        <v>56</v>
      </c>
      <c r="E104" s="39" t="s">
        <v>986</v>
      </c>
    </row>
    <row r="105" spans="1:5" ht="12.75">
      <c r="A105" s="35" t="s">
        <v>57</v>
      </c>
      <c r="E105" s="40" t="s">
        <v>5</v>
      </c>
    </row>
    <row r="106" spans="1:5" ht="38.25">
      <c r="A106" t="s">
        <v>58</v>
      </c>
      <c r="E106" s="39" t="s">
        <v>987</v>
      </c>
    </row>
    <row r="107" spans="1:16" ht="12.75">
      <c r="A107" t="s">
        <v>50</v>
      </c>
      <c s="34" t="s">
        <v>156</v>
      </c>
      <c s="34" t="s">
        <v>988</v>
      </c>
      <c s="35" t="s">
        <v>5</v>
      </c>
      <c s="6" t="s">
        <v>989</v>
      </c>
      <c s="36" t="s">
        <v>65</v>
      </c>
      <c s="37">
        <v>1</v>
      </c>
      <c s="36">
        <v>0</v>
      </c>
      <c s="36">
        <f>ROUND(G107*H107,6)</f>
      </c>
      <c r="L107" s="38">
        <v>0</v>
      </c>
      <c s="32">
        <f>ROUND(ROUND(L107,2)*ROUND(G107,3),2)</f>
      </c>
      <c s="36" t="s">
        <v>395</v>
      </c>
      <c>
        <f>(M107*21)/100</f>
      </c>
      <c t="s">
        <v>28</v>
      </c>
    </row>
    <row r="108" spans="1:5" ht="12.75">
      <c r="A108" s="35" t="s">
        <v>56</v>
      </c>
      <c r="E108" s="39" t="s">
        <v>989</v>
      </c>
    </row>
    <row r="109" spans="1:5" ht="12.75">
      <c r="A109" s="35" t="s">
        <v>57</v>
      </c>
      <c r="E109" s="40" t="s">
        <v>5</v>
      </c>
    </row>
    <row r="110" spans="1:5" ht="38.25">
      <c r="A110" t="s">
        <v>58</v>
      </c>
      <c r="E110" s="39" t="s">
        <v>987</v>
      </c>
    </row>
    <row r="111" spans="1:16" ht="12.75">
      <c r="A111" t="s">
        <v>50</v>
      </c>
      <c s="34" t="s">
        <v>161</v>
      </c>
      <c s="34" t="s">
        <v>990</v>
      </c>
      <c s="35" t="s">
        <v>5</v>
      </c>
      <c s="6" t="s">
        <v>991</v>
      </c>
      <c s="36" t="s">
        <v>65</v>
      </c>
      <c s="37">
        <v>40</v>
      </c>
      <c s="36">
        <v>0</v>
      </c>
      <c s="36">
        <f>ROUND(G111*H111,6)</f>
      </c>
      <c r="L111" s="38">
        <v>0</v>
      </c>
      <c s="32">
        <f>ROUND(ROUND(L111,2)*ROUND(G111,3),2)</f>
      </c>
      <c s="36" t="s">
        <v>395</v>
      </c>
      <c>
        <f>(M111*21)/100</f>
      </c>
      <c t="s">
        <v>28</v>
      </c>
    </row>
    <row r="112" spans="1:5" ht="12.75">
      <c r="A112" s="35" t="s">
        <v>56</v>
      </c>
      <c r="E112" s="39" t="s">
        <v>991</v>
      </c>
    </row>
    <row r="113" spans="1:5" ht="12.75">
      <c r="A113" s="35" t="s">
        <v>57</v>
      </c>
      <c r="E113" s="40" t="s">
        <v>5</v>
      </c>
    </row>
    <row r="114" spans="1:5" ht="51">
      <c r="A114" t="s">
        <v>58</v>
      </c>
      <c r="E114" s="39" t="s">
        <v>992</v>
      </c>
    </row>
    <row r="115" spans="1:16" ht="38.25">
      <c r="A115" t="s">
        <v>50</v>
      </c>
      <c s="34" t="s">
        <v>165</v>
      </c>
      <c s="34" t="s">
        <v>993</v>
      </c>
      <c s="35" t="s">
        <v>994</v>
      </c>
      <c s="6" t="s">
        <v>995</v>
      </c>
      <c s="36" t="s">
        <v>996</v>
      </c>
      <c s="37">
        <v>5</v>
      </c>
      <c s="36">
        <v>0</v>
      </c>
      <c s="36">
        <f>ROUND(G115*H115,6)</f>
      </c>
      <c r="L115" s="38">
        <v>0</v>
      </c>
      <c s="32">
        <f>ROUND(ROUND(L115,2)*ROUND(G115,3),2)</f>
      </c>
      <c s="36" t="s">
        <v>391</v>
      </c>
      <c>
        <f>(M115*21)/100</f>
      </c>
      <c t="s">
        <v>28</v>
      </c>
    </row>
    <row r="116" spans="1:5" ht="12.75">
      <c r="A116" s="35" t="s">
        <v>56</v>
      </c>
      <c r="E116" s="39" t="s">
        <v>997</v>
      </c>
    </row>
    <row r="117" spans="1:5" ht="12.75">
      <c r="A117" s="35" t="s">
        <v>57</v>
      </c>
      <c r="E117" s="40" t="s">
        <v>5</v>
      </c>
    </row>
    <row r="118" spans="1:5" ht="89.25">
      <c r="A118" t="s">
        <v>58</v>
      </c>
      <c r="E118" s="39" t="s">
        <v>998</v>
      </c>
    </row>
    <row r="119" spans="1:16" ht="38.25">
      <c r="A119" t="s">
        <v>50</v>
      </c>
      <c s="34" t="s">
        <v>169</v>
      </c>
      <c s="34" t="s">
        <v>999</v>
      </c>
      <c s="35" t="s">
        <v>1000</v>
      </c>
      <c s="6" t="s">
        <v>1001</v>
      </c>
      <c s="36" t="s">
        <v>996</v>
      </c>
      <c s="37">
        <v>0.8</v>
      </c>
      <c s="36">
        <v>0</v>
      </c>
      <c s="36">
        <f>ROUND(G119*H119,6)</f>
      </c>
      <c r="L119" s="38">
        <v>0</v>
      </c>
      <c s="32">
        <f>ROUND(ROUND(L119,2)*ROUND(G119,3),2)</f>
      </c>
      <c s="36" t="s">
        <v>391</v>
      </c>
      <c>
        <f>(M119*21)/100</f>
      </c>
      <c t="s">
        <v>28</v>
      </c>
    </row>
    <row r="120" spans="1:5" ht="12.75">
      <c r="A120" s="35" t="s">
        <v>56</v>
      </c>
      <c r="E120" s="39" t="s">
        <v>997</v>
      </c>
    </row>
    <row r="121" spans="1:5" ht="12.75">
      <c r="A121" s="35" t="s">
        <v>57</v>
      </c>
      <c r="E121" s="40" t="s">
        <v>5</v>
      </c>
    </row>
    <row r="122" spans="1:5" ht="89.25">
      <c r="A122" t="s">
        <v>58</v>
      </c>
      <c r="E122" s="39" t="s">
        <v>998</v>
      </c>
    </row>
    <row r="123" spans="1:16" ht="38.25">
      <c r="A123" t="s">
        <v>50</v>
      </c>
      <c s="34" t="s">
        <v>173</v>
      </c>
      <c s="34" t="s">
        <v>1002</v>
      </c>
      <c s="35" t="s">
        <v>1003</v>
      </c>
      <c s="6" t="s">
        <v>1004</v>
      </c>
      <c s="36" t="s">
        <v>996</v>
      </c>
      <c s="37">
        <v>2</v>
      </c>
      <c s="36">
        <v>0</v>
      </c>
      <c s="36">
        <f>ROUND(G123*H123,6)</f>
      </c>
      <c r="L123" s="38">
        <v>0</v>
      </c>
      <c s="32">
        <f>ROUND(ROUND(L123,2)*ROUND(G123,3),2)</f>
      </c>
      <c s="36" t="s">
        <v>391</v>
      </c>
      <c>
        <f>(M123*21)/100</f>
      </c>
      <c t="s">
        <v>28</v>
      </c>
    </row>
    <row r="124" spans="1:5" ht="12.75">
      <c r="A124" s="35" t="s">
        <v>56</v>
      </c>
      <c r="E124" s="39" t="s">
        <v>997</v>
      </c>
    </row>
    <row r="125" spans="1:5" ht="12.75">
      <c r="A125" s="35" t="s">
        <v>57</v>
      </c>
      <c r="E125" s="40" t="s">
        <v>5</v>
      </c>
    </row>
    <row r="126" spans="1:5" ht="89.25">
      <c r="A126" t="s">
        <v>58</v>
      </c>
      <c r="E126" s="39" t="s">
        <v>998</v>
      </c>
    </row>
    <row r="127" spans="1:16" ht="25.5">
      <c r="A127" t="s">
        <v>50</v>
      </c>
      <c s="34" t="s">
        <v>177</v>
      </c>
      <c s="34" t="s">
        <v>1005</v>
      </c>
      <c s="35" t="s">
        <v>1006</v>
      </c>
      <c s="6" t="s">
        <v>1007</v>
      </c>
      <c s="36" t="s">
        <v>996</v>
      </c>
      <c s="37">
        <v>0.1</v>
      </c>
      <c s="36">
        <v>0</v>
      </c>
      <c s="36">
        <f>ROUND(G127*H127,6)</f>
      </c>
      <c r="L127" s="38">
        <v>0</v>
      </c>
      <c s="32">
        <f>ROUND(ROUND(L127,2)*ROUND(G127,3),2)</f>
      </c>
      <c s="36" t="s">
        <v>391</v>
      </c>
      <c>
        <f>(M127*21)/100</f>
      </c>
      <c t="s">
        <v>28</v>
      </c>
    </row>
    <row r="128" spans="1:5" ht="12.75">
      <c r="A128" s="35" t="s">
        <v>56</v>
      </c>
      <c r="E128" s="39" t="s">
        <v>997</v>
      </c>
    </row>
    <row r="129" spans="1:5" ht="12.75">
      <c r="A129" s="35" t="s">
        <v>57</v>
      </c>
      <c r="E129" s="40" t="s">
        <v>5</v>
      </c>
    </row>
    <row r="130" spans="1:5" ht="89.25">
      <c r="A130" t="s">
        <v>58</v>
      </c>
      <c r="E130" s="39" t="s">
        <v>998</v>
      </c>
    </row>
    <row r="131" spans="1:13" ht="12.75">
      <c r="A131" t="s">
        <v>47</v>
      </c>
      <c r="C131" s="31" t="s">
        <v>108</v>
      </c>
      <c r="E131" s="33" t="s">
        <v>1008</v>
      </c>
      <c r="J131" s="32">
        <f>0</f>
      </c>
      <c s="32">
        <f>0</f>
      </c>
      <c s="32">
        <f>0+L132+L136+L140+L144+L148+L152+L156+L160+L164+L168+L172+L176+L180+L184+L188+L192+L196+L200+L204+L208+L212+L216+L220+L224+L228+L232</f>
      </c>
      <c s="32">
        <f>0+M132+M136+M140+M144+M148+M152+M156+M160+M164+M168+M172+M176+M180+M184+M188+M192+M196+M200+M204+M208+M212+M216+M220+M224+M228+M232</f>
      </c>
    </row>
    <row r="132" spans="1:16" ht="12.75">
      <c r="A132" t="s">
        <v>50</v>
      </c>
      <c s="34" t="s">
        <v>181</v>
      </c>
      <c s="34" t="s">
        <v>1009</v>
      </c>
      <c s="35" t="s">
        <v>5</v>
      </c>
      <c s="6" t="s">
        <v>1010</v>
      </c>
      <c s="36" t="s">
        <v>65</v>
      </c>
      <c s="37">
        <v>1</v>
      </c>
      <c s="36">
        <v>0</v>
      </c>
      <c s="36">
        <f>ROUND(G132*H132,6)</f>
      </c>
      <c r="L132" s="38">
        <v>0</v>
      </c>
      <c s="32">
        <f>ROUND(ROUND(L132,2)*ROUND(G132,3),2)</f>
      </c>
      <c s="36" t="s">
        <v>395</v>
      </c>
      <c>
        <f>(M132*21)/100</f>
      </c>
      <c t="s">
        <v>28</v>
      </c>
    </row>
    <row r="133" spans="1:5" ht="12.75">
      <c r="A133" s="35" t="s">
        <v>56</v>
      </c>
      <c r="E133" s="39" t="s">
        <v>1010</v>
      </c>
    </row>
    <row r="134" spans="1:5" ht="12.75">
      <c r="A134" s="35" t="s">
        <v>57</v>
      </c>
      <c r="E134" s="40" t="s">
        <v>5</v>
      </c>
    </row>
    <row r="135" spans="1:5" ht="127.5">
      <c r="A135" t="s">
        <v>58</v>
      </c>
      <c r="E135" s="39" t="s">
        <v>1011</v>
      </c>
    </row>
    <row r="136" spans="1:16" ht="12.75">
      <c r="A136" t="s">
        <v>50</v>
      </c>
      <c s="34" t="s">
        <v>185</v>
      </c>
      <c s="34" t="s">
        <v>1012</v>
      </c>
      <c s="35" t="s">
        <v>5</v>
      </c>
      <c s="6" t="s">
        <v>1013</v>
      </c>
      <c s="36" t="s">
        <v>65</v>
      </c>
      <c s="37">
        <v>1</v>
      </c>
      <c s="36">
        <v>0</v>
      </c>
      <c s="36">
        <f>ROUND(G136*H136,6)</f>
      </c>
      <c r="L136" s="38">
        <v>0</v>
      </c>
      <c s="32">
        <f>ROUND(ROUND(L136,2)*ROUND(G136,3),2)</f>
      </c>
      <c s="36" t="s">
        <v>395</v>
      </c>
      <c>
        <f>(M136*21)/100</f>
      </c>
      <c t="s">
        <v>28</v>
      </c>
    </row>
    <row r="137" spans="1:5" ht="12.75">
      <c r="A137" s="35" t="s">
        <v>56</v>
      </c>
      <c r="E137" s="39" t="s">
        <v>1013</v>
      </c>
    </row>
    <row r="138" spans="1:5" ht="12.75">
      <c r="A138" s="35" t="s">
        <v>57</v>
      </c>
      <c r="E138" s="40" t="s">
        <v>5</v>
      </c>
    </row>
    <row r="139" spans="1:5" ht="102">
      <c r="A139" t="s">
        <v>58</v>
      </c>
      <c r="E139" s="39" t="s">
        <v>1014</v>
      </c>
    </row>
    <row r="140" spans="1:16" ht="12.75">
      <c r="A140" t="s">
        <v>50</v>
      </c>
      <c s="34" t="s">
        <v>189</v>
      </c>
      <c s="34" t="s">
        <v>1015</v>
      </c>
      <c s="35" t="s">
        <v>5</v>
      </c>
      <c s="6" t="s">
        <v>1016</v>
      </c>
      <c s="36" t="s">
        <v>65</v>
      </c>
      <c s="37">
        <v>1</v>
      </c>
      <c s="36">
        <v>0</v>
      </c>
      <c s="36">
        <f>ROUND(G140*H140,6)</f>
      </c>
      <c r="L140" s="38">
        <v>0</v>
      </c>
      <c s="32">
        <f>ROUND(ROUND(L140,2)*ROUND(G140,3),2)</f>
      </c>
      <c s="36" t="s">
        <v>395</v>
      </c>
      <c>
        <f>(M140*21)/100</f>
      </c>
      <c t="s">
        <v>28</v>
      </c>
    </row>
    <row r="141" spans="1:5" ht="12.75">
      <c r="A141" s="35" t="s">
        <v>56</v>
      </c>
      <c r="E141" s="39" t="s">
        <v>1016</v>
      </c>
    </row>
    <row r="142" spans="1:5" ht="12.75">
      <c r="A142" s="35" t="s">
        <v>57</v>
      </c>
      <c r="E142" s="40" t="s">
        <v>5</v>
      </c>
    </row>
    <row r="143" spans="1:5" ht="102">
      <c r="A143" t="s">
        <v>58</v>
      </c>
      <c r="E143" s="39" t="s">
        <v>1017</v>
      </c>
    </row>
    <row r="144" spans="1:16" ht="25.5">
      <c r="A144" t="s">
        <v>50</v>
      </c>
      <c s="34" t="s">
        <v>193</v>
      </c>
      <c s="34" t="s">
        <v>1018</v>
      </c>
      <c s="35" t="s">
        <v>5</v>
      </c>
      <c s="6" t="s">
        <v>1019</v>
      </c>
      <c s="36" t="s">
        <v>65</v>
      </c>
      <c s="37">
        <v>20</v>
      </c>
      <c s="36">
        <v>0</v>
      </c>
      <c s="36">
        <f>ROUND(G144*H144,6)</f>
      </c>
      <c r="L144" s="38">
        <v>0</v>
      </c>
      <c s="32">
        <f>ROUND(ROUND(L144,2)*ROUND(G144,3),2)</f>
      </c>
      <c s="36" t="s">
        <v>395</v>
      </c>
      <c>
        <f>(M144*21)/100</f>
      </c>
      <c t="s">
        <v>28</v>
      </c>
    </row>
    <row r="145" spans="1:5" ht="25.5">
      <c r="A145" s="35" t="s">
        <v>56</v>
      </c>
      <c r="E145" s="39" t="s">
        <v>1019</v>
      </c>
    </row>
    <row r="146" spans="1:5" ht="12.75">
      <c r="A146" s="35" t="s">
        <v>57</v>
      </c>
      <c r="E146" s="40" t="s">
        <v>5</v>
      </c>
    </row>
    <row r="147" spans="1:5" ht="102">
      <c r="A147" t="s">
        <v>58</v>
      </c>
      <c r="E147" s="39" t="s">
        <v>1017</v>
      </c>
    </row>
    <row r="148" spans="1:16" ht="12.75">
      <c r="A148" t="s">
        <v>50</v>
      </c>
      <c s="34" t="s">
        <v>197</v>
      </c>
      <c s="34" t="s">
        <v>1020</v>
      </c>
      <c s="35" t="s">
        <v>5</v>
      </c>
      <c s="6" t="s">
        <v>1021</v>
      </c>
      <c s="36" t="s">
        <v>65</v>
      </c>
      <c s="37">
        <v>1</v>
      </c>
      <c s="36">
        <v>0</v>
      </c>
      <c s="36">
        <f>ROUND(G148*H148,6)</f>
      </c>
      <c r="L148" s="38">
        <v>0</v>
      </c>
      <c s="32">
        <f>ROUND(ROUND(L148,2)*ROUND(G148,3),2)</f>
      </c>
      <c s="36" t="s">
        <v>395</v>
      </c>
      <c>
        <f>(M148*21)/100</f>
      </c>
      <c t="s">
        <v>28</v>
      </c>
    </row>
    <row r="149" spans="1:5" ht="12.75">
      <c r="A149" s="35" t="s">
        <v>56</v>
      </c>
      <c r="E149" s="39" t="s">
        <v>1021</v>
      </c>
    </row>
    <row r="150" spans="1:5" ht="12.75">
      <c r="A150" s="35" t="s">
        <v>57</v>
      </c>
      <c r="E150" s="40" t="s">
        <v>5</v>
      </c>
    </row>
    <row r="151" spans="1:5" ht="102">
      <c r="A151" t="s">
        <v>58</v>
      </c>
      <c r="E151" s="39" t="s">
        <v>1022</v>
      </c>
    </row>
    <row r="152" spans="1:16" ht="25.5">
      <c r="A152" t="s">
        <v>50</v>
      </c>
      <c s="34" t="s">
        <v>201</v>
      </c>
      <c s="34" t="s">
        <v>1023</v>
      </c>
      <c s="35" t="s">
        <v>5</v>
      </c>
      <c s="6" t="s">
        <v>1024</v>
      </c>
      <c s="36" t="s">
        <v>65</v>
      </c>
      <c s="37">
        <v>1</v>
      </c>
      <c s="36">
        <v>0</v>
      </c>
      <c s="36">
        <f>ROUND(G152*H152,6)</f>
      </c>
      <c r="L152" s="38">
        <v>0</v>
      </c>
      <c s="32">
        <f>ROUND(ROUND(L152,2)*ROUND(G152,3),2)</f>
      </c>
      <c s="36" t="s">
        <v>395</v>
      </c>
      <c>
        <f>(M152*21)/100</f>
      </c>
      <c t="s">
        <v>28</v>
      </c>
    </row>
    <row r="153" spans="1:5" ht="25.5">
      <c r="A153" s="35" t="s">
        <v>56</v>
      </c>
      <c r="E153" s="39" t="s">
        <v>1024</v>
      </c>
    </row>
    <row r="154" spans="1:5" ht="12.75">
      <c r="A154" s="35" t="s">
        <v>57</v>
      </c>
      <c r="E154" s="40" t="s">
        <v>5</v>
      </c>
    </row>
    <row r="155" spans="1:5" ht="102">
      <c r="A155" t="s">
        <v>58</v>
      </c>
      <c r="E155" s="39" t="s">
        <v>1022</v>
      </c>
    </row>
    <row r="156" spans="1:16" ht="12.75">
      <c r="A156" t="s">
        <v>50</v>
      </c>
      <c s="34" t="s">
        <v>205</v>
      </c>
      <c s="34" t="s">
        <v>1025</v>
      </c>
      <c s="35" t="s">
        <v>5</v>
      </c>
      <c s="6" t="s">
        <v>1026</v>
      </c>
      <c s="36" t="s">
        <v>65</v>
      </c>
      <c s="37">
        <v>1</v>
      </c>
      <c s="36">
        <v>0</v>
      </c>
      <c s="36">
        <f>ROUND(G156*H156,6)</f>
      </c>
      <c r="L156" s="38">
        <v>0</v>
      </c>
      <c s="32">
        <f>ROUND(ROUND(L156,2)*ROUND(G156,3),2)</f>
      </c>
      <c s="36" t="s">
        <v>395</v>
      </c>
      <c>
        <f>(M156*21)/100</f>
      </c>
      <c t="s">
        <v>28</v>
      </c>
    </row>
    <row r="157" spans="1:5" ht="12.75">
      <c r="A157" s="35" t="s">
        <v>56</v>
      </c>
      <c r="E157" s="39" t="s">
        <v>1026</v>
      </c>
    </row>
    <row r="158" spans="1:5" ht="12.75">
      <c r="A158" s="35" t="s">
        <v>57</v>
      </c>
      <c r="E158" s="40" t="s">
        <v>5</v>
      </c>
    </row>
    <row r="159" spans="1:5" ht="114.75">
      <c r="A159" t="s">
        <v>58</v>
      </c>
      <c r="E159" s="39" t="s">
        <v>1027</v>
      </c>
    </row>
    <row r="160" spans="1:16" ht="12.75">
      <c r="A160" t="s">
        <v>50</v>
      </c>
      <c s="34" t="s">
        <v>209</v>
      </c>
      <c s="34" t="s">
        <v>1028</v>
      </c>
      <c s="35" t="s">
        <v>5</v>
      </c>
      <c s="6" t="s">
        <v>1029</v>
      </c>
      <c s="36" t="s">
        <v>65</v>
      </c>
      <c s="37">
        <v>1</v>
      </c>
      <c s="36">
        <v>0</v>
      </c>
      <c s="36">
        <f>ROUND(G160*H160,6)</f>
      </c>
      <c r="L160" s="38">
        <v>0</v>
      </c>
      <c s="32">
        <f>ROUND(ROUND(L160,2)*ROUND(G160,3),2)</f>
      </c>
      <c s="36" t="s">
        <v>395</v>
      </c>
      <c>
        <f>(M160*21)/100</f>
      </c>
      <c t="s">
        <v>28</v>
      </c>
    </row>
    <row r="161" spans="1:5" ht="12.75">
      <c r="A161" s="35" t="s">
        <v>56</v>
      </c>
      <c r="E161" s="39" t="s">
        <v>1029</v>
      </c>
    </row>
    <row r="162" spans="1:5" ht="12.75">
      <c r="A162" s="35" t="s">
        <v>57</v>
      </c>
      <c r="E162" s="40" t="s">
        <v>5</v>
      </c>
    </row>
    <row r="163" spans="1:5" ht="140.25">
      <c r="A163" t="s">
        <v>58</v>
      </c>
      <c r="E163" s="39" t="s">
        <v>1030</v>
      </c>
    </row>
    <row r="164" spans="1:16" ht="12.75">
      <c r="A164" t="s">
        <v>50</v>
      </c>
      <c s="34" t="s">
        <v>213</v>
      </c>
      <c s="34" t="s">
        <v>1031</v>
      </c>
      <c s="35" t="s">
        <v>5</v>
      </c>
      <c s="6" t="s">
        <v>1032</v>
      </c>
      <c s="36" t="s">
        <v>65</v>
      </c>
      <c s="37">
        <v>1</v>
      </c>
      <c s="36">
        <v>0</v>
      </c>
      <c s="36">
        <f>ROUND(G164*H164,6)</f>
      </c>
      <c r="L164" s="38">
        <v>0</v>
      </c>
      <c s="32">
        <f>ROUND(ROUND(L164,2)*ROUND(G164,3),2)</f>
      </c>
      <c s="36" t="s">
        <v>395</v>
      </c>
      <c>
        <f>(M164*21)/100</f>
      </c>
      <c t="s">
        <v>28</v>
      </c>
    </row>
    <row r="165" spans="1:5" ht="12.75">
      <c r="A165" s="35" t="s">
        <v>56</v>
      </c>
      <c r="E165" s="39" t="s">
        <v>1032</v>
      </c>
    </row>
    <row r="166" spans="1:5" ht="12.75">
      <c r="A166" s="35" t="s">
        <v>57</v>
      </c>
      <c r="E166" s="40" t="s">
        <v>5</v>
      </c>
    </row>
    <row r="167" spans="1:5" ht="127.5">
      <c r="A167" t="s">
        <v>58</v>
      </c>
      <c r="E167" s="39" t="s">
        <v>1033</v>
      </c>
    </row>
    <row r="168" spans="1:16" ht="12.75">
      <c r="A168" t="s">
        <v>50</v>
      </c>
      <c s="34" t="s">
        <v>217</v>
      </c>
      <c s="34" t="s">
        <v>1034</v>
      </c>
      <c s="35" t="s">
        <v>5</v>
      </c>
      <c s="6" t="s">
        <v>1035</v>
      </c>
      <c s="36" t="s">
        <v>65</v>
      </c>
      <c s="37">
        <v>1</v>
      </c>
      <c s="36">
        <v>0</v>
      </c>
      <c s="36">
        <f>ROUND(G168*H168,6)</f>
      </c>
      <c r="L168" s="38">
        <v>0</v>
      </c>
      <c s="32">
        <f>ROUND(ROUND(L168,2)*ROUND(G168,3),2)</f>
      </c>
      <c s="36" t="s">
        <v>395</v>
      </c>
      <c>
        <f>(M168*21)/100</f>
      </c>
      <c t="s">
        <v>28</v>
      </c>
    </row>
    <row r="169" spans="1:5" ht="12.75">
      <c r="A169" s="35" t="s">
        <v>56</v>
      </c>
      <c r="E169" s="39" t="s">
        <v>1035</v>
      </c>
    </row>
    <row r="170" spans="1:5" ht="12.75">
      <c r="A170" s="35" t="s">
        <v>57</v>
      </c>
      <c r="E170" s="40" t="s">
        <v>5</v>
      </c>
    </row>
    <row r="171" spans="1:5" ht="102">
      <c r="A171" t="s">
        <v>58</v>
      </c>
      <c r="E171" s="39" t="s">
        <v>1036</v>
      </c>
    </row>
    <row r="172" spans="1:16" ht="38.25">
      <c r="A172" t="s">
        <v>50</v>
      </c>
      <c s="34" t="s">
        <v>221</v>
      </c>
      <c s="34" t="s">
        <v>1037</v>
      </c>
      <c s="35" t="s">
        <v>5</v>
      </c>
      <c s="6" t="s">
        <v>1038</v>
      </c>
      <c s="36" t="s">
        <v>65</v>
      </c>
      <c s="37">
        <v>1</v>
      </c>
      <c s="36">
        <v>0</v>
      </c>
      <c s="36">
        <f>ROUND(G172*H172,6)</f>
      </c>
      <c r="L172" s="38">
        <v>0</v>
      </c>
      <c s="32">
        <f>ROUND(ROUND(L172,2)*ROUND(G172,3),2)</f>
      </c>
      <c s="36" t="s">
        <v>395</v>
      </c>
      <c>
        <f>(M172*21)/100</f>
      </c>
      <c t="s">
        <v>28</v>
      </c>
    </row>
    <row r="173" spans="1:5" ht="38.25">
      <c r="A173" s="35" t="s">
        <v>56</v>
      </c>
      <c r="E173" s="39" t="s">
        <v>1038</v>
      </c>
    </row>
    <row r="174" spans="1:5" ht="12.75">
      <c r="A174" s="35" t="s">
        <v>57</v>
      </c>
      <c r="E174" s="40" t="s">
        <v>5</v>
      </c>
    </row>
    <row r="175" spans="1:5" ht="140.25">
      <c r="A175" t="s">
        <v>58</v>
      </c>
      <c r="E175" s="39" t="s">
        <v>1039</v>
      </c>
    </row>
    <row r="176" spans="1:16" ht="25.5">
      <c r="A176" t="s">
        <v>50</v>
      </c>
      <c s="34" t="s">
        <v>225</v>
      </c>
      <c s="34" t="s">
        <v>1040</v>
      </c>
      <c s="35" t="s">
        <v>5</v>
      </c>
      <c s="6" t="s">
        <v>1041</v>
      </c>
      <c s="36" t="s">
        <v>65</v>
      </c>
      <c s="37">
        <v>1</v>
      </c>
      <c s="36">
        <v>0</v>
      </c>
      <c s="36">
        <f>ROUND(G176*H176,6)</f>
      </c>
      <c r="L176" s="38">
        <v>0</v>
      </c>
      <c s="32">
        <f>ROUND(ROUND(L176,2)*ROUND(G176,3),2)</f>
      </c>
      <c s="36" t="s">
        <v>395</v>
      </c>
      <c>
        <f>(M176*21)/100</f>
      </c>
      <c t="s">
        <v>28</v>
      </c>
    </row>
    <row r="177" spans="1:5" ht="25.5">
      <c r="A177" s="35" t="s">
        <v>56</v>
      </c>
      <c r="E177" s="39" t="s">
        <v>1041</v>
      </c>
    </row>
    <row r="178" spans="1:5" ht="12.75">
      <c r="A178" s="35" t="s">
        <v>57</v>
      </c>
      <c r="E178" s="40" t="s">
        <v>5</v>
      </c>
    </row>
    <row r="179" spans="1:5" ht="114.75">
      <c r="A179" t="s">
        <v>58</v>
      </c>
      <c r="E179" s="39" t="s">
        <v>1042</v>
      </c>
    </row>
    <row r="180" spans="1:16" ht="25.5">
      <c r="A180" t="s">
        <v>50</v>
      </c>
      <c s="34" t="s">
        <v>229</v>
      </c>
      <c s="34" t="s">
        <v>1043</v>
      </c>
      <c s="35" t="s">
        <v>5</v>
      </c>
      <c s="6" t="s">
        <v>1044</v>
      </c>
      <c s="36" t="s">
        <v>65</v>
      </c>
      <c s="37">
        <v>1</v>
      </c>
      <c s="36">
        <v>0</v>
      </c>
      <c s="36">
        <f>ROUND(G180*H180,6)</f>
      </c>
      <c r="L180" s="38">
        <v>0</v>
      </c>
      <c s="32">
        <f>ROUND(ROUND(L180,2)*ROUND(G180,3),2)</f>
      </c>
      <c s="36" t="s">
        <v>395</v>
      </c>
      <c>
        <f>(M180*21)/100</f>
      </c>
      <c t="s">
        <v>28</v>
      </c>
    </row>
    <row r="181" spans="1:5" ht="25.5">
      <c r="A181" s="35" t="s">
        <v>56</v>
      </c>
      <c r="E181" s="39" t="s">
        <v>1044</v>
      </c>
    </row>
    <row r="182" spans="1:5" ht="12.75">
      <c r="A182" s="35" t="s">
        <v>57</v>
      </c>
      <c r="E182" s="40" t="s">
        <v>5</v>
      </c>
    </row>
    <row r="183" spans="1:5" ht="140.25">
      <c r="A183" t="s">
        <v>58</v>
      </c>
      <c r="E183" s="39" t="s">
        <v>1030</v>
      </c>
    </row>
    <row r="184" spans="1:16" ht="12.75">
      <c r="A184" t="s">
        <v>50</v>
      </c>
      <c s="34" t="s">
        <v>233</v>
      </c>
      <c s="34" t="s">
        <v>1045</v>
      </c>
      <c s="35" t="s">
        <v>5</v>
      </c>
      <c s="6" t="s">
        <v>1046</v>
      </c>
      <c s="36" t="s">
        <v>65</v>
      </c>
      <c s="37">
        <v>1</v>
      </c>
      <c s="36">
        <v>0</v>
      </c>
      <c s="36">
        <f>ROUND(G184*H184,6)</f>
      </c>
      <c r="L184" s="38">
        <v>0</v>
      </c>
      <c s="32">
        <f>ROUND(ROUND(L184,2)*ROUND(G184,3),2)</f>
      </c>
      <c s="36" t="s">
        <v>395</v>
      </c>
      <c>
        <f>(M184*21)/100</f>
      </c>
      <c t="s">
        <v>28</v>
      </c>
    </row>
    <row r="185" spans="1:5" ht="12.75">
      <c r="A185" s="35" t="s">
        <v>56</v>
      </c>
      <c r="E185" s="39" t="s">
        <v>1046</v>
      </c>
    </row>
    <row r="186" spans="1:5" ht="12.75">
      <c r="A186" s="35" t="s">
        <v>57</v>
      </c>
      <c r="E186" s="40" t="s">
        <v>5</v>
      </c>
    </row>
    <row r="187" spans="1:5" ht="114.75">
      <c r="A187" t="s">
        <v>58</v>
      </c>
      <c r="E187" s="39" t="s">
        <v>1047</v>
      </c>
    </row>
    <row r="188" spans="1:16" ht="12.75">
      <c r="A188" t="s">
        <v>50</v>
      </c>
      <c s="34" t="s">
        <v>237</v>
      </c>
      <c s="34" t="s">
        <v>1045</v>
      </c>
      <c s="35" t="s">
        <v>51</v>
      </c>
      <c s="6" t="s">
        <v>1046</v>
      </c>
      <c s="36" t="s">
        <v>65</v>
      </c>
      <c s="37">
        <v>1</v>
      </c>
      <c s="36">
        <v>0</v>
      </c>
      <c s="36">
        <f>ROUND(G188*H188,6)</f>
      </c>
      <c r="L188" s="38">
        <v>0</v>
      </c>
      <c s="32">
        <f>ROUND(ROUND(L188,2)*ROUND(G188,3),2)</f>
      </c>
      <c s="36" t="s">
        <v>395</v>
      </c>
      <c>
        <f>(M188*21)/100</f>
      </c>
      <c t="s">
        <v>28</v>
      </c>
    </row>
    <row r="189" spans="1:5" ht="12.75">
      <c r="A189" s="35" t="s">
        <v>56</v>
      </c>
      <c r="E189" s="39" t="s">
        <v>1046</v>
      </c>
    </row>
    <row r="190" spans="1:5" ht="12.75">
      <c r="A190" s="35" t="s">
        <v>57</v>
      </c>
      <c r="E190" s="40" t="s">
        <v>5</v>
      </c>
    </row>
    <row r="191" spans="1:5" ht="114.75">
      <c r="A191" t="s">
        <v>58</v>
      </c>
      <c r="E191" s="39" t="s">
        <v>1047</v>
      </c>
    </row>
    <row r="192" spans="1:16" ht="12.75">
      <c r="A192" t="s">
        <v>50</v>
      </c>
      <c s="34" t="s">
        <v>241</v>
      </c>
      <c s="34" t="s">
        <v>1048</v>
      </c>
      <c s="35" t="s">
        <v>5</v>
      </c>
      <c s="6" t="s">
        <v>1049</v>
      </c>
      <c s="36" t="s">
        <v>380</v>
      </c>
      <c s="37">
        <v>8</v>
      </c>
      <c s="36">
        <v>0</v>
      </c>
      <c s="36">
        <f>ROUND(G192*H192,6)</f>
      </c>
      <c r="L192" s="38">
        <v>0</v>
      </c>
      <c s="32">
        <f>ROUND(ROUND(L192,2)*ROUND(G192,3),2)</f>
      </c>
      <c s="36" t="s">
        <v>395</v>
      </c>
      <c>
        <f>(M192*21)/100</f>
      </c>
      <c t="s">
        <v>28</v>
      </c>
    </row>
    <row r="193" spans="1:5" ht="12.75">
      <c r="A193" s="35" t="s">
        <v>56</v>
      </c>
      <c r="E193" s="39" t="s">
        <v>1049</v>
      </c>
    </row>
    <row r="194" spans="1:5" ht="12.75">
      <c r="A194" s="35" t="s">
        <v>57</v>
      </c>
      <c r="E194" s="40" t="s">
        <v>5</v>
      </c>
    </row>
    <row r="195" spans="1:5" ht="89.25">
      <c r="A195" t="s">
        <v>58</v>
      </c>
      <c r="E195" s="39" t="s">
        <v>1050</v>
      </c>
    </row>
    <row r="196" spans="1:16" ht="12.75">
      <c r="A196" t="s">
        <v>50</v>
      </c>
      <c s="34" t="s">
        <v>245</v>
      </c>
      <c s="34" t="s">
        <v>1051</v>
      </c>
      <c s="35" t="s">
        <v>5</v>
      </c>
      <c s="6" t="s">
        <v>1052</v>
      </c>
      <c s="36" t="s">
        <v>65</v>
      </c>
      <c s="37">
        <v>1</v>
      </c>
      <c s="36">
        <v>0</v>
      </c>
      <c s="36">
        <f>ROUND(G196*H196,6)</f>
      </c>
      <c r="L196" s="38">
        <v>0</v>
      </c>
      <c s="32">
        <f>ROUND(ROUND(L196,2)*ROUND(G196,3),2)</f>
      </c>
      <c s="36" t="s">
        <v>395</v>
      </c>
      <c>
        <f>(M196*21)/100</f>
      </c>
      <c t="s">
        <v>28</v>
      </c>
    </row>
    <row r="197" spans="1:5" ht="12.75">
      <c r="A197" s="35" t="s">
        <v>56</v>
      </c>
      <c r="E197" s="39" t="s">
        <v>1052</v>
      </c>
    </row>
    <row r="198" spans="1:5" ht="12.75">
      <c r="A198" s="35" t="s">
        <v>57</v>
      </c>
      <c r="E198" s="40" t="s">
        <v>5</v>
      </c>
    </row>
    <row r="199" spans="1:5" ht="114.75">
      <c r="A199" t="s">
        <v>58</v>
      </c>
      <c r="E199" s="39" t="s">
        <v>1053</v>
      </c>
    </row>
    <row r="200" spans="1:16" ht="12.75">
      <c r="A200" t="s">
        <v>50</v>
      </c>
      <c s="34" t="s">
        <v>249</v>
      </c>
      <c s="34" t="s">
        <v>1054</v>
      </c>
      <c s="35" t="s">
        <v>5</v>
      </c>
      <c s="6" t="s">
        <v>1055</v>
      </c>
      <c s="36" t="s">
        <v>65</v>
      </c>
      <c s="37">
        <v>1</v>
      </c>
      <c s="36">
        <v>0</v>
      </c>
      <c s="36">
        <f>ROUND(G200*H200,6)</f>
      </c>
      <c r="L200" s="38">
        <v>0</v>
      </c>
      <c s="32">
        <f>ROUND(ROUND(L200,2)*ROUND(G200,3),2)</f>
      </c>
      <c s="36" t="s">
        <v>395</v>
      </c>
      <c>
        <f>(M200*21)/100</f>
      </c>
      <c t="s">
        <v>28</v>
      </c>
    </row>
    <row r="201" spans="1:5" ht="12.75">
      <c r="A201" s="35" t="s">
        <v>56</v>
      </c>
      <c r="E201" s="39" t="s">
        <v>1055</v>
      </c>
    </row>
    <row r="202" spans="1:5" ht="12.75">
      <c r="A202" s="35" t="s">
        <v>57</v>
      </c>
      <c r="E202" s="40" t="s">
        <v>5</v>
      </c>
    </row>
    <row r="203" spans="1:5" ht="114.75">
      <c r="A203" t="s">
        <v>58</v>
      </c>
      <c r="E203" s="39" t="s">
        <v>1056</v>
      </c>
    </row>
    <row r="204" spans="1:16" ht="12.75">
      <c r="A204" t="s">
        <v>50</v>
      </c>
      <c s="34" t="s">
        <v>253</v>
      </c>
      <c s="34" t="s">
        <v>1057</v>
      </c>
      <c s="35" t="s">
        <v>5</v>
      </c>
      <c s="6" t="s">
        <v>1058</v>
      </c>
      <c s="36" t="s">
        <v>65</v>
      </c>
      <c s="37">
        <v>1</v>
      </c>
      <c s="36">
        <v>0</v>
      </c>
      <c s="36">
        <f>ROUND(G204*H204,6)</f>
      </c>
      <c r="L204" s="38">
        <v>0</v>
      </c>
      <c s="32">
        <f>ROUND(ROUND(L204,2)*ROUND(G204,3),2)</f>
      </c>
      <c s="36" t="s">
        <v>395</v>
      </c>
      <c>
        <f>(M204*21)/100</f>
      </c>
      <c t="s">
        <v>28</v>
      </c>
    </row>
    <row r="205" spans="1:5" ht="12.75">
      <c r="A205" s="35" t="s">
        <v>56</v>
      </c>
      <c r="E205" s="39" t="s">
        <v>1058</v>
      </c>
    </row>
    <row r="206" spans="1:5" ht="12.75">
      <c r="A206" s="35" t="s">
        <v>57</v>
      </c>
      <c r="E206" s="40" t="s">
        <v>5</v>
      </c>
    </row>
    <row r="207" spans="1:5" ht="89.25">
      <c r="A207" t="s">
        <v>58</v>
      </c>
      <c r="E207" s="39" t="s">
        <v>1059</v>
      </c>
    </row>
    <row r="208" spans="1:16" ht="25.5">
      <c r="A208" t="s">
        <v>50</v>
      </c>
      <c s="34" t="s">
        <v>257</v>
      </c>
      <c s="34" t="s">
        <v>1060</v>
      </c>
      <c s="35" t="s">
        <v>5</v>
      </c>
      <c s="6" t="s">
        <v>1061</v>
      </c>
      <c s="36" t="s">
        <v>65</v>
      </c>
      <c s="37">
        <v>1</v>
      </c>
      <c s="36">
        <v>0</v>
      </c>
      <c s="36">
        <f>ROUND(G208*H208,6)</f>
      </c>
      <c r="L208" s="38">
        <v>0</v>
      </c>
      <c s="32">
        <f>ROUND(ROUND(L208,2)*ROUND(G208,3),2)</f>
      </c>
      <c s="36" t="s">
        <v>395</v>
      </c>
      <c>
        <f>(M208*21)/100</f>
      </c>
      <c t="s">
        <v>28</v>
      </c>
    </row>
    <row r="209" spans="1:5" ht="25.5">
      <c r="A209" s="35" t="s">
        <v>56</v>
      </c>
      <c r="E209" s="39" t="s">
        <v>1061</v>
      </c>
    </row>
    <row r="210" spans="1:5" ht="12.75">
      <c r="A210" s="35" t="s">
        <v>57</v>
      </c>
      <c r="E210" s="40" t="s">
        <v>5</v>
      </c>
    </row>
    <row r="211" spans="1:5" ht="153">
      <c r="A211" t="s">
        <v>58</v>
      </c>
      <c r="E211" s="39" t="s">
        <v>1062</v>
      </c>
    </row>
    <row r="212" spans="1:16" ht="12.75">
      <c r="A212" t="s">
        <v>50</v>
      </c>
      <c s="34" t="s">
        <v>261</v>
      </c>
      <c s="34" t="s">
        <v>1063</v>
      </c>
      <c s="35" t="s">
        <v>5</v>
      </c>
      <c s="6" t="s">
        <v>1064</v>
      </c>
      <c s="36" t="s">
        <v>65</v>
      </c>
      <c s="37">
        <v>1</v>
      </c>
      <c s="36">
        <v>0</v>
      </c>
      <c s="36">
        <f>ROUND(G212*H212,6)</f>
      </c>
      <c r="L212" s="38">
        <v>0</v>
      </c>
      <c s="32">
        <f>ROUND(ROUND(L212,2)*ROUND(G212,3),2)</f>
      </c>
      <c s="36" t="s">
        <v>395</v>
      </c>
      <c>
        <f>(M212*21)/100</f>
      </c>
      <c t="s">
        <v>28</v>
      </c>
    </row>
    <row r="213" spans="1:5" ht="12.75">
      <c r="A213" s="35" t="s">
        <v>56</v>
      </c>
      <c r="E213" s="39" t="s">
        <v>1064</v>
      </c>
    </row>
    <row r="214" spans="1:5" ht="12.75">
      <c r="A214" s="35" t="s">
        <v>57</v>
      </c>
      <c r="E214" s="40" t="s">
        <v>5</v>
      </c>
    </row>
    <row r="215" spans="1:5" ht="153">
      <c r="A215" t="s">
        <v>58</v>
      </c>
      <c r="E215" s="39" t="s">
        <v>1065</v>
      </c>
    </row>
    <row r="216" spans="1:16" ht="12.75">
      <c r="A216" t="s">
        <v>50</v>
      </c>
      <c s="34" t="s">
        <v>265</v>
      </c>
      <c s="34" t="s">
        <v>1066</v>
      </c>
      <c s="35" t="s">
        <v>5</v>
      </c>
      <c s="6" t="s">
        <v>1067</v>
      </c>
      <c s="36" t="s">
        <v>65</v>
      </c>
      <c s="37">
        <v>1</v>
      </c>
      <c s="36">
        <v>0</v>
      </c>
      <c s="36">
        <f>ROUND(G216*H216,6)</f>
      </c>
      <c r="L216" s="38">
        <v>0</v>
      </c>
      <c s="32">
        <f>ROUND(ROUND(L216,2)*ROUND(G216,3),2)</f>
      </c>
      <c s="36" t="s">
        <v>395</v>
      </c>
      <c>
        <f>(M216*21)/100</f>
      </c>
      <c t="s">
        <v>28</v>
      </c>
    </row>
    <row r="217" spans="1:5" ht="12.75">
      <c r="A217" s="35" t="s">
        <v>56</v>
      </c>
      <c r="E217" s="39" t="s">
        <v>1067</v>
      </c>
    </row>
    <row r="218" spans="1:5" ht="12.75">
      <c r="A218" s="35" t="s">
        <v>57</v>
      </c>
      <c r="E218" s="40" t="s">
        <v>5</v>
      </c>
    </row>
    <row r="219" spans="1:5" ht="153">
      <c r="A219" t="s">
        <v>58</v>
      </c>
      <c r="E219" s="39" t="s">
        <v>1068</v>
      </c>
    </row>
    <row r="220" spans="1:16" ht="12.75">
      <c r="A220" t="s">
        <v>50</v>
      </c>
      <c s="34" t="s">
        <v>269</v>
      </c>
      <c s="34" t="s">
        <v>1069</v>
      </c>
      <c s="35" t="s">
        <v>5</v>
      </c>
      <c s="6" t="s">
        <v>1070</v>
      </c>
      <c s="36" t="s">
        <v>65</v>
      </c>
      <c s="37">
        <v>1</v>
      </c>
      <c s="36">
        <v>0</v>
      </c>
      <c s="36">
        <f>ROUND(G220*H220,6)</f>
      </c>
      <c r="L220" s="38">
        <v>0</v>
      </c>
      <c s="32">
        <f>ROUND(ROUND(L220,2)*ROUND(G220,3),2)</f>
      </c>
      <c s="36" t="s">
        <v>395</v>
      </c>
      <c>
        <f>(M220*21)/100</f>
      </c>
      <c t="s">
        <v>28</v>
      </c>
    </row>
    <row r="221" spans="1:5" ht="12.75">
      <c r="A221" s="35" t="s">
        <v>56</v>
      </c>
      <c r="E221" s="39" t="s">
        <v>1070</v>
      </c>
    </row>
    <row r="222" spans="1:5" ht="12.75">
      <c r="A222" s="35" t="s">
        <v>57</v>
      </c>
      <c r="E222" s="40" t="s">
        <v>5</v>
      </c>
    </row>
    <row r="223" spans="1:5" ht="153">
      <c r="A223" t="s">
        <v>58</v>
      </c>
      <c r="E223" s="39" t="s">
        <v>1071</v>
      </c>
    </row>
    <row r="224" spans="1:16" ht="12.75">
      <c r="A224" t="s">
        <v>50</v>
      </c>
      <c s="34" t="s">
        <v>273</v>
      </c>
      <c s="34" t="s">
        <v>1072</v>
      </c>
      <c s="35" t="s">
        <v>5</v>
      </c>
      <c s="6" t="s">
        <v>1073</v>
      </c>
      <c s="36" t="s">
        <v>65</v>
      </c>
      <c s="37">
        <v>1</v>
      </c>
      <c s="36">
        <v>0</v>
      </c>
      <c s="36">
        <f>ROUND(G224*H224,6)</f>
      </c>
      <c r="L224" s="38">
        <v>0</v>
      </c>
      <c s="32">
        <f>ROUND(ROUND(L224,2)*ROUND(G224,3),2)</f>
      </c>
      <c s="36" t="s">
        <v>395</v>
      </c>
      <c>
        <f>(M224*21)/100</f>
      </c>
      <c t="s">
        <v>28</v>
      </c>
    </row>
    <row r="225" spans="1:5" ht="12.75">
      <c r="A225" s="35" t="s">
        <v>56</v>
      </c>
      <c r="E225" s="39" t="s">
        <v>1073</v>
      </c>
    </row>
    <row r="226" spans="1:5" ht="12.75">
      <c r="A226" s="35" t="s">
        <v>57</v>
      </c>
      <c r="E226" s="40" t="s">
        <v>5</v>
      </c>
    </row>
    <row r="227" spans="1:5" ht="153">
      <c r="A227" t="s">
        <v>58</v>
      </c>
      <c r="E227" s="39" t="s">
        <v>1074</v>
      </c>
    </row>
    <row r="228" spans="1:16" ht="12.75">
      <c r="A228" t="s">
        <v>50</v>
      </c>
      <c s="34" t="s">
        <v>277</v>
      </c>
      <c s="34" t="s">
        <v>1075</v>
      </c>
      <c s="35" t="s">
        <v>5</v>
      </c>
      <c s="6" t="s">
        <v>1076</v>
      </c>
      <c s="36" t="s">
        <v>65</v>
      </c>
      <c s="37">
        <v>1</v>
      </c>
      <c s="36">
        <v>0</v>
      </c>
      <c s="36">
        <f>ROUND(G228*H228,6)</f>
      </c>
      <c r="L228" s="38">
        <v>0</v>
      </c>
      <c s="32">
        <f>ROUND(ROUND(L228,2)*ROUND(G228,3),2)</f>
      </c>
      <c s="36" t="s">
        <v>395</v>
      </c>
      <c>
        <f>(M228*21)/100</f>
      </c>
      <c t="s">
        <v>28</v>
      </c>
    </row>
    <row r="229" spans="1:5" ht="12.75">
      <c r="A229" s="35" t="s">
        <v>56</v>
      </c>
      <c r="E229" s="39" t="s">
        <v>1076</v>
      </c>
    </row>
    <row r="230" spans="1:5" ht="12.75">
      <c r="A230" s="35" t="s">
        <v>57</v>
      </c>
      <c r="E230" s="40" t="s">
        <v>5</v>
      </c>
    </row>
    <row r="231" spans="1:5" ht="153">
      <c r="A231" t="s">
        <v>58</v>
      </c>
      <c r="E231" s="39" t="s">
        <v>1077</v>
      </c>
    </row>
    <row r="232" spans="1:16" ht="25.5">
      <c r="A232" t="s">
        <v>50</v>
      </c>
      <c s="34" t="s">
        <v>281</v>
      </c>
      <c s="34" t="s">
        <v>1078</v>
      </c>
      <c s="35" t="s">
        <v>5</v>
      </c>
      <c s="6" t="s">
        <v>1079</v>
      </c>
      <c s="36" t="s">
        <v>65</v>
      </c>
      <c s="37">
        <v>1</v>
      </c>
      <c s="36">
        <v>0</v>
      </c>
      <c s="36">
        <f>ROUND(G232*H232,6)</f>
      </c>
      <c r="L232" s="38">
        <v>0</v>
      </c>
      <c s="32">
        <f>ROUND(ROUND(L232,2)*ROUND(G232,3),2)</f>
      </c>
      <c s="36" t="s">
        <v>395</v>
      </c>
      <c>
        <f>(M232*21)/100</f>
      </c>
      <c t="s">
        <v>28</v>
      </c>
    </row>
    <row r="233" spans="1:5" ht="25.5">
      <c r="A233" s="35" t="s">
        <v>56</v>
      </c>
      <c r="E233" s="39" t="s">
        <v>1079</v>
      </c>
    </row>
    <row r="234" spans="1:5" ht="12.75">
      <c r="A234" s="35" t="s">
        <v>57</v>
      </c>
      <c r="E234" s="40" t="s">
        <v>5</v>
      </c>
    </row>
    <row r="235" spans="1:5" ht="153">
      <c r="A235" t="s">
        <v>58</v>
      </c>
      <c r="E235" s="39" t="s">
        <v>1080</v>
      </c>
    </row>
    <row r="236" spans="1:13" ht="12.75">
      <c r="A236" t="s">
        <v>47</v>
      </c>
      <c r="C236" s="31" t="s">
        <v>870</v>
      </c>
      <c r="E236" s="33" t="s">
        <v>1081</v>
      </c>
      <c r="J236" s="32">
        <f>0</f>
      </c>
      <c s="32">
        <f>0</f>
      </c>
      <c s="32">
        <f>0+L237+L241+L245+L249+L253+L257+L261+L265+L269+L273+L277+L281+L285+L289+L293+L297+L301+L305+L309+L313+L317+L321</f>
      </c>
      <c s="32">
        <f>0+M237+M241+M245+M249+M253+M257+M261+M265+M269+M273+M277+M281+M285+M289+M293+M297+M301+M305+M309+M313+M317+M321</f>
      </c>
    </row>
    <row r="237" spans="1:16" ht="12.75">
      <c r="A237" t="s">
        <v>50</v>
      </c>
      <c s="34" t="s">
        <v>285</v>
      </c>
      <c s="34" t="s">
        <v>1082</v>
      </c>
      <c s="35" t="s">
        <v>5</v>
      </c>
      <c s="6" t="s">
        <v>1083</v>
      </c>
      <c s="36" t="s">
        <v>86</v>
      </c>
      <c s="37">
        <v>20</v>
      </c>
      <c s="36">
        <v>0</v>
      </c>
      <c s="36">
        <f>ROUND(G237*H237,6)</f>
      </c>
      <c r="L237" s="38">
        <v>0</v>
      </c>
      <c s="32">
        <f>ROUND(ROUND(L237,2)*ROUND(G237,3),2)</f>
      </c>
      <c s="36" t="s">
        <v>395</v>
      </c>
      <c>
        <f>(M237*21)/100</f>
      </c>
      <c t="s">
        <v>28</v>
      </c>
    </row>
    <row r="238" spans="1:5" ht="12.75">
      <c r="A238" s="35" t="s">
        <v>56</v>
      </c>
      <c r="E238" s="39" t="s">
        <v>1083</v>
      </c>
    </row>
    <row r="239" spans="1:5" ht="12.75">
      <c r="A239" s="35" t="s">
        <v>57</v>
      </c>
      <c r="E239" s="40" t="s">
        <v>5</v>
      </c>
    </row>
    <row r="240" spans="1:5" ht="38.25">
      <c r="A240" t="s">
        <v>58</v>
      </c>
      <c r="E240" s="39" t="s">
        <v>1084</v>
      </c>
    </row>
    <row r="241" spans="1:16" ht="12.75">
      <c r="A241" t="s">
        <v>50</v>
      </c>
      <c s="34" t="s">
        <v>289</v>
      </c>
      <c s="34" t="s">
        <v>1085</v>
      </c>
      <c s="35" t="s">
        <v>5</v>
      </c>
      <c s="6" t="s">
        <v>1086</v>
      </c>
      <c s="36" t="s">
        <v>65</v>
      </c>
      <c s="37">
        <v>1</v>
      </c>
      <c s="36">
        <v>0</v>
      </c>
      <c s="36">
        <f>ROUND(G241*H241,6)</f>
      </c>
      <c r="L241" s="38">
        <v>0</v>
      </c>
      <c s="32">
        <f>ROUND(ROUND(L241,2)*ROUND(G241,3),2)</f>
      </c>
      <c s="36" t="s">
        <v>395</v>
      </c>
      <c>
        <f>(M241*21)/100</f>
      </c>
      <c t="s">
        <v>28</v>
      </c>
    </row>
    <row r="242" spans="1:5" ht="12.75">
      <c r="A242" s="35" t="s">
        <v>56</v>
      </c>
      <c r="E242" s="39" t="s">
        <v>1086</v>
      </c>
    </row>
    <row r="243" spans="1:5" ht="12.75">
      <c r="A243" s="35" t="s">
        <v>57</v>
      </c>
      <c r="E243" s="40" t="s">
        <v>5</v>
      </c>
    </row>
    <row r="244" spans="1:5" ht="63.75">
      <c r="A244" t="s">
        <v>58</v>
      </c>
      <c r="E244" s="39" t="s">
        <v>1087</v>
      </c>
    </row>
    <row r="245" spans="1:16" ht="12.75">
      <c r="A245" t="s">
        <v>50</v>
      </c>
      <c s="34" t="s">
        <v>293</v>
      </c>
      <c s="34" t="s">
        <v>1088</v>
      </c>
      <c s="35" t="s">
        <v>5</v>
      </c>
      <c s="6" t="s">
        <v>1089</v>
      </c>
      <c s="36" t="s">
        <v>86</v>
      </c>
      <c s="37">
        <v>20</v>
      </c>
      <c s="36">
        <v>0</v>
      </c>
      <c s="36">
        <f>ROUND(G245*H245,6)</f>
      </c>
      <c r="L245" s="38">
        <v>0</v>
      </c>
      <c s="32">
        <f>ROUND(ROUND(L245,2)*ROUND(G245,3),2)</f>
      </c>
      <c s="36" t="s">
        <v>395</v>
      </c>
      <c>
        <f>(M245*21)/100</f>
      </c>
      <c t="s">
        <v>28</v>
      </c>
    </row>
    <row r="246" spans="1:5" ht="12.75">
      <c r="A246" s="35" t="s">
        <v>56</v>
      </c>
      <c r="E246" s="39" t="s">
        <v>1089</v>
      </c>
    </row>
    <row r="247" spans="1:5" ht="12.75">
      <c r="A247" s="35" t="s">
        <v>57</v>
      </c>
      <c r="E247" s="40" t="s">
        <v>5</v>
      </c>
    </row>
    <row r="248" spans="1:5" ht="63.75">
      <c r="A248" t="s">
        <v>58</v>
      </c>
      <c r="E248" s="39" t="s">
        <v>673</v>
      </c>
    </row>
    <row r="249" spans="1:16" ht="25.5">
      <c r="A249" t="s">
        <v>50</v>
      </c>
      <c s="34" t="s">
        <v>297</v>
      </c>
      <c s="34" t="s">
        <v>388</v>
      </c>
      <c s="35" t="s">
        <v>5</v>
      </c>
      <c s="6" t="s">
        <v>1090</v>
      </c>
      <c s="36" t="s">
        <v>65</v>
      </c>
      <c s="37">
        <v>3</v>
      </c>
      <c s="36">
        <v>0</v>
      </c>
      <c s="36">
        <f>ROUND(G249*H249,6)</f>
      </c>
      <c r="L249" s="38">
        <v>0</v>
      </c>
      <c s="32">
        <f>ROUND(ROUND(L249,2)*ROUND(G249,3),2)</f>
      </c>
      <c s="36" t="s">
        <v>395</v>
      </c>
      <c>
        <f>(M249*21)/100</f>
      </c>
      <c t="s">
        <v>28</v>
      </c>
    </row>
    <row r="250" spans="1:5" ht="25.5">
      <c r="A250" s="35" t="s">
        <v>56</v>
      </c>
      <c r="E250" s="39" t="s">
        <v>1090</v>
      </c>
    </row>
    <row r="251" spans="1:5" ht="12.75">
      <c r="A251" s="35" t="s">
        <v>57</v>
      </c>
      <c r="E251" s="40" t="s">
        <v>5</v>
      </c>
    </row>
    <row r="252" spans="1:5" ht="38.25">
      <c r="A252" t="s">
        <v>58</v>
      </c>
      <c r="E252" s="39" t="s">
        <v>392</v>
      </c>
    </row>
    <row r="253" spans="1:16" ht="25.5">
      <c r="A253" t="s">
        <v>50</v>
      </c>
      <c s="34" t="s">
        <v>301</v>
      </c>
      <c s="34" t="s">
        <v>1091</v>
      </c>
      <c s="35" t="s">
        <v>5</v>
      </c>
      <c s="6" t="s">
        <v>1092</v>
      </c>
      <c s="36" t="s">
        <v>65</v>
      </c>
      <c s="37">
        <v>3</v>
      </c>
      <c s="36">
        <v>0</v>
      </c>
      <c s="36">
        <f>ROUND(G253*H253,6)</f>
      </c>
      <c r="L253" s="38">
        <v>0</v>
      </c>
      <c s="32">
        <f>ROUND(ROUND(L253,2)*ROUND(G253,3),2)</f>
      </c>
      <c s="36" t="s">
        <v>395</v>
      </c>
      <c>
        <f>(M253*21)/100</f>
      </c>
      <c t="s">
        <v>28</v>
      </c>
    </row>
    <row r="254" spans="1:5" ht="25.5">
      <c r="A254" s="35" t="s">
        <v>56</v>
      </c>
      <c r="E254" s="39" t="s">
        <v>1092</v>
      </c>
    </row>
    <row r="255" spans="1:5" ht="12.75">
      <c r="A255" s="35" t="s">
        <v>57</v>
      </c>
      <c r="E255" s="40" t="s">
        <v>5</v>
      </c>
    </row>
    <row r="256" spans="1:5" ht="51">
      <c r="A256" t="s">
        <v>58</v>
      </c>
      <c r="E256" s="39" t="s">
        <v>1093</v>
      </c>
    </row>
    <row r="257" spans="1:16" ht="12.75">
      <c r="A257" t="s">
        <v>50</v>
      </c>
      <c s="34" t="s">
        <v>305</v>
      </c>
      <c s="34" t="s">
        <v>1094</v>
      </c>
      <c s="35" t="s">
        <v>5</v>
      </c>
      <c s="6" t="s">
        <v>1095</v>
      </c>
      <c s="36" t="s">
        <v>86</v>
      </c>
      <c s="37">
        <v>50</v>
      </c>
      <c s="36">
        <v>0</v>
      </c>
      <c s="36">
        <f>ROUND(G257*H257,6)</f>
      </c>
      <c r="L257" s="38">
        <v>0</v>
      </c>
      <c s="32">
        <f>ROUND(ROUND(L257,2)*ROUND(G257,3),2)</f>
      </c>
      <c s="36" t="s">
        <v>395</v>
      </c>
      <c>
        <f>(M257*21)/100</f>
      </c>
      <c t="s">
        <v>28</v>
      </c>
    </row>
    <row r="258" spans="1:5" ht="12.75">
      <c r="A258" s="35" t="s">
        <v>56</v>
      </c>
      <c r="E258" s="39" t="s">
        <v>1095</v>
      </c>
    </row>
    <row r="259" spans="1:5" ht="12.75">
      <c r="A259" s="35" t="s">
        <v>57</v>
      </c>
      <c r="E259" s="40" t="s">
        <v>5</v>
      </c>
    </row>
    <row r="260" spans="1:5" ht="51">
      <c r="A260" t="s">
        <v>58</v>
      </c>
      <c r="E260" s="39" t="s">
        <v>1096</v>
      </c>
    </row>
    <row r="261" spans="1:16" ht="12.75">
      <c r="A261" t="s">
        <v>50</v>
      </c>
      <c s="34" t="s">
        <v>309</v>
      </c>
      <c s="34" t="s">
        <v>675</v>
      </c>
      <c s="35" t="s">
        <v>5</v>
      </c>
      <c s="6" t="s">
        <v>676</v>
      </c>
      <c s="36" t="s">
        <v>65</v>
      </c>
      <c s="37">
        <v>30</v>
      </c>
      <c s="36">
        <v>0</v>
      </c>
      <c s="36">
        <f>ROUND(G261*H261,6)</f>
      </c>
      <c r="L261" s="38">
        <v>0</v>
      </c>
      <c s="32">
        <f>ROUND(ROUND(L261,2)*ROUND(G261,3),2)</f>
      </c>
      <c s="36" t="s">
        <v>395</v>
      </c>
      <c>
        <f>(M261*21)/100</f>
      </c>
      <c t="s">
        <v>28</v>
      </c>
    </row>
    <row r="262" spans="1:5" ht="12.75">
      <c r="A262" s="35" t="s">
        <v>56</v>
      </c>
      <c r="E262" s="39" t="s">
        <v>676</v>
      </c>
    </row>
    <row r="263" spans="1:5" ht="12.75">
      <c r="A263" s="35" t="s">
        <v>57</v>
      </c>
      <c r="E263" s="40" t="s">
        <v>5</v>
      </c>
    </row>
    <row r="264" spans="1:5" ht="51">
      <c r="A264" t="s">
        <v>58</v>
      </c>
      <c r="E264" s="39" t="s">
        <v>677</v>
      </c>
    </row>
    <row r="265" spans="1:16" ht="12.75">
      <c r="A265" t="s">
        <v>50</v>
      </c>
      <c s="34" t="s">
        <v>313</v>
      </c>
      <c s="34" t="s">
        <v>1097</v>
      </c>
      <c s="35" t="s">
        <v>5</v>
      </c>
      <c s="6" t="s">
        <v>1098</v>
      </c>
      <c s="36" t="s">
        <v>86</v>
      </c>
      <c s="37">
        <v>60</v>
      </c>
      <c s="36">
        <v>0</v>
      </c>
      <c s="36">
        <f>ROUND(G265*H265,6)</f>
      </c>
      <c r="L265" s="38">
        <v>0</v>
      </c>
      <c s="32">
        <f>ROUND(ROUND(L265,2)*ROUND(G265,3),2)</f>
      </c>
      <c s="36" t="s">
        <v>395</v>
      </c>
      <c>
        <f>(M265*21)/100</f>
      </c>
      <c t="s">
        <v>28</v>
      </c>
    </row>
    <row r="266" spans="1:5" ht="12.75">
      <c r="A266" s="35" t="s">
        <v>56</v>
      </c>
      <c r="E266" s="39" t="s">
        <v>1098</v>
      </c>
    </row>
    <row r="267" spans="1:5" ht="12.75">
      <c r="A267" s="35" t="s">
        <v>57</v>
      </c>
      <c r="E267" s="40" t="s">
        <v>5</v>
      </c>
    </row>
    <row r="268" spans="1:5" ht="51">
      <c r="A268" t="s">
        <v>58</v>
      </c>
      <c r="E268" s="39" t="s">
        <v>522</v>
      </c>
    </row>
    <row r="269" spans="1:16" ht="25.5">
      <c r="A269" t="s">
        <v>50</v>
      </c>
      <c s="34" t="s">
        <v>317</v>
      </c>
      <c s="34" t="s">
        <v>1099</v>
      </c>
      <c s="35" t="s">
        <v>5</v>
      </c>
      <c s="6" t="s">
        <v>1100</v>
      </c>
      <c s="36" t="s">
        <v>65</v>
      </c>
      <c s="37">
        <v>2</v>
      </c>
      <c s="36">
        <v>0</v>
      </c>
      <c s="36">
        <f>ROUND(G269*H269,6)</f>
      </c>
      <c r="L269" s="38">
        <v>0</v>
      </c>
      <c s="32">
        <f>ROUND(ROUND(L269,2)*ROUND(G269,3),2)</f>
      </c>
      <c s="36" t="s">
        <v>395</v>
      </c>
      <c>
        <f>(M269*21)/100</f>
      </c>
      <c t="s">
        <v>28</v>
      </c>
    </row>
    <row r="270" spans="1:5" ht="25.5">
      <c r="A270" s="35" t="s">
        <v>56</v>
      </c>
      <c r="E270" s="39" t="s">
        <v>1100</v>
      </c>
    </row>
    <row r="271" spans="1:5" ht="12.75">
      <c r="A271" s="35" t="s">
        <v>57</v>
      </c>
      <c r="E271" s="40" t="s">
        <v>5</v>
      </c>
    </row>
    <row r="272" spans="1:5" ht="51">
      <c r="A272" t="s">
        <v>58</v>
      </c>
      <c r="E272" s="39" t="s">
        <v>525</v>
      </c>
    </row>
    <row r="273" spans="1:16" ht="38.25">
      <c r="A273" t="s">
        <v>50</v>
      </c>
      <c s="34" t="s">
        <v>322</v>
      </c>
      <c s="34" t="s">
        <v>1101</v>
      </c>
      <c s="35" t="s">
        <v>5</v>
      </c>
      <c s="6" t="s">
        <v>1102</v>
      </c>
      <c s="36" t="s">
        <v>65</v>
      </c>
      <c s="37">
        <v>2</v>
      </c>
      <c s="36">
        <v>0</v>
      </c>
      <c s="36">
        <f>ROUND(G273*H273,6)</f>
      </c>
      <c r="L273" s="38">
        <v>0</v>
      </c>
      <c s="32">
        <f>ROUND(ROUND(L273,2)*ROUND(G273,3),2)</f>
      </c>
      <c s="36" t="s">
        <v>395</v>
      </c>
      <c>
        <f>(M273*21)/100</f>
      </c>
      <c t="s">
        <v>28</v>
      </c>
    </row>
    <row r="274" spans="1:5" ht="38.25">
      <c r="A274" s="35" t="s">
        <v>56</v>
      </c>
      <c r="E274" s="39" t="s">
        <v>1102</v>
      </c>
    </row>
    <row r="275" spans="1:5" ht="12.75">
      <c r="A275" s="35" t="s">
        <v>57</v>
      </c>
      <c r="E275" s="40" t="s">
        <v>5</v>
      </c>
    </row>
    <row r="276" spans="1:5" ht="51">
      <c r="A276" t="s">
        <v>58</v>
      </c>
      <c r="E276" s="39" t="s">
        <v>525</v>
      </c>
    </row>
    <row r="277" spans="1:16" ht="38.25">
      <c r="A277" t="s">
        <v>50</v>
      </c>
      <c s="34" t="s">
        <v>326</v>
      </c>
      <c s="34" t="s">
        <v>1103</v>
      </c>
      <c s="35" t="s">
        <v>5</v>
      </c>
      <c s="6" t="s">
        <v>1104</v>
      </c>
      <c s="36" t="s">
        <v>65</v>
      </c>
      <c s="37">
        <v>3</v>
      </c>
      <c s="36">
        <v>0</v>
      </c>
      <c s="36">
        <f>ROUND(G277*H277,6)</f>
      </c>
      <c r="L277" s="38">
        <v>0</v>
      </c>
      <c s="32">
        <f>ROUND(ROUND(L277,2)*ROUND(G277,3),2)</f>
      </c>
      <c s="36" t="s">
        <v>395</v>
      </c>
      <c>
        <f>(M277*21)/100</f>
      </c>
      <c t="s">
        <v>28</v>
      </c>
    </row>
    <row r="278" spans="1:5" ht="38.25">
      <c r="A278" s="35" t="s">
        <v>56</v>
      </c>
      <c r="E278" s="39" t="s">
        <v>1104</v>
      </c>
    </row>
    <row r="279" spans="1:5" ht="12.75">
      <c r="A279" s="35" t="s">
        <v>57</v>
      </c>
      <c r="E279" s="40" t="s">
        <v>5</v>
      </c>
    </row>
    <row r="280" spans="1:5" ht="51">
      <c r="A280" t="s">
        <v>58</v>
      </c>
      <c r="E280" s="39" t="s">
        <v>525</v>
      </c>
    </row>
    <row r="281" spans="1:16" ht="12.75">
      <c r="A281" t="s">
        <v>50</v>
      </c>
      <c s="34" t="s">
        <v>330</v>
      </c>
      <c s="34" t="s">
        <v>111</v>
      </c>
      <c s="35" t="s">
        <v>5</v>
      </c>
      <c s="6" t="s">
        <v>112</v>
      </c>
      <c s="36" t="s">
        <v>86</v>
      </c>
      <c s="37">
        <v>10</v>
      </c>
      <c s="36">
        <v>0</v>
      </c>
      <c s="36">
        <f>ROUND(G281*H281,6)</f>
      </c>
      <c r="L281" s="38">
        <v>0</v>
      </c>
      <c s="32">
        <f>ROUND(ROUND(L281,2)*ROUND(G281,3),2)</f>
      </c>
      <c s="36" t="s">
        <v>395</v>
      </c>
      <c>
        <f>(M281*21)/100</f>
      </c>
      <c t="s">
        <v>28</v>
      </c>
    </row>
    <row r="282" spans="1:5" ht="12.75">
      <c r="A282" s="35" t="s">
        <v>56</v>
      </c>
      <c r="E282" s="39" t="s">
        <v>112</v>
      </c>
    </row>
    <row r="283" spans="1:5" ht="12.75">
      <c r="A283" s="35" t="s">
        <v>57</v>
      </c>
      <c r="E283" s="40" t="s">
        <v>5</v>
      </c>
    </row>
    <row r="284" spans="1:5" ht="51">
      <c r="A284" t="s">
        <v>58</v>
      </c>
      <c r="E284" s="39" t="s">
        <v>522</v>
      </c>
    </row>
    <row r="285" spans="1:16" ht="12.75">
      <c r="A285" t="s">
        <v>50</v>
      </c>
      <c s="34" t="s">
        <v>334</v>
      </c>
      <c s="34" t="s">
        <v>1105</v>
      </c>
      <c s="35" t="s">
        <v>5</v>
      </c>
      <c s="6" t="s">
        <v>1106</v>
      </c>
      <c s="36" t="s">
        <v>86</v>
      </c>
      <c s="37">
        <v>50</v>
      </c>
      <c s="36">
        <v>0</v>
      </c>
      <c s="36">
        <f>ROUND(G285*H285,6)</f>
      </c>
      <c r="L285" s="38">
        <v>0</v>
      </c>
      <c s="32">
        <f>ROUND(ROUND(L285,2)*ROUND(G285,3),2)</f>
      </c>
      <c s="36" t="s">
        <v>395</v>
      </c>
      <c>
        <f>(M285*21)/100</f>
      </c>
      <c t="s">
        <v>28</v>
      </c>
    </row>
    <row r="286" spans="1:5" ht="12.75">
      <c r="A286" s="35" t="s">
        <v>56</v>
      </c>
      <c r="E286" s="39" t="s">
        <v>1106</v>
      </c>
    </row>
    <row r="287" spans="1:5" ht="12.75">
      <c r="A287" s="35" t="s">
        <v>57</v>
      </c>
      <c r="E287" s="40" t="s">
        <v>5</v>
      </c>
    </row>
    <row r="288" spans="1:5" ht="51">
      <c r="A288" t="s">
        <v>58</v>
      </c>
      <c r="E288" s="39" t="s">
        <v>522</v>
      </c>
    </row>
    <row r="289" spans="1:16" ht="12.75">
      <c r="A289" t="s">
        <v>50</v>
      </c>
      <c s="34" t="s">
        <v>338</v>
      </c>
      <c s="34" t="s">
        <v>1107</v>
      </c>
      <c s="35" t="s">
        <v>5</v>
      </c>
      <c s="6" t="s">
        <v>1108</v>
      </c>
      <c s="36" t="s">
        <v>65</v>
      </c>
      <c s="37">
        <v>10</v>
      </c>
      <c s="36">
        <v>0</v>
      </c>
      <c s="36">
        <f>ROUND(G289*H289,6)</f>
      </c>
      <c r="L289" s="38">
        <v>0</v>
      </c>
      <c s="32">
        <f>ROUND(ROUND(L289,2)*ROUND(G289,3),2)</f>
      </c>
      <c s="36" t="s">
        <v>395</v>
      </c>
      <c>
        <f>(M289*21)/100</f>
      </c>
      <c t="s">
        <v>28</v>
      </c>
    </row>
    <row r="290" spans="1:5" ht="12.75">
      <c r="A290" s="35" t="s">
        <v>56</v>
      </c>
      <c r="E290" s="39" t="s">
        <v>1108</v>
      </c>
    </row>
    <row r="291" spans="1:5" ht="12.75">
      <c r="A291" s="35" t="s">
        <v>57</v>
      </c>
      <c r="E291" s="40" t="s">
        <v>5</v>
      </c>
    </row>
    <row r="292" spans="1:5" ht="51">
      <c r="A292" t="s">
        <v>58</v>
      </c>
      <c r="E292" s="39" t="s">
        <v>1109</v>
      </c>
    </row>
    <row r="293" spans="1:16" ht="12.75">
      <c r="A293" t="s">
        <v>50</v>
      </c>
      <c s="34" t="s">
        <v>342</v>
      </c>
      <c s="34" t="s">
        <v>1110</v>
      </c>
      <c s="35" t="s">
        <v>5</v>
      </c>
      <c s="6" t="s">
        <v>1111</v>
      </c>
      <c s="36" t="s">
        <v>86</v>
      </c>
      <c s="37">
        <v>10</v>
      </c>
      <c s="36">
        <v>0</v>
      </c>
      <c s="36">
        <f>ROUND(G293*H293,6)</f>
      </c>
      <c r="L293" s="38">
        <v>0</v>
      </c>
      <c s="32">
        <f>ROUND(ROUND(L293,2)*ROUND(G293,3),2)</f>
      </c>
      <c s="36" t="s">
        <v>395</v>
      </c>
      <c>
        <f>(M293*21)/100</f>
      </c>
      <c t="s">
        <v>28</v>
      </c>
    </row>
    <row r="294" spans="1:5" ht="12.75">
      <c r="A294" s="35" t="s">
        <v>56</v>
      </c>
      <c r="E294" s="39" t="s">
        <v>1111</v>
      </c>
    </row>
    <row r="295" spans="1:5" ht="12.75">
      <c r="A295" s="35" t="s">
        <v>57</v>
      </c>
      <c r="E295" s="40" t="s">
        <v>5</v>
      </c>
    </row>
    <row r="296" spans="1:5" ht="51">
      <c r="A296" t="s">
        <v>58</v>
      </c>
      <c r="E296" s="39" t="s">
        <v>753</v>
      </c>
    </row>
    <row r="297" spans="1:16" ht="25.5">
      <c r="A297" t="s">
        <v>50</v>
      </c>
      <c s="34" t="s">
        <v>346</v>
      </c>
      <c s="34" t="s">
        <v>1112</v>
      </c>
      <c s="35" t="s">
        <v>5</v>
      </c>
      <c s="6" t="s">
        <v>1113</v>
      </c>
      <c s="36" t="s">
        <v>65</v>
      </c>
      <c s="37">
        <v>4</v>
      </c>
      <c s="36">
        <v>0</v>
      </c>
      <c s="36">
        <f>ROUND(G297*H297,6)</f>
      </c>
      <c r="L297" s="38">
        <v>0</v>
      </c>
      <c s="32">
        <f>ROUND(ROUND(L297,2)*ROUND(G297,3),2)</f>
      </c>
      <c s="36" t="s">
        <v>395</v>
      </c>
      <c>
        <f>(M297*21)/100</f>
      </c>
      <c t="s">
        <v>28</v>
      </c>
    </row>
    <row r="298" spans="1:5" ht="25.5">
      <c r="A298" s="35" t="s">
        <v>56</v>
      </c>
      <c r="E298" s="39" t="s">
        <v>1113</v>
      </c>
    </row>
    <row r="299" spans="1:5" ht="12.75">
      <c r="A299" s="35" t="s">
        <v>57</v>
      </c>
      <c r="E299" s="40" t="s">
        <v>5</v>
      </c>
    </row>
    <row r="300" spans="1:5" ht="63.75">
      <c r="A300" t="s">
        <v>58</v>
      </c>
      <c r="E300" s="39" t="s">
        <v>1114</v>
      </c>
    </row>
    <row r="301" spans="1:16" ht="25.5">
      <c r="A301" t="s">
        <v>50</v>
      </c>
      <c s="34" t="s">
        <v>349</v>
      </c>
      <c s="34" t="s">
        <v>523</v>
      </c>
      <c s="35" t="s">
        <v>5</v>
      </c>
      <c s="6" t="s">
        <v>524</v>
      </c>
      <c s="36" t="s">
        <v>65</v>
      </c>
      <c s="37">
        <v>2</v>
      </c>
      <c s="36">
        <v>0</v>
      </c>
      <c s="36">
        <f>ROUND(G301*H301,6)</f>
      </c>
      <c r="L301" s="38">
        <v>0</v>
      </c>
      <c s="32">
        <f>ROUND(ROUND(L301,2)*ROUND(G301,3),2)</f>
      </c>
      <c s="36" t="s">
        <v>395</v>
      </c>
      <c>
        <f>(M301*21)/100</f>
      </c>
      <c t="s">
        <v>28</v>
      </c>
    </row>
    <row r="302" spans="1:5" ht="25.5">
      <c r="A302" s="35" t="s">
        <v>56</v>
      </c>
      <c r="E302" s="39" t="s">
        <v>524</v>
      </c>
    </row>
    <row r="303" spans="1:5" ht="12.75">
      <c r="A303" s="35" t="s">
        <v>57</v>
      </c>
      <c r="E303" s="40" t="s">
        <v>5</v>
      </c>
    </row>
    <row r="304" spans="1:5" ht="51">
      <c r="A304" t="s">
        <v>58</v>
      </c>
      <c r="E304" s="39" t="s">
        <v>525</v>
      </c>
    </row>
    <row r="305" spans="1:16" ht="25.5">
      <c r="A305" t="s">
        <v>50</v>
      </c>
      <c s="34" t="s">
        <v>353</v>
      </c>
      <c s="34" t="s">
        <v>1115</v>
      </c>
      <c s="35" t="s">
        <v>5</v>
      </c>
      <c s="6" t="s">
        <v>1116</v>
      </c>
      <c s="36" t="s">
        <v>65</v>
      </c>
      <c s="37">
        <v>20</v>
      </c>
      <c s="36">
        <v>0</v>
      </c>
      <c s="36">
        <f>ROUND(G305*H305,6)</f>
      </c>
      <c r="L305" s="38">
        <v>0</v>
      </c>
      <c s="32">
        <f>ROUND(ROUND(L305,2)*ROUND(G305,3),2)</f>
      </c>
      <c s="36" t="s">
        <v>395</v>
      </c>
      <c>
        <f>(M305*21)/100</f>
      </c>
      <c t="s">
        <v>28</v>
      </c>
    </row>
    <row r="306" spans="1:5" ht="25.5">
      <c r="A306" s="35" t="s">
        <v>56</v>
      </c>
      <c r="E306" s="39" t="s">
        <v>1116</v>
      </c>
    </row>
    <row r="307" spans="1:5" ht="12.75">
      <c r="A307" s="35" t="s">
        <v>57</v>
      </c>
      <c r="E307" s="40" t="s">
        <v>5</v>
      </c>
    </row>
    <row r="308" spans="1:5" ht="51">
      <c r="A308" t="s">
        <v>58</v>
      </c>
      <c r="E308" s="39" t="s">
        <v>525</v>
      </c>
    </row>
    <row r="309" spans="1:16" ht="12.75">
      <c r="A309" t="s">
        <v>50</v>
      </c>
      <c s="34" t="s">
        <v>357</v>
      </c>
      <c s="34" t="s">
        <v>1117</v>
      </c>
      <c s="35" t="s">
        <v>5</v>
      </c>
      <c s="6" t="s">
        <v>1118</v>
      </c>
      <c s="36" t="s">
        <v>65</v>
      </c>
      <c s="37">
        <v>10</v>
      </c>
      <c s="36">
        <v>0</v>
      </c>
      <c s="36">
        <f>ROUND(G309*H309,6)</f>
      </c>
      <c r="L309" s="38">
        <v>0</v>
      </c>
      <c s="32">
        <f>ROUND(ROUND(L309,2)*ROUND(G309,3),2)</f>
      </c>
      <c s="36" t="s">
        <v>395</v>
      </c>
      <c>
        <f>(M309*21)/100</f>
      </c>
      <c t="s">
        <v>28</v>
      </c>
    </row>
    <row r="310" spans="1:5" ht="12.75">
      <c r="A310" s="35" t="s">
        <v>56</v>
      </c>
      <c r="E310" s="39" t="s">
        <v>1118</v>
      </c>
    </row>
    <row r="311" spans="1:5" ht="12.75">
      <c r="A311" s="35" t="s">
        <v>57</v>
      </c>
      <c r="E311" s="40" t="s">
        <v>5</v>
      </c>
    </row>
    <row r="312" spans="1:5" ht="38.25">
      <c r="A312" t="s">
        <v>58</v>
      </c>
      <c r="E312" s="39" t="s">
        <v>1119</v>
      </c>
    </row>
    <row r="313" spans="1:16" ht="12.75">
      <c r="A313" t="s">
        <v>50</v>
      </c>
      <c s="34" t="s">
        <v>361</v>
      </c>
      <c s="34" t="s">
        <v>1120</v>
      </c>
      <c s="35" t="s">
        <v>5</v>
      </c>
      <c s="6" t="s">
        <v>1121</v>
      </c>
      <c s="36" t="s">
        <v>65</v>
      </c>
      <c s="37">
        <v>6</v>
      </c>
      <c s="36">
        <v>0</v>
      </c>
      <c s="36">
        <f>ROUND(G313*H313,6)</f>
      </c>
      <c r="L313" s="38">
        <v>0</v>
      </c>
      <c s="32">
        <f>ROUND(ROUND(L313,2)*ROUND(G313,3),2)</f>
      </c>
      <c s="36" t="s">
        <v>395</v>
      </c>
      <c>
        <f>(M313*21)/100</f>
      </c>
      <c t="s">
        <v>28</v>
      </c>
    </row>
    <row r="314" spans="1:5" ht="12.75">
      <c r="A314" s="35" t="s">
        <v>56</v>
      </c>
      <c r="E314" s="39" t="s">
        <v>1121</v>
      </c>
    </row>
    <row r="315" spans="1:5" ht="12.75">
      <c r="A315" s="35" t="s">
        <v>57</v>
      </c>
      <c r="E315" s="40" t="s">
        <v>5</v>
      </c>
    </row>
    <row r="316" spans="1:5" ht="102">
      <c r="A316" t="s">
        <v>58</v>
      </c>
      <c r="E316" s="39" t="s">
        <v>421</v>
      </c>
    </row>
    <row r="317" spans="1:16" ht="12.75">
      <c r="A317" t="s">
        <v>50</v>
      </c>
      <c s="34" t="s">
        <v>365</v>
      </c>
      <c s="34" t="s">
        <v>1122</v>
      </c>
      <c s="35" t="s">
        <v>5</v>
      </c>
      <c s="6" t="s">
        <v>1123</v>
      </c>
      <c s="36" t="s">
        <v>65</v>
      </c>
      <c s="37">
        <v>6</v>
      </c>
      <c s="36">
        <v>0</v>
      </c>
      <c s="36">
        <f>ROUND(G317*H317,6)</f>
      </c>
      <c r="L317" s="38">
        <v>0</v>
      </c>
      <c s="32">
        <f>ROUND(ROUND(L317,2)*ROUND(G317,3),2)</f>
      </c>
      <c s="36" t="s">
        <v>395</v>
      </c>
      <c>
        <f>(M317*21)/100</f>
      </c>
      <c t="s">
        <v>28</v>
      </c>
    </row>
    <row r="318" spans="1:5" ht="12.75">
      <c r="A318" s="35" t="s">
        <v>56</v>
      </c>
      <c r="E318" s="39" t="s">
        <v>1123</v>
      </c>
    </row>
    <row r="319" spans="1:5" ht="12.75">
      <c r="A319" s="35" t="s">
        <v>57</v>
      </c>
      <c r="E319" s="40" t="s">
        <v>5</v>
      </c>
    </row>
    <row r="320" spans="1:5" ht="89.25">
      <c r="A320" t="s">
        <v>58</v>
      </c>
      <c r="E320" s="39" t="s">
        <v>694</v>
      </c>
    </row>
    <row r="321" spans="1:16" ht="12.75">
      <c r="A321" t="s">
        <v>50</v>
      </c>
      <c s="34" t="s">
        <v>369</v>
      </c>
      <c s="34" t="s">
        <v>1124</v>
      </c>
      <c s="35" t="s">
        <v>5</v>
      </c>
      <c s="6" t="s">
        <v>1125</v>
      </c>
      <c s="36" t="s">
        <v>54</v>
      </c>
      <c s="37">
        <v>15</v>
      </c>
      <c s="36">
        <v>0</v>
      </c>
      <c s="36">
        <f>ROUND(G321*H321,6)</f>
      </c>
      <c r="L321" s="38">
        <v>0</v>
      </c>
      <c s="32">
        <f>ROUND(ROUND(L321,2)*ROUND(G321,3),2)</f>
      </c>
      <c s="36" t="s">
        <v>391</v>
      </c>
      <c>
        <f>(M321*21)/100</f>
      </c>
      <c t="s">
        <v>28</v>
      </c>
    </row>
    <row r="322" spans="1:5" ht="12.75">
      <c r="A322" s="35" t="s">
        <v>56</v>
      </c>
      <c r="E322" s="39" t="s">
        <v>1125</v>
      </c>
    </row>
    <row r="323" spans="1:5" ht="12.75">
      <c r="A323" s="35" t="s">
        <v>57</v>
      </c>
      <c r="E323" s="40" t="s">
        <v>5</v>
      </c>
    </row>
    <row r="324" spans="1:5" ht="51">
      <c r="A324" t="s">
        <v>58</v>
      </c>
      <c r="E324"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Rekapitulace!C14</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COUNTIFS(L8:L625,"=0",A8:A625,"P")+COUNTIFS(L8:L625,"",A8:A625,"P")+SUM(Q8:Q625)</f>
      </c>
    </row>
    <row r="8" spans="1:13" ht="12.75">
      <c r="A8" t="s">
        <v>45</v>
      </c>
      <c r="C8" s="28" t="s">
        <v>1128</v>
      </c>
      <c r="E8" s="30" t="s">
        <v>1127</v>
      </c>
      <c r="J8" s="29">
        <f>0+J9+J114+J159+J172+J209+J282+J387+J508</f>
      </c>
      <c s="29">
        <f>0+K9+K114+K159+K172+K209+K282+K387+K508</f>
      </c>
      <c s="29">
        <f>0+L9+L114+L159+L172+L209+L282+L387+L508</f>
      </c>
      <c s="29">
        <f>0+M9+M114+M159+M172+M209+M282+M387+M508</f>
      </c>
    </row>
    <row r="9" spans="1:13" ht="12.75">
      <c r="A9" t="s">
        <v>47</v>
      </c>
      <c r="C9" s="31" t="s">
        <v>51</v>
      </c>
      <c r="E9" s="33" t="s">
        <v>1129</v>
      </c>
      <c r="J9" s="32">
        <f>0</f>
      </c>
      <c s="32">
        <f>0</f>
      </c>
      <c s="32">
        <f>0+L10+L14+L18+L22+L26+L30+L34+L38+L42+L46+L50+L54+L58+L62+L66+L70+L74+L78+L82+L86+L90+L94+L98+L102+L106+L110</f>
      </c>
      <c s="32">
        <f>0+M10+M14+M18+M22+M26+M30+M34+M38+M42+M46+M50+M54+M58+M62+M66+M70+M74+M78+M82+M86+M90+M94+M98+M102+M106+M110</f>
      </c>
    </row>
    <row r="10" spans="1:16" ht="38.25">
      <c r="A10" t="s">
        <v>50</v>
      </c>
      <c s="34" t="s">
        <v>51</v>
      </c>
      <c s="34" t="s">
        <v>1130</v>
      </c>
      <c s="35" t="s">
        <v>5</v>
      </c>
      <c s="6" t="s">
        <v>1131</v>
      </c>
      <c s="36" t="s">
        <v>65</v>
      </c>
      <c s="37">
        <v>1</v>
      </c>
      <c s="36">
        <v>0</v>
      </c>
      <c s="36">
        <f>ROUND(G10*H10,6)</f>
      </c>
      <c r="L10" s="38">
        <v>0</v>
      </c>
      <c s="32">
        <f>ROUND(ROUND(L10,2)*ROUND(G10,3),2)</f>
      </c>
      <c s="36" t="s">
        <v>395</v>
      </c>
      <c>
        <f>(M10*21)/100</f>
      </c>
      <c t="s">
        <v>28</v>
      </c>
    </row>
    <row r="11" spans="1:5" ht="38.25">
      <c r="A11" s="35" t="s">
        <v>56</v>
      </c>
      <c r="E11" s="39" t="s">
        <v>1131</v>
      </c>
    </row>
    <row r="12" spans="1:5" ht="12.75">
      <c r="A12" s="35" t="s">
        <v>57</v>
      </c>
      <c r="E12" s="40" t="s">
        <v>5</v>
      </c>
    </row>
    <row r="13" spans="1:5" ht="89.25">
      <c r="A13" t="s">
        <v>58</v>
      </c>
      <c r="E13" s="39" t="s">
        <v>1132</v>
      </c>
    </row>
    <row r="14" spans="1:16" ht="38.25">
      <c r="A14" t="s">
        <v>50</v>
      </c>
      <c s="34" t="s">
        <v>28</v>
      </c>
      <c s="34" t="s">
        <v>1133</v>
      </c>
      <c s="35" t="s">
        <v>5</v>
      </c>
      <c s="6" t="s">
        <v>1134</v>
      </c>
      <c s="36" t="s">
        <v>65</v>
      </c>
      <c s="37">
        <v>1</v>
      </c>
      <c s="36">
        <v>0</v>
      </c>
      <c s="36">
        <f>ROUND(G14*H14,6)</f>
      </c>
      <c r="L14" s="38">
        <v>0</v>
      </c>
      <c s="32">
        <f>ROUND(ROUND(L14,2)*ROUND(G14,3),2)</f>
      </c>
      <c s="36" t="s">
        <v>395</v>
      </c>
      <c>
        <f>(M14*21)/100</f>
      </c>
      <c t="s">
        <v>28</v>
      </c>
    </row>
    <row r="15" spans="1:5" ht="38.25">
      <c r="A15" s="35" t="s">
        <v>56</v>
      </c>
      <c r="E15" s="39" t="s">
        <v>1134</v>
      </c>
    </row>
    <row r="16" spans="1:5" ht="12.75">
      <c r="A16" s="35" t="s">
        <v>57</v>
      </c>
      <c r="E16" s="40" t="s">
        <v>5</v>
      </c>
    </row>
    <row r="17" spans="1:5" ht="76.5">
      <c r="A17" t="s">
        <v>58</v>
      </c>
      <c r="E17" s="39" t="s">
        <v>1135</v>
      </c>
    </row>
    <row r="18" spans="1:16" ht="38.25">
      <c r="A18" t="s">
        <v>50</v>
      </c>
      <c s="34" t="s">
        <v>26</v>
      </c>
      <c s="34" t="s">
        <v>1136</v>
      </c>
      <c s="35" t="s">
        <v>5</v>
      </c>
      <c s="6" t="s">
        <v>1134</v>
      </c>
      <c s="36" t="s">
        <v>65</v>
      </c>
      <c s="37">
        <v>1</v>
      </c>
      <c s="36">
        <v>0</v>
      </c>
      <c s="36">
        <f>ROUND(G18*H18,6)</f>
      </c>
      <c r="L18" s="38">
        <v>0</v>
      </c>
      <c s="32">
        <f>ROUND(ROUND(L18,2)*ROUND(G18,3),2)</f>
      </c>
      <c s="36" t="s">
        <v>395</v>
      </c>
      <c>
        <f>(M18*21)/100</f>
      </c>
      <c t="s">
        <v>28</v>
      </c>
    </row>
    <row r="19" spans="1:5" ht="38.25">
      <c r="A19" s="35" t="s">
        <v>56</v>
      </c>
      <c r="E19" s="39" t="s">
        <v>1134</v>
      </c>
    </row>
    <row r="20" spans="1:5" ht="12.75">
      <c r="A20" s="35" t="s">
        <v>57</v>
      </c>
      <c r="E20" s="40" t="s">
        <v>5</v>
      </c>
    </row>
    <row r="21" spans="1:5" ht="76.5">
      <c r="A21" t="s">
        <v>58</v>
      </c>
      <c r="E21" s="39" t="s">
        <v>1135</v>
      </c>
    </row>
    <row r="22" spans="1:16" ht="38.25">
      <c r="A22" t="s">
        <v>50</v>
      </c>
      <c s="34" t="s">
        <v>67</v>
      </c>
      <c s="34" t="s">
        <v>1137</v>
      </c>
      <c s="35" t="s">
        <v>5</v>
      </c>
      <c s="6" t="s">
        <v>1134</v>
      </c>
      <c s="36" t="s">
        <v>65</v>
      </c>
      <c s="37">
        <v>1</v>
      </c>
      <c s="36">
        <v>0</v>
      </c>
      <c s="36">
        <f>ROUND(G22*H22,6)</f>
      </c>
      <c r="L22" s="38">
        <v>0</v>
      </c>
      <c s="32">
        <f>ROUND(ROUND(L22,2)*ROUND(G22,3),2)</f>
      </c>
      <c s="36" t="s">
        <v>395</v>
      </c>
      <c>
        <f>(M22*21)/100</f>
      </c>
      <c t="s">
        <v>28</v>
      </c>
    </row>
    <row r="23" spans="1:5" ht="38.25">
      <c r="A23" s="35" t="s">
        <v>56</v>
      </c>
      <c r="E23" s="39" t="s">
        <v>1134</v>
      </c>
    </row>
    <row r="24" spans="1:5" ht="12.75">
      <c r="A24" s="35" t="s">
        <v>57</v>
      </c>
      <c r="E24" s="40" t="s">
        <v>5</v>
      </c>
    </row>
    <row r="25" spans="1:5" ht="76.5">
      <c r="A25" t="s">
        <v>58</v>
      </c>
      <c r="E25" s="39" t="s">
        <v>1135</v>
      </c>
    </row>
    <row r="26" spans="1:16" ht="12.75">
      <c r="A26" t="s">
        <v>50</v>
      </c>
      <c s="34" t="s">
        <v>72</v>
      </c>
      <c s="34" t="s">
        <v>1138</v>
      </c>
      <c s="35" t="s">
        <v>5</v>
      </c>
      <c s="6" t="s">
        <v>1139</v>
      </c>
      <c s="36" t="s">
        <v>65</v>
      </c>
      <c s="37">
        <v>1</v>
      </c>
      <c s="36">
        <v>0</v>
      </c>
      <c s="36">
        <f>ROUND(G26*H26,6)</f>
      </c>
      <c r="L26" s="38">
        <v>0</v>
      </c>
      <c s="32">
        <f>ROUND(ROUND(L26,2)*ROUND(G26,3),2)</f>
      </c>
      <c s="36" t="s">
        <v>391</v>
      </c>
      <c>
        <f>(M26*21)/100</f>
      </c>
      <c t="s">
        <v>28</v>
      </c>
    </row>
    <row r="27" spans="1:5" ht="12.75">
      <c r="A27" s="35" t="s">
        <v>56</v>
      </c>
      <c r="E27" s="39" t="s">
        <v>1139</v>
      </c>
    </row>
    <row r="28" spans="1:5" ht="12.75">
      <c r="A28" s="35" t="s">
        <v>57</v>
      </c>
      <c r="E28" s="40" t="s">
        <v>5</v>
      </c>
    </row>
    <row r="29" spans="1:5" ht="76.5">
      <c r="A29" t="s">
        <v>58</v>
      </c>
      <c r="E29" s="39" t="s">
        <v>1140</v>
      </c>
    </row>
    <row r="30" spans="1:16" ht="25.5">
      <c r="A30" t="s">
        <v>50</v>
      </c>
      <c s="34" t="s">
        <v>27</v>
      </c>
      <c s="34" t="s">
        <v>929</v>
      </c>
      <c s="35" t="s">
        <v>5</v>
      </c>
      <c s="6" t="s">
        <v>930</v>
      </c>
      <c s="36" t="s">
        <v>65</v>
      </c>
      <c s="37">
        <v>1</v>
      </c>
      <c s="36">
        <v>0</v>
      </c>
      <c s="36">
        <f>ROUND(G30*H30,6)</f>
      </c>
      <c r="L30" s="38">
        <v>0</v>
      </c>
      <c s="32">
        <f>ROUND(ROUND(L30,2)*ROUND(G30,3),2)</f>
      </c>
      <c s="36" t="s">
        <v>395</v>
      </c>
      <c>
        <f>(M30*21)/100</f>
      </c>
      <c t="s">
        <v>28</v>
      </c>
    </row>
    <row r="31" spans="1:5" ht="25.5">
      <c r="A31" s="35" t="s">
        <v>56</v>
      </c>
      <c r="E31" s="39" t="s">
        <v>930</v>
      </c>
    </row>
    <row r="32" spans="1:5" ht="12.75">
      <c r="A32" s="35" t="s">
        <v>57</v>
      </c>
      <c r="E32" s="40" t="s">
        <v>5</v>
      </c>
    </row>
    <row r="33" spans="1:5" ht="63.75">
      <c r="A33" t="s">
        <v>58</v>
      </c>
      <c r="E33" s="39" t="s">
        <v>931</v>
      </c>
    </row>
    <row r="34" spans="1:16" ht="25.5">
      <c r="A34" t="s">
        <v>50</v>
      </c>
      <c s="34" t="s">
        <v>79</v>
      </c>
      <c s="34" t="s">
        <v>932</v>
      </c>
      <c s="35" t="s">
        <v>5</v>
      </c>
      <c s="6" t="s">
        <v>933</v>
      </c>
      <c s="36" t="s">
        <v>65</v>
      </c>
      <c s="37">
        <v>2</v>
      </c>
      <c s="36">
        <v>0</v>
      </c>
      <c s="36">
        <f>ROUND(G34*H34,6)</f>
      </c>
      <c r="L34" s="38">
        <v>0</v>
      </c>
      <c s="32">
        <f>ROUND(ROUND(L34,2)*ROUND(G34,3),2)</f>
      </c>
      <c s="36" t="s">
        <v>395</v>
      </c>
      <c>
        <f>(M34*21)/100</f>
      </c>
      <c t="s">
        <v>28</v>
      </c>
    </row>
    <row r="35" spans="1:5" ht="25.5">
      <c r="A35" s="35" t="s">
        <v>56</v>
      </c>
      <c r="E35" s="39" t="s">
        <v>933</v>
      </c>
    </row>
    <row r="36" spans="1:5" ht="12.75">
      <c r="A36" s="35" t="s">
        <v>57</v>
      </c>
      <c r="E36" s="40" t="s">
        <v>5</v>
      </c>
    </row>
    <row r="37" spans="1:5" ht="63.75">
      <c r="A37" t="s">
        <v>58</v>
      </c>
      <c r="E37" s="39" t="s">
        <v>931</v>
      </c>
    </row>
    <row r="38" spans="1:16" ht="25.5">
      <c r="A38" t="s">
        <v>50</v>
      </c>
      <c s="34" t="s">
        <v>83</v>
      </c>
      <c s="34" t="s">
        <v>934</v>
      </c>
      <c s="35" t="s">
        <v>5</v>
      </c>
      <c s="6" t="s">
        <v>935</v>
      </c>
      <c s="36" t="s">
        <v>65</v>
      </c>
      <c s="37">
        <v>3</v>
      </c>
      <c s="36">
        <v>0</v>
      </c>
      <c s="36">
        <f>ROUND(G38*H38,6)</f>
      </c>
      <c r="L38" s="38">
        <v>0</v>
      </c>
      <c s="32">
        <f>ROUND(ROUND(L38,2)*ROUND(G38,3),2)</f>
      </c>
      <c s="36" t="s">
        <v>395</v>
      </c>
      <c>
        <f>(M38*21)/100</f>
      </c>
      <c t="s">
        <v>28</v>
      </c>
    </row>
    <row r="39" spans="1:5" ht="25.5">
      <c r="A39" s="35" t="s">
        <v>56</v>
      </c>
      <c r="E39" s="39" t="s">
        <v>935</v>
      </c>
    </row>
    <row r="40" spans="1:5" ht="12.75">
      <c r="A40" s="35" t="s">
        <v>57</v>
      </c>
      <c r="E40" s="40" t="s">
        <v>5</v>
      </c>
    </row>
    <row r="41" spans="1:5" ht="127.5">
      <c r="A41" t="s">
        <v>58</v>
      </c>
      <c r="E41" s="39" t="s">
        <v>936</v>
      </c>
    </row>
    <row r="42" spans="1:16" ht="12.75">
      <c r="A42" t="s">
        <v>50</v>
      </c>
      <c s="34" t="s">
        <v>88</v>
      </c>
      <c s="34" t="s">
        <v>937</v>
      </c>
      <c s="35" t="s">
        <v>5</v>
      </c>
      <c s="6" t="s">
        <v>938</v>
      </c>
      <c s="36" t="s">
        <v>65</v>
      </c>
      <c s="37">
        <v>6</v>
      </c>
      <c s="36">
        <v>0</v>
      </c>
      <c s="36">
        <f>ROUND(G42*H42,6)</f>
      </c>
      <c r="L42" s="38">
        <v>0</v>
      </c>
      <c s="32">
        <f>ROUND(ROUND(L42,2)*ROUND(G42,3),2)</f>
      </c>
      <c s="36" t="s">
        <v>395</v>
      </c>
      <c>
        <f>(M42*21)/100</f>
      </c>
      <c t="s">
        <v>28</v>
      </c>
    </row>
    <row r="43" spans="1:5" ht="12.75">
      <c r="A43" s="35" t="s">
        <v>56</v>
      </c>
      <c r="E43" s="39" t="s">
        <v>938</v>
      </c>
    </row>
    <row r="44" spans="1:5" ht="12.75">
      <c r="A44" s="35" t="s">
        <v>57</v>
      </c>
      <c r="E44" s="40" t="s">
        <v>5</v>
      </c>
    </row>
    <row r="45" spans="1:5" ht="63.75">
      <c r="A45" t="s">
        <v>58</v>
      </c>
      <c r="E45" s="39" t="s">
        <v>939</v>
      </c>
    </row>
    <row r="46" spans="1:16" ht="12.75">
      <c r="A46" t="s">
        <v>50</v>
      </c>
      <c s="34" t="s">
        <v>92</v>
      </c>
      <c s="34" t="s">
        <v>940</v>
      </c>
      <c s="35" t="s">
        <v>5</v>
      </c>
      <c s="6" t="s">
        <v>941</v>
      </c>
      <c s="36" t="s">
        <v>65</v>
      </c>
      <c s="37">
        <v>3</v>
      </c>
      <c s="36">
        <v>0</v>
      </c>
      <c s="36">
        <f>ROUND(G46*H46,6)</f>
      </c>
      <c r="L46" s="38">
        <v>0</v>
      </c>
      <c s="32">
        <f>ROUND(ROUND(L46,2)*ROUND(G46,3),2)</f>
      </c>
      <c s="36" t="s">
        <v>395</v>
      </c>
      <c>
        <f>(M46*21)/100</f>
      </c>
      <c t="s">
        <v>28</v>
      </c>
    </row>
    <row r="47" spans="1:5" ht="12.75">
      <c r="A47" s="35" t="s">
        <v>56</v>
      </c>
      <c r="E47" s="39" t="s">
        <v>941</v>
      </c>
    </row>
    <row r="48" spans="1:5" ht="12.75">
      <c r="A48" s="35" t="s">
        <v>57</v>
      </c>
      <c r="E48" s="40" t="s">
        <v>5</v>
      </c>
    </row>
    <row r="49" spans="1:5" ht="63.75">
      <c r="A49" t="s">
        <v>58</v>
      </c>
      <c r="E49" s="39" t="s">
        <v>939</v>
      </c>
    </row>
    <row r="50" spans="1:16" ht="12.75">
      <c r="A50" t="s">
        <v>50</v>
      </c>
      <c s="34" t="s">
        <v>96</v>
      </c>
      <c s="34" t="s">
        <v>1141</v>
      </c>
      <c s="35" t="s">
        <v>5</v>
      </c>
      <c s="6" t="s">
        <v>1142</v>
      </c>
      <c s="36" t="s">
        <v>65</v>
      </c>
      <c s="37">
        <v>1</v>
      </c>
      <c s="36">
        <v>0</v>
      </c>
      <c s="36">
        <f>ROUND(G50*H50,6)</f>
      </c>
      <c r="L50" s="38">
        <v>0</v>
      </c>
      <c s="32">
        <f>ROUND(ROUND(L50,2)*ROUND(G50,3),2)</f>
      </c>
      <c s="36" t="s">
        <v>395</v>
      </c>
      <c>
        <f>(M50*21)/100</f>
      </c>
      <c t="s">
        <v>28</v>
      </c>
    </row>
    <row r="51" spans="1:5" ht="12.75">
      <c r="A51" s="35" t="s">
        <v>56</v>
      </c>
      <c r="E51" s="39" t="s">
        <v>1142</v>
      </c>
    </row>
    <row r="52" spans="1:5" ht="12.75">
      <c r="A52" s="35" t="s">
        <v>57</v>
      </c>
      <c r="E52" s="40" t="s">
        <v>5</v>
      </c>
    </row>
    <row r="53" spans="1:5" ht="63.75">
      <c r="A53" t="s">
        <v>58</v>
      </c>
      <c r="E53" s="39" t="s">
        <v>1143</v>
      </c>
    </row>
    <row r="54" spans="1:16" ht="12.75">
      <c r="A54" t="s">
        <v>50</v>
      </c>
      <c s="34" t="s">
        <v>100</v>
      </c>
      <c s="34" t="s">
        <v>1144</v>
      </c>
      <c s="35" t="s">
        <v>5</v>
      </c>
      <c s="6" t="s">
        <v>1145</v>
      </c>
      <c s="36" t="s">
        <v>65</v>
      </c>
      <c s="37">
        <v>1</v>
      </c>
      <c s="36">
        <v>0</v>
      </c>
      <c s="36">
        <f>ROUND(G54*H54,6)</f>
      </c>
      <c r="L54" s="38">
        <v>0</v>
      </c>
      <c s="32">
        <f>ROUND(ROUND(L54,2)*ROUND(G54,3),2)</f>
      </c>
      <c s="36" t="s">
        <v>395</v>
      </c>
      <c>
        <f>(M54*21)/100</f>
      </c>
      <c t="s">
        <v>28</v>
      </c>
    </row>
    <row r="55" spans="1:5" ht="12.75">
      <c r="A55" s="35" t="s">
        <v>56</v>
      </c>
      <c r="E55" s="39" t="s">
        <v>1145</v>
      </c>
    </row>
    <row r="56" spans="1:5" ht="12.75">
      <c r="A56" s="35" t="s">
        <v>57</v>
      </c>
      <c r="E56" s="40" t="s">
        <v>5</v>
      </c>
    </row>
    <row r="57" spans="1:5" ht="63.75">
      <c r="A57" t="s">
        <v>58</v>
      </c>
      <c r="E57" s="39" t="s">
        <v>939</v>
      </c>
    </row>
    <row r="58" spans="1:16" ht="25.5">
      <c r="A58" t="s">
        <v>50</v>
      </c>
      <c s="34" t="s">
        <v>104</v>
      </c>
      <c s="34" t="s">
        <v>1146</v>
      </c>
      <c s="35" t="s">
        <v>5</v>
      </c>
      <c s="6" t="s">
        <v>1147</v>
      </c>
      <c s="36" t="s">
        <v>65</v>
      </c>
      <c s="37">
        <v>1</v>
      </c>
      <c s="36">
        <v>0</v>
      </c>
      <c s="36">
        <f>ROUND(G58*H58,6)</f>
      </c>
      <c r="L58" s="38">
        <v>0</v>
      </c>
      <c s="32">
        <f>ROUND(ROUND(L58,2)*ROUND(G58,3),2)</f>
      </c>
      <c s="36" t="s">
        <v>395</v>
      </c>
      <c>
        <f>(M58*21)/100</f>
      </c>
      <c t="s">
        <v>28</v>
      </c>
    </row>
    <row r="59" spans="1:5" ht="25.5">
      <c r="A59" s="35" t="s">
        <v>56</v>
      </c>
      <c r="E59" s="39" t="s">
        <v>1147</v>
      </c>
    </row>
    <row r="60" spans="1:5" ht="12.75">
      <c r="A60" s="35" t="s">
        <v>57</v>
      </c>
      <c r="E60" s="40" t="s">
        <v>5</v>
      </c>
    </row>
    <row r="61" spans="1:5" ht="63.75">
      <c r="A61" t="s">
        <v>58</v>
      </c>
      <c r="E61" s="39" t="s">
        <v>1148</v>
      </c>
    </row>
    <row r="62" spans="1:16" ht="25.5">
      <c r="A62" t="s">
        <v>50</v>
      </c>
      <c s="34" t="s">
        <v>110</v>
      </c>
      <c s="34" t="s">
        <v>1149</v>
      </c>
      <c s="35" t="s">
        <v>5</v>
      </c>
      <c s="6" t="s">
        <v>1150</v>
      </c>
      <c s="36" t="s">
        <v>65</v>
      </c>
      <c s="37">
        <v>2</v>
      </c>
      <c s="36">
        <v>0</v>
      </c>
      <c s="36">
        <f>ROUND(G62*H62,6)</f>
      </c>
      <c r="L62" s="38">
        <v>0</v>
      </c>
      <c s="32">
        <f>ROUND(ROUND(L62,2)*ROUND(G62,3),2)</f>
      </c>
      <c s="36" t="s">
        <v>395</v>
      </c>
      <c>
        <f>(M62*21)/100</f>
      </c>
      <c t="s">
        <v>28</v>
      </c>
    </row>
    <row r="63" spans="1:5" ht="25.5">
      <c r="A63" s="35" t="s">
        <v>56</v>
      </c>
      <c r="E63" s="39" t="s">
        <v>1150</v>
      </c>
    </row>
    <row r="64" spans="1:5" ht="12.75">
      <c r="A64" s="35" t="s">
        <v>57</v>
      </c>
      <c r="E64" s="40" t="s">
        <v>5</v>
      </c>
    </row>
    <row r="65" spans="1:5" ht="38.25">
      <c r="A65" t="s">
        <v>58</v>
      </c>
      <c r="E65" s="39" t="s">
        <v>1151</v>
      </c>
    </row>
    <row r="66" spans="1:16" ht="12.75">
      <c r="A66" t="s">
        <v>50</v>
      </c>
      <c s="34" t="s">
        <v>114</v>
      </c>
      <c s="34" t="s">
        <v>1152</v>
      </c>
      <c s="35" t="s">
        <v>5</v>
      </c>
      <c s="6" t="s">
        <v>1153</v>
      </c>
      <c s="36" t="s">
        <v>65</v>
      </c>
      <c s="37">
        <v>2</v>
      </c>
      <c s="36">
        <v>0</v>
      </c>
      <c s="36">
        <f>ROUND(G66*H66,6)</f>
      </c>
      <c r="L66" s="38">
        <v>0</v>
      </c>
      <c s="32">
        <f>ROUND(ROUND(L66,2)*ROUND(G66,3),2)</f>
      </c>
      <c s="36" t="s">
        <v>395</v>
      </c>
      <c>
        <f>(M66*21)/100</f>
      </c>
      <c t="s">
        <v>28</v>
      </c>
    </row>
    <row r="67" spans="1:5" ht="12.75">
      <c r="A67" s="35" t="s">
        <v>56</v>
      </c>
      <c r="E67" s="39" t="s">
        <v>1153</v>
      </c>
    </row>
    <row r="68" spans="1:5" ht="12.75">
      <c r="A68" s="35" t="s">
        <v>57</v>
      </c>
      <c r="E68" s="40" t="s">
        <v>5</v>
      </c>
    </row>
    <row r="69" spans="1:5" ht="38.25">
      <c r="A69" t="s">
        <v>58</v>
      </c>
      <c r="E69" s="39" t="s">
        <v>1151</v>
      </c>
    </row>
    <row r="70" spans="1:16" ht="12.75">
      <c r="A70" t="s">
        <v>50</v>
      </c>
      <c s="34" t="s">
        <v>119</v>
      </c>
      <c s="34" t="s">
        <v>1154</v>
      </c>
      <c s="35" t="s">
        <v>5</v>
      </c>
      <c s="6" t="s">
        <v>1155</v>
      </c>
      <c s="36" t="s">
        <v>65</v>
      </c>
      <c s="37">
        <v>1</v>
      </c>
      <c s="36">
        <v>0</v>
      </c>
      <c s="36">
        <f>ROUND(G70*H70,6)</f>
      </c>
      <c r="L70" s="38">
        <v>0</v>
      </c>
      <c s="32">
        <f>ROUND(ROUND(L70,2)*ROUND(G70,3),2)</f>
      </c>
      <c s="36" t="s">
        <v>395</v>
      </c>
      <c>
        <f>(M70*21)/100</f>
      </c>
      <c t="s">
        <v>28</v>
      </c>
    </row>
    <row r="71" spans="1:5" ht="12.75">
      <c r="A71" s="35" t="s">
        <v>56</v>
      </c>
      <c r="E71" s="39" t="s">
        <v>1155</v>
      </c>
    </row>
    <row r="72" spans="1:5" ht="12.75">
      <c r="A72" s="35" t="s">
        <v>57</v>
      </c>
      <c r="E72" s="40" t="s">
        <v>5</v>
      </c>
    </row>
    <row r="73" spans="1:5" ht="38.25">
      <c r="A73" t="s">
        <v>58</v>
      </c>
      <c r="E73" s="39" t="s">
        <v>1151</v>
      </c>
    </row>
    <row r="74" spans="1:16" ht="12.75">
      <c r="A74" t="s">
        <v>50</v>
      </c>
      <c s="34" t="s">
        <v>123</v>
      </c>
      <c s="34" t="s">
        <v>1156</v>
      </c>
      <c s="35" t="s">
        <v>5</v>
      </c>
      <c s="6" t="s">
        <v>1157</v>
      </c>
      <c s="36" t="s">
        <v>65</v>
      </c>
      <c s="37">
        <v>1</v>
      </c>
      <c s="36">
        <v>0</v>
      </c>
      <c s="36">
        <f>ROUND(G74*H74,6)</f>
      </c>
      <c r="L74" s="38">
        <v>0</v>
      </c>
      <c s="32">
        <f>ROUND(ROUND(L74,2)*ROUND(G74,3),2)</f>
      </c>
      <c s="36" t="s">
        <v>395</v>
      </c>
      <c>
        <f>(M74*21)/100</f>
      </c>
      <c t="s">
        <v>28</v>
      </c>
    </row>
    <row r="75" spans="1:5" ht="12.75">
      <c r="A75" s="35" t="s">
        <v>56</v>
      </c>
      <c r="E75" s="39" t="s">
        <v>1157</v>
      </c>
    </row>
    <row r="76" spans="1:5" ht="12.75">
      <c r="A76" s="35" t="s">
        <v>57</v>
      </c>
      <c r="E76" s="40" t="s">
        <v>5</v>
      </c>
    </row>
    <row r="77" spans="1:5" ht="76.5">
      <c r="A77" t="s">
        <v>58</v>
      </c>
      <c r="E77" s="39" t="s">
        <v>1158</v>
      </c>
    </row>
    <row r="78" spans="1:16" ht="12.75">
      <c r="A78" t="s">
        <v>50</v>
      </c>
      <c s="34" t="s">
        <v>128</v>
      </c>
      <c s="34" t="s">
        <v>1159</v>
      </c>
      <c s="35" t="s">
        <v>5</v>
      </c>
      <c s="6" t="s">
        <v>1160</v>
      </c>
      <c s="36" t="s">
        <v>65</v>
      </c>
      <c s="37">
        <v>2</v>
      </c>
      <c s="36">
        <v>0</v>
      </c>
      <c s="36">
        <f>ROUND(G78*H78,6)</f>
      </c>
      <c r="L78" s="38">
        <v>0</v>
      </c>
      <c s="32">
        <f>ROUND(ROUND(L78,2)*ROUND(G78,3),2)</f>
      </c>
      <c s="36" t="s">
        <v>395</v>
      </c>
      <c>
        <f>(M78*21)/100</f>
      </c>
      <c t="s">
        <v>28</v>
      </c>
    </row>
    <row r="79" spans="1:5" ht="12.75">
      <c r="A79" s="35" t="s">
        <v>56</v>
      </c>
      <c r="E79" s="39" t="s">
        <v>1160</v>
      </c>
    </row>
    <row r="80" spans="1:5" ht="12.75">
      <c r="A80" s="35" t="s">
        <v>57</v>
      </c>
      <c r="E80" s="40" t="s">
        <v>5</v>
      </c>
    </row>
    <row r="81" spans="1:5" ht="76.5">
      <c r="A81" t="s">
        <v>58</v>
      </c>
      <c r="E81" s="39" t="s">
        <v>1158</v>
      </c>
    </row>
    <row r="82" spans="1:16" ht="12.75">
      <c r="A82" t="s">
        <v>50</v>
      </c>
      <c s="34" t="s">
        <v>132</v>
      </c>
      <c s="34" t="s">
        <v>1161</v>
      </c>
      <c s="35" t="s">
        <v>5</v>
      </c>
      <c s="6" t="s">
        <v>1162</v>
      </c>
      <c s="36" t="s">
        <v>65</v>
      </c>
      <c s="37">
        <v>1</v>
      </c>
      <c s="36">
        <v>0</v>
      </c>
      <c s="36">
        <f>ROUND(G82*H82,6)</f>
      </c>
      <c r="L82" s="38">
        <v>0</v>
      </c>
      <c s="32">
        <f>ROUND(ROUND(L82,2)*ROUND(G82,3),2)</f>
      </c>
      <c s="36" t="s">
        <v>395</v>
      </c>
      <c>
        <f>(M82*21)/100</f>
      </c>
      <c t="s">
        <v>28</v>
      </c>
    </row>
    <row r="83" spans="1:5" ht="12.75">
      <c r="A83" s="35" t="s">
        <v>56</v>
      </c>
      <c r="E83" s="39" t="s">
        <v>1162</v>
      </c>
    </row>
    <row r="84" spans="1:5" ht="12.75">
      <c r="A84" s="35" t="s">
        <v>57</v>
      </c>
      <c r="E84" s="40" t="s">
        <v>5</v>
      </c>
    </row>
    <row r="85" spans="1:5" ht="102">
      <c r="A85" t="s">
        <v>58</v>
      </c>
      <c r="E85" s="39" t="s">
        <v>1163</v>
      </c>
    </row>
    <row r="86" spans="1:16" ht="12.75">
      <c r="A86" t="s">
        <v>50</v>
      </c>
      <c s="34" t="s">
        <v>136</v>
      </c>
      <c s="34" t="s">
        <v>1164</v>
      </c>
      <c s="35" t="s">
        <v>5</v>
      </c>
      <c s="6" t="s">
        <v>1165</v>
      </c>
      <c s="36" t="s">
        <v>65</v>
      </c>
      <c s="37">
        <v>2</v>
      </c>
      <c s="36">
        <v>0</v>
      </c>
      <c s="36">
        <f>ROUND(G86*H86,6)</f>
      </c>
      <c r="L86" s="38">
        <v>0</v>
      </c>
      <c s="32">
        <f>ROUND(ROUND(L86,2)*ROUND(G86,3),2)</f>
      </c>
      <c s="36" t="s">
        <v>395</v>
      </c>
      <c>
        <f>(M86*21)/100</f>
      </c>
      <c t="s">
        <v>28</v>
      </c>
    </row>
    <row r="87" spans="1:5" ht="12.75">
      <c r="A87" s="35" t="s">
        <v>56</v>
      </c>
      <c r="E87" s="39" t="s">
        <v>1165</v>
      </c>
    </row>
    <row r="88" spans="1:5" ht="12.75">
      <c r="A88" s="35" t="s">
        <v>57</v>
      </c>
      <c r="E88" s="40" t="s">
        <v>5</v>
      </c>
    </row>
    <row r="89" spans="1:5" ht="102">
      <c r="A89" t="s">
        <v>58</v>
      </c>
      <c r="E89" s="39" t="s">
        <v>1163</v>
      </c>
    </row>
    <row r="90" spans="1:16" ht="25.5">
      <c r="A90" t="s">
        <v>50</v>
      </c>
      <c s="34" t="s">
        <v>140</v>
      </c>
      <c s="34" t="s">
        <v>1166</v>
      </c>
      <c s="35" t="s">
        <v>5</v>
      </c>
      <c s="6" t="s">
        <v>1167</v>
      </c>
      <c s="36" t="s">
        <v>65</v>
      </c>
      <c s="37">
        <v>1</v>
      </c>
      <c s="36">
        <v>0</v>
      </c>
      <c s="36">
        <f>ROUND(G90*H90,6)</f>
      </c>
      <c r="L90" s="38">
        <v>0</v>
      </c>
      <c s="32">
        <f>ROUND(ROUND(L90,2)*ROUND(G90,3),2)</f>
      </c>
      <c s="36" t="s">
        <v>395</v>
      </c>
      <c>
        <f>(M90*21)/100</f>
      </c>
      <c t="s">
        <v>28</v>
      </c>
    </row>
    <row r="91" spans="1:5" ht="12.75">
      <c r="A91" s="35" t="s">
        <v>56</v>
      </c>
      <c r="E91" s="39" t="s">
        <v>5</v>
      </c>
    </row>
    <row r="92" spans="1:5" ht="12.75">
      <c r="A92" s="35" t="s">
        <v>57</v>
      </c>
      <c r="E92" s="40" t="s">
        <v>5</v>
      </c>
    </row>
    <row r="93" spans="1:5" ht="127.5">
      <c r="A93" t="s">
        <v>58</v>
      </c>
      <c r="E93" s="39" t="s">
        <v>1168</v>
      </c>
    </row>
    <row r="94" spans="1:16" ht="25.5">
      <c r="A94" t="s">
        <v>50</v>
      </c>
      <c s="34" t="s">
        <v>144</v>
      </c>
      <c s="34" t="s">
        <v>1169</v>
      </c>
      <c s="35" t="s">
        <v>5</v>
      </c>
      <c s="6" t="s">
        <v>1170</v>
      </c>
      <c s="36" t="s">
        <v>65</v>
      </c>
      <c s="37">
        <v>4</v>
      </c>
      <c s="36">
        <v>0</v>
      </c>
      <c s="36">
        <f>ROUND(G94*H94,6)</f>
      </c>
      <c r="L94" s="38">
        <v>0</v>
      </c>
      <c s="32">
        <f>ROUND(ROUND(L94,2)*ROUND(G94,3),2)</f>
      </c>
      <c s="36" t="s">
        <v>391</v>
      </c>
      <c>
        <f>(M94*21)/100</f>
      </c>
      <c t="s">
        <v>28</v>
      </c>
    </row>
    <row r="95" spans="1:5" ht="25.5">
      <c r="A95" s="35" t="s">
        <v>56</v>
      </c>
      <c r="E95" s="39" t="s">
        <v>1170</v>
      </c>
    </row>
    <row r="96" spans="1:5" ht="12.75">
      <c r="A96" s="35" t="s">
        <v>57</v>
      </c>
      <c r="E96" s="40" t="s">
        <v>5</v>
      </c>
    </row>
    <row r="97" spans="1:5" ht="51">
      <c r="A97" t="s">
        <v>58</v>
      </c>
      <c r="E97" s="39" t="s">
        <v>1171</v>
      </c>
    </row>
    <row r="98" spans="1:16" ht="25.5">
      <c r="A98" t="s">
        <v>50</v>
      </c>
      <c s="34" t="s">
        <v>148</v>
      </c>
      <c s="34" t="s">
        <v>1172</v>
      </c>
      <c s="35" t="s">
        <v>5</v>
      </c>
      <c s="6" t="s">
        <v>1173</v>
      </c>
      <c s="36" t="s">
        <v>65</v>
      </c>
      <c s="37">
        <v>1</v>
      </c>
      <c s="36">
        <v>0</v>
      </c>
      <c s="36">
        <f>ROUND(G98*H98,6)</f>
      </c>
      <c r="L98" s="38">
        <v>0</v>
      </c>
      <c s="32">
        <f>ROUND(ROUND(L98,2)*ROUND(G98,3),2)</f>
      </c>
      <c s="36" t="s">
        <v>391</v>
      </c>
      <c>
        <f>(M98*21)/100</f>
      </c>
      <c t="s">
        <v>28</v>
      </c>
    </row>
    <row r="99" spans="1:5" ht="25.5">
      <c r="A99" s="35" t="s">
        <v>56</v>
      </c>
      <c r="E99" s="39" t="s">
        <v>1173</v>
      </c>
    </row>
    <row r="100" spans="1:5" ht="12.75">
      <c r="A100" s="35" t="s">
        <v>57</v>
      </c>
      <c r="E100" s="40" t="s">
        <v>5</v>
      </c>
    </row>
    <row r="101" spans="1:5" ht="127.5">
      <c r="A101" t="s">
        <v>58</v>
      </c>
      <c r="E101" s="39" t="s">
        <v>1174</v>
      </c>
    </row>
    <row r="102" spans="1:16" ht="25.5">
      <c r="A102" t="s">
        <v>50</v>
      </c>
      <c s="34" t="s">
        <v>152</v>
      </c>
      <c s="34" t="s">
        <v>1175</v>
      </c>
      <c s="35" t="s">
        <v>5</v>
      </c>
      <c s="6" t="s">
        <v>1176</v>
      </c>
      <c s="36" t="s">
        <v>65</v>
      </c>
      <c s="37">
        <v>1</v>
      </c>
      <c s="36">
        <v>0</v>
      </c>
      <c s="36">
        <f>ROUND(G102*H102,6)</f>
      </c>
      <c r="L102" s="38">
        <v>0</v>
      </c>
      <c s="32">
        <f>ROUND(ROUND(L102,2)*ROUND(G102,3),2)</f>
      </c>
      <c s="36" t="s">
        <v>391</v>
      </c>
      <c>
        <f>(M102*21)/100</f>
      </c>
      <c t="s">
        <v>28</v>
      </c>
    </row>
    <row r="103" spans="1:5" ht="25.5">
      <c r="A103" s="35" t="s">
        <v>56</v>
      </c>
      <c r="E103" s="39" t="s">
        <v>1176</v>
      </c>
    </row>
    <row r="104" spans="1:5" ht="12.75">
      <c r="A104" s="35" t="s">
        <v>57</v>
      </c>
      <c r="E104" s="40" t="s">
        <v>5</v>
      </c>
    </row>
    <row r="105" spans="1:5" ht="63.75">
      <c r="A105" t="s">
        <v>58</v>
      </c>
      <c r="E105" s="39" t="s">
        <v>1177</v>
      </c>
    </row>
    <row r="106" spans="1:16" ht="25.5">
      <c r="A106" t="s">
        <v>50</v>
      </c>
      <c s="34" t="s">
        <v>156</v>
      </c>
      <c s="34" t="s">
        <v>1178</v>
      </c>
      <c s="35" t="s">
        <v>5</v>
      </c>
      <c s="6" t="s">
        <v>1179</v>
      </c>
      <c s="36" t="s">
        <v>65</v>
      </c>
      <c s="37">
        <v>2</v>
      </c>
      <c s="36">
        <v>0</v>
      </c>
      <c s="36">
        <f>ROUND(G106*H106,6)</f>
      </c>
      <c r="L106" s="38">
        <v>0</v>
      </c>
      <c s="32">
        <f>ROUND(ROUND(L106,2)*ROUND(G106,3),2)</f>
      </c>
      <c s="36" t="s">
        <v>391</v>
      </c>
      <c>
        <f>(M106*21)/100</f>
      </c>
      <c t="s">
        <v>28</v>
      </c>
    </row>
    <row r="107" spans="1:5" ht="25.5">
      <c r="A107" s="35" t="s">
        <v>56</v>
      </c>
      <c r="E107" s="39" t="s">
        <v>1179</v>
      </c>
    </row>
    <row r="108" spans="1:5" ht="12.75">
      <c r="A108" s="35" t="s">
        <v>57</v>
      </c>
      <c r="E108" s="40" t="s">
        <v>5</v>
      </c>
    </row>
    <row r="109" spans="1:5" ht="63.75">
      <c r="A109" t="s">
        <v>58</v>
      </c>
      <c r="E109" s="39" t="s">
        <v>1180</v>
      </c>
    </row>
    <row r="110" spans="1:16" ht="12.75">
      <c r="A110" t="s">
        <v>50</v>
      </c>
      <c s="34" t="s">
        <v>161</v>
      </c>
      <c s="34" t="s">
        <v>947</v>
      </c>
      <c s="35" t="s">
        <v>5</v>
      </c>
      <c s="6" t="s">
        <v>948</v>
      </c>
      <c s="36" t="s">
        <v>65</v>
      </c>
      <c s="37">
        <v>3</v>
      </c>
      <c s="36">
        <v>0</v>
      </c>
      <c s="36">
        <f>ROUND(G110*H110,6)</f>
      </c>
      <c r="L110" s="38">
        <v>0</v>
      </c>
      <c s="32">
        <f>ROUND(ROUND(L110,2)*ROUND(G110,3),2)</f>
      </c>
      <c s="36" t="s">
        <v>391</v>
      </c>
      <c>
        <f>(M110*21)/100</f>
      </c>
      <c t="s">
        <v>28</v>
      </c>
    </row>
    <row r="111" spans="1:5" ht="12.75">
      <c r="A111" s="35" t="s">
        <v>56</v>
      </c>
      <c r="E111" s="39" t="s">
        <v>948</v>
      </c>
    </row>
    <row r="112" spans="1:5" ht="12.75">
      <c r="A112" s="35" t="s">
        <v>57</v>
      </c>
      <c r="E112" s="40" t="s">
        <v>5</v>
      </c>
    </row>
    <row r="113" spans="1:5" ht="51">
      <c r="A113" t="s">
        <v>58</v>
      </c>
      <c r="E113" s="39" t="s">
        <v>1171</v>
      </c>
    </row>
    <row r="114" spans="1:13" ht="12.75">
      <c r="A114" t="s">
        <v>47</v>
      </c>
      <c r="C114" s="31" t="s">
        <v>28</v>
      </c>
      <c r="E114" s="33" t="s">
        <v>1181</v>
      </c>
      <c r="J114" s="32">
        <f>0</f>
      </c>
      <c s="32">
        <f>0</f>
      </c>
      <c s="32">
        <f>0+L115+L119+L123+L127+L131+L135+L139+L143+L147+L151+L155</f>
      </c>
      <c s="32">
        <f>0+M115+M119+M123+M127+M131+M135+M139+M143+M147+M151+M155</f>
      </c>
    </row>
    <row r="115" spans="1:16" ht="12.75">
      <c r="A115" t="s">
        <v>50</v>
      </c>
      <c s="34" t="s">
        <v>165</v>
      </c>
      <c s="34" t="s">
        <v>1182</v>
      </c>
      <c s="35" t="s">
        <v>5</v>
      </c>
      <c s="6" t="s">
        <v>1183</v>
      </c>
      <c s="36" t="s">
        <v>65</v>
      </c>
      <c s="37">
        <v>5</v>
      </c>
      <c s="36">
        <v>0</v>
      </c>
      <c s="36">
        <f>ROUND(G115*H115,6)</f>
      </c>
      <c r="L115" s="38">
        <v>0</v>
      </c>
      <c s="32">
        <f>ROUND(ROUND(L115,2)*ROUND(G115,3),2)</f>
      </c>
      <c s="36" t="s">
        <v>395</v>
      </c>
      <c>
        <f>(M115*21)/100</f>
      </c>
      <c t="s">
        <v>28</v>
      </c>
    </row>
    <row r="116" spans="1:5" ht="12.75">
      <c r="A116" s="35" t="s">
        <v>56</v>
      </c>
      <c r="E116" s="39" t="s">
        <v>1183</v>
      </c>
    </row>
    <row r="117" spans="1:5" ht="12.75">
      <c r="A117" s="35" t="s">
        <v>57</v>
      </c>
      <c r="E117" s="40" t="s">
        <v>5</v>
      </c>
    </row>
    <row r="118" spans="1:5" ht="38.25">
      <c r="A118" t="s">
        <v>58</v>
      </c>
      <c r="E118" s="39" t="s">
        <v>1184</v>
      </c>
    </row>
    <row r="119" spans="1:16" ht="25.5">
      <c r="A119" t="s">
        <v>50</v>
      </c>
      <c s="34" t="s">
        <v>169</v>
      </c>
      <c s="34" t="s">
        <v>1185</v>
      </c>
      <c s="35" t="s">
        <v>5</v>
      </c>
      <c s="6" t="s">
        <v>1186</v>
      </c>
      <c s="36" t="s">
        <v>65</v>
      </c>
      <c s="37">
        <v>3</v>
      </c>
      <c s="36">
        <v>0</v>
      </c>
      <c s="36">
        <f>ROUND(G119*H119,6)</f>
      </c>
      <c r="L119" s="38">
        <v>0</v>
      </c>
      <c s="32">
        <f>ROUND(ROUND(L119,2)*ROUND(G119,3),2)</f>
      </c>
      <c s="36" t="s">
        <v>395</v>
      </c>
      <c>
        <f>(M119*21)/100</f>
      </c>
      <c t="s">
        <v>28</v>
      </c>
    </row>
    <row r="120" spans="1:5" ht="25.5">
      <c r="A120" s="35" t="s">
        <v>56</v>
      </c>
      <c r="E120" s="39" t="s">
        <v>1186</v>
      </c>
    </row>
    <row r="121" spans="1:5" ht="12.75">
      <c r="A121" s="35" t="s">
        <v>57</v>
      </c>
      <c r="E121" s="40" t="s">
        <v>5</v>
      </c>
    </row>
    <row r="122" spans="1:5" ht="38.25">
      <c r="A122" t="s">
        <v>58</v>
      </c>
      <c r="E122" s="39" t="s">
        <v>1184</v>
      </c>
    </row>
    <row r="123" spans="1:16" ht="12.75">
      <c r="A123" t="s">
        <v>50</v>
      </c>
      <c s="34" t="s">
        <v>173</v>
      </c>
      <c s="34" t="s">
        <v>1187</v>
      </c>
      <c s="35" t="s">
        <v>5</v>
      </c>
      <c s="6" t="s">
        <v>1188</v>
      </c>
      <c s="36" t="s">
        <v>65</v>
      </c>
      <c s="37">
        <v>2</v>
      </c>
      <c s="36">
        <v>0</v>
      </c>
      <c s="36">
        <f>ROUND(G123*H123,6)</f>
      </c>
      <c r="L123" s="38">
        <v>0</v>
      </c>
      <c s="32">
        <f>ROUND(ROUND(L123,2)*ROUND(G123,3),2)</f>
      </c>
      <c s="36" t="s">
        <v>395</v>
      </c>
      <c>
        <f>(M123*21)/100</f>
      </c>
      <c t="s">
        <v>28</v>
      </c>
    </row>
    <row r="124" spans="1:5" ht="12.75">
      <c r="A124" s="35" t="s">
        <v>56</v>
      </c>
      <c r="E124" s="39" t="s">
        <v>1188</v>
      </c>
    </row>
    <row r="125" spans="1:5" ht="12.75">
      <c r="A125" s="35" t="s">
        <v>57</v>
      </c>
      <c r="E125" s="40" t="s">
        <v>5</v>
      </c>
    </row>
    <row r="126" spans="1:5" ht="51">
      <c r="A126" t="s">
        <v>58</v>
      </c>
      <c r="E126" s="39" t="s">
        <v>1189</v>
      </c>
    </row>
    <row r="127" spans="1:16" ht="25.5">
      <c r="A127" t="s">
        <v>50</v>
      </c>
      <c s="34" t="s">
        <v>177</v>
      </c>
      <c s="34" t="s">
        <v>1190</v>
      </c>
      <c s="35" t="s">
        <v>5</v>
      </c>
      <c s="6" t="s">
        <v>1191</v>
      </c>
      <c s="36" t="s">
        <v>65</v>
      </c>
      <c s="37">
        <v>3</v>
      </c>
      <c s="36">
        <v>0</v>
      </c>
      <c s="36">
        <f>ROUND(G127*H127,6)</f>
      </c>
      <c r="L127" s="38">
        <v>0</v>
      </c>
      <c s="32">
        <f>ROUND(ROUND(L127,2)*ROUND(G127,3),2)</f>
      </c>
      <c s="36" t="s">
        <v>395</v>
      </c>
      <c>
        <f>(M127*21)/100</f>
      </c>
      <c t="s">
        <v>28</v>
      </c>
    </row>
    <row r="128" spans="1:5" ht="25.5">
      <c r="A128" s="35" t="s">
        <v>56</v>
      </c>
      <c r="E128" s="39" t="s">
        <v>1191</v>
      </c>
    </row>
    <row r="129" spans="1:5" ht="12.75">
      <c r="A129" s="35" t="s">
        <v>57</v>
      </c>
      <c r="E129" s="40" t="s">
        <v>5</v>
      </c>
    </row>
    <row r="130" spans="1:5" ht="51">
      <c r="A130" t="s">
        <v>58</v>
      </c>
      <c r="E130" s="39" t="s">
        <v>1192</v>
      </c>
    </row>
    <row r="131" spans="1:16" ht="12.75">
      <c r="A131" t="s">
        <v>50</v>
      </c>
      <c s="34" t="s">
        <v>181</v>
      </c>
      <c s="34" t="s">
        <v>1193</v>
      </c>
      <c s="35" t="s">
        <v>5</v>
      </c>
      <c s="6" t="s">
        <v>1194</v>
      </c>
      <c s="36" t="s">
        <v>65</v>
      </c>
      <c s="37">
        <v>4</v>
      </c>
      <c s="36">
        <v>0</v>
      </c>
      <c s="36">
        <f>ROUND(G131*H131,6)</f>
      </c>
      <c r="L131" s="38">
        <v>0</v>
      </c>
      <c s="32">
        <f>ROUND(ROUND(L131,2)*ROUND(G131,3),2)</f>
      </c>
      <c s="36" t="s">
        <v>395</v>
      </c>
      <c>
        <f>(M131*21)/100</f>
      </c>
      <c t="s">
        <v>28</v>
      </c>
    </row>
    <row r="132" spans="1:5" ht="12.75">
      <c r="A132" s="35" t="s">
        <v>56</v>
      </c>
      <c r="E132" s="39" t="s">
        <v>1194</v>
      </c>
    </row>
    <row r="133" spans="1:5" ht="12.75">
      <c r="A133" s="35" t="s">
        <v>57</v>
      </c>
      <c r="E133" s="40" t="s">
        <v>5</v>
      </c>
    </row>
    <row r="134" spans="1:5" ht="38.25">
      <c r="A134" t="s">
        <v>58</v>
      </c>
      <c r="E134" s="39" t="s">
        <v>1195</v>
      </c>
    </row>
    <row r="135" spans="1:16" ht="12.75">
      <c r="A135" t="s">
        <v>50</v>
      </c>
      <c s="34" t="s">
        <v>185</v>
      </c>
      <c s="34" t="s">
        <v>1196</v>
      </c>
      <c s="35" t="s">
        <v>5</v>
      </c>
      <c s="6" t="s">
        <v>1197</v>
      </c>
      <c s="36" t="s">
        <v>65</v>
      </c>
      <c s="37">
        <v>3</v>
      </c>
      <c s="36">
        <v>0</v>
      </c>
      <c s="36">
        <f>ROUND(G135*H135,6)</f>
      </c>
      <c r="L135" s="38">
        <v>0</v>
      </c>
      <c s="32">
        <f>ROUND(ROUND(L135,2)*ROUND(G135,3),2)</f>
      </c>
      <c s="36" t="s">
        <v>395</v>
      </c>
      <c>
        <f>(M135*21)/100</f>
      </c>
      <c t="s">
        <v>28</v>
      </c>
    </row>
    <row r="136" spans="1:5" ht="12.75">
      <c r="A136" s="35" t="s">
        <v>56</v>
      </c>
      <c r="E136" s="39" t="s">
        <v>1197</v>
      </c>
    </row>
    <row r="137" spans="1:5" ht="12.75">
      <c r="A137" s="35" t="s">
        <v>57</v>
      </c>
      <c r="E137" s="40" t="s">
        <v>5</v>
      </c>
    </row>
    <row r="138" spans="1:5" ht="38.25">
      <c r="A138" t="s">
        <v>58</v>
      </c>
      <c r="E138" s="39" t="s">
        <v>1198</v>
      </c>
    </row>
    <row r="139" spans="1:16" ht="12.75">
      <c r="A139" t="s">
        <v>50</v>
      </c>
      <c s="34" t="s">
        <v>189</v>
      </c>
      <c s="34" t="s">
        <v>1199</v>
      </c>
      <c s="35" t="s">
        <v>5</v>
      </c>
      <c s="6" t="s">
        <v>1200</v>
      </c>
      <c s="36" t="s">
        <v>65</v>
      </c>
      <c s="37">
        <v>9</v>
      </c>
      <c s="36">
        <v>0</v>
      </c>
      <c s="36">
        <f>ROUND(G139*H139,6)</f>
      </c>
      <c r="L139" s="38">
        <v>0</v>
      </c>
      <c s="32">
        <f>ROUND(ROUND(L139,2)*ROUND(G139,3),2)</f>
      </c>
      <c s="36" t="s">
        <v>391</v>
      </c>
      <c>
        <f>(M139*21)/100</f>
      </c>
      <c t="s">
        <v>28</v>
      </c>
    </row>
    <row r="140" spans="1:5" ht="12.75">
      <c r="A140" s="35" t="s">
        <v>56</v>
      </c>
      <c r="E140" s="39" t="s">
        <v>1200</v>
      </c>
    </row>
    <row r="141" spans="1:5" ht="12.75">
      <c r="A141" s="35" t="s">
        <v>57</v>
      </c>
      <c r="E141" s="40" t="s">
        <v>5</v>
      </c>
    </row>
    <row r="142" spans="1:5" ht="51">
      <c r="A142" t="s">
        <v>58</v>
      </c>
      <c r="E142" s="39" t="s">
        <v>1201</v>
      </c>
    </row>
    <row r="143" spans="1:16" ht="12.75">
      <c r="A143" t="s">
        <v>50</v>
      </c>
      <c s="34" t="s">
        <v>193</v>
      </c>
      <c s="34" t="s">
        <v>1202</v>
      </c>
      <c s="35" t="s">
        <v>5</v>
      </c>
      <c s="6" t="s">
        <v>1203</v>
      </c>
      <c s="36" t="s">
        <v>65</v>
      </c>
      <c s="37">
        <v>3</v>
      </c>
      <c s="36">
        <v>0</v>
      </c>
      <c s="36">
        <f>ROUND(G143*H143,6)</f>
      </c>
      <c r="L143" s="38">
        <v>0</v>
      </c>
      <c s="32">
        <f>ROUND(ROUND(L143,2)*ROUND(G143,3),2)</f>
      </c>
      <c s="36" t="s">
        <v>391</v>
      </c>
      <c>
        <f>(M143*21)/100</f>
      </c>
      <c t="s">
        <v>28</v>
      </c>
    </row>
    <row r="144" spans="1:5" ht="12.75">
      <c r="A144" s="35" t="s">
        <v>56</v>
      </c>
      <c r="E144" s="39" t="s">
        <v>1203</v>
      </c>
    </row>
    <row r="145" spans="1:5" ht="12.75">
      <c r="A145" s="35" t="s">
        <v>57</v>
      </c>
      <c r="E145" s="40" t="s">
        <v>5</v>
      </c>
    </row>
    <row r="146" spans="1:5" ht="51">
      <c r="A146" t="s">
        <v>58</v>
      </c>
      <c r="E146" s="39" t="s">
        <v>1201</v>
      </c>
    </row>
    <row r="147" spans="1:16" ht="12.75">
      <c r="A147" t="s">
        <v>50</v>
      </c>
      <c s="34" t="s">
        <v>197</v>
      </c>
      <c s="34" t="s">
        <v>1204</v>
      </c>
      <c s="35" t="s">
        <v>5</v>
      </c>
      <c s="6" t="s">
        <v>1205</v>
      </c>
      <c s="36" t="s">
        <v>65</v>
      </c>
      <c s="37">
        <v>1</v>
      </c>
      <c s="36">
        <v>0</v>
      </c>
      <c s="36">
        <f>ROUND(G147*H147,6)</f>
      </c>
      <c r="L147" s="38">
        <v>0</v>
      </c>
      <c s="32">
        <f>ROUND(ROUND(L147,2)*ROUND(G147,3),2)</f>
      </c>
      <c s="36" t="s">
        <v>391</v>
      </c>
      <c>
        <f>(M147*21)/100</f>
      </c>
      <c t="s">
        <v>28</v>
      </c>
    </row>
    <row r="148" spans="1:5" ht="12.75">
      <c r="A148" s="35" t="s">
        <v>56</v>
      </c>
      <c r="E148" s="39" t="s">
        <v>1205</v>
      </c>
    </row>
    <row r="149" spans="1:5" ht="12.75">
      <c r="A149" s="35" t="s">
        <v>57</v>
      </c>
      <c r="E149" s="40" t="s">
        <v>5</v>
      </c>
    </row>
    <row r="150" spans="1:5" ht="102">
      <c r="A150" t="s">
        <v>58</v>
      </c>
      <c r="E150" s="39" t="s">
        <v>1206</v>
      </c>
    </row>
    <row r="151" spans="1:16" ht="12.75">
      <c r="A151" t="s">
        <v>50</v>
      </c>
      <c s="34" t="s">
        <v>201</v>
      </c>
      <c s="34" t="s">
        <v>1207</v>
      </c>
      <c s="35" t="s">
        <v>5</v>
      </c>
      <c s="6" t="s">
        <v>1205</v>
      </c>
      <c s="36" t="s">
        <v>65</v>
      </c>
      <c s="37">
        <v>1</v>
      </c>
      <c s="36">
        <v>0</v>
      </c>
      <c s="36">
        <f>ROUND(G151*H151,6)</f>
      </c>
      <c r="L151" s="38">
        <v>0</v>
      </c>
      <c s="32">
        <f>ROUND(ROUND(L151,2)*ROUND(G151,3),2)</f>
      </c>
      <c s="36" t="s">
        <v>391</v>
      </c>
      <c>
        <f>(M151*21)/100</f>
      </c>
      <c t="s">
        <v>28</v>
      </c>
    </row>
    <row r="152" spans="1:5" ht="12.75">
      <c r="A152" s="35" t="s">
        <v>56</v>
      </c>
      <c r="E152" s="39" t="s">
        <v>1205</v>
      </c>
    </row>
    <row r="153" spans="1:5" ht="12.75">
      <c r="A153" s="35" t="s">
        <v>57</v>
      </c>
      <c r="E153" s="40" t="s">
        <v>5</v>
      </c>
    </row>
    <row r="154" spans="1:5" ht="102">
      <c r="A154" t="s">
        <v>58</v>
      </c>
      <c r="E154" s="39" t="s">
        <v>1208</v>
      </c>
    </row>
    <row r="155" spans="1:16" ht="12.75">
      <c r="A155" t="s">
        <v>50</v>
      </c>
      <c s="34" t="s">
        <v>205</v>
      </c>
      <c s="34" t="s">
        <v>1209</v>
      </c>
      <c s="35" t="s">
        <v>5</v>
      </c>
      <c s="6" t="s">
        <v>1205</v>
      </c>
      <c s="36" t="s">
        <v>65</v>
      </c>
      <c s="37">
        <v>1</v>
      </c>
      <c s="36">
        <v>0</v>
      </c>
      <c s="36">
        <f>ROUND(G155*H155,6)</f>
      </c>
      <c r="L155" s="38">
        <v>0</v>
      </c>
      <c s="32">
        <f>ROUND(ROUND(L155,2)*ROUND(G155,3),2)</f>
      </c>
      <c s="36" t="s">
        <v>391</v>
      </c>
      <c>
        <f>(M155*21)/100</f>
      </c>
      <c t="s">
        <v>28</v>
      </c>
    </row>
    <row r="156" spans="1:5" ht="12.75">
      <c r="A156" s="35" t="s">
        <v>56</v>
      </c>
      <c r="E156" s="39" t="s">
        <v>1205</v>
      </c>
    </row>
    <row r="157" spans="1:5" ht="12.75">
      <c r="A157" s="35" t="s">
        <v>57</v>
      </c>
      <c r="E157" s="40" t="s">
        <v>5</v>
      </c>
    </row>
    <row r="158" spans="1:5" ht="102">
      <c r="A158" t="s">
        <v>58</v>
      </c>
      <c r="E158" s="39" t="s">
        <v>1210</v>
      </c>
    </row>
    <row r="159" spans="1:13" ht="12.75">
      <c r="A159" t="s">
        <v>47</v>
      </c>
      <c r="C159" s="31" t="s">
        <v>26</v>
      </c>
      <c r="E159" s="33" t="s">
        <v>1211</v>
      </c>
      <c r="J159" s="32">
        <f>0</f>
      </c>
      <c s="32">
        <f>0</f>
      </c>
      <c s="32">
        <f>0+L160+L164+L168</f>
      </c>
      <c s="32">
        <f>0+M160+M164+M168</f>
      </c>
    </row>
    <row r="160" spans="1:16" ht="38.25">
      <c r="A160" t="s">
        <v>50</v>
      </c>
      <c s="34" t="s">
        <v>209</v>
      </c>
      <c s="34" t="s">
        <v>1212</v>
      </c>
      <c s="35" t="s">
        <v>5</v>
      </c>
      <c s="6" t="s">
        <v>1213</v>
      </c>
      <c s="36" t="s">
        <v>65</v>
      </c>
      <c s="37">
        <v>3</v>
      </c>
      <c s="36">
        <v>0</v>
      </c>
      <c s="36">
        <f>ROUND(G160*H160,6)</f>
      </c>
      <c r="L160" s="38">
        <v>0</v>
      </c>
      <c s="32">
        <f>ROUND(ROUND(L160,2)*ROUND(G160,3),2)</f>
      </c>
      <c s="36" t="s">
        <v>395</v>
      </c>
      <c>
        <f>(M160*21)/100</f>
      </c>
      <c t="s">
        <v>28</v>
      </c>
    </row>
    <row r="161" spans="1:5" ht="38.25">
      <c r="A161" s="35" t="s">
        <v>56</v>
      </c>
      <c r="E161" s="39" t="s">
        <v>1213</v>
      </c>
    </row>
    <row r="162" spans="1:5" ht="12.75">
      <c r="A162" s="35" t="s">
        <v>57</v>
      </c>
      <c r="E162" s="40" t="s">
        <v>5</v>
      </c>
    </row>
    <row r="163" spans="1:5" ht="51">
      <c r="A163" t="s">
        <v>58</v>
      </c>
      <c r="E163" s="39" t="s">
        <v>1214</v>
      </c>
    </row>
    <row r="164" spans="1:16" ht="25.5">
      <c r="A164" t="s">
        <v>50</v>
      </c>
      <c s="34" t="s">
        <v>213</v>
      </c>
      <c s="34" t="s">
        <v>1215</v>
      </c>
      <c s="35" t="s">
        <v>5</v>
      </c>
      <c s="6" t="s">
        <v>1216</v>
      </c>
      <c s="36" t="s">
        <v>65</v>
      </c>
      <c s="37">
        <v>3</v>
      </c>
      <c s="36">
        <v>0</v>
      </c>
      <c s="36">
        <f>ROUND(G164*H164,6)</f>
      </c>
      <c r="L164" s="38">
        <v>0</v>
      </c>
      <c s="32">
        <f>ROUND(ROUND(L164,2)*ROUND(G164,3),2)</f>
      </c>
      <c s="36" t="s">
        <v>395</v>
      </c>
      <c>
        <f>(M164*21)/100</f>
      </c>
      <c t="s">
        <v>28</v>
      </c>
    </row>
    <row r="165" spans="1:5" ht="25.5">
      <c r="A165" s="35" t="s">
        <v>56</v>
      </c>
      <c r="E165" s="39" t="s">
        <v>1216</v>
      </c>
    </row>
    <row r="166" spans="1:5" ht="12.75">
      <c r="A166" s="35" t="s">
        <v>57</v>
      </c>
      <c r="E166" s="40" t="s">
        <v>5</v>
      </c>
    </row>
    <row r="167" spans="1:5" ht="51">
      <c r="A167" t="s">
        <v>58</v>
      </c>
      <c r="E167" s="39" t="s">
        <v>1217</v>
      </c>
    </row>
    <row r="168" spans="1:16" ht="12.75">
      <c r="A168" t="s">
        <v>50</v>
      </c>
      <c s="34" t="s">
        <v>217</v>
      </c>
      <c s="34" t="s">
        <v>1218</v>
      </c>
      <c s="35" t="s">
        <v>5</v>
      </c>
      <c s="6" t="s">
        <v>1219</v>
      </c>
      <c s="36" t="s">
        <v>65</v>
      </c>
      <c s="37">
        <v>3</v>
      </c>
      <c s="36">
        <v>0</v>
      </c>
      <c s="36">
        <f>ROUND(G168*H168,6)</f>
      </c>
      <c r="L168" s="38">
        <v>0</v>
      </c>
      <c s="32">
        <f>ROUND(ROUND(L168,2)*ROUND(G168,3),2)</f>
      </c>
      <c s="36" t="s">
        <v>395</v>
      </c>
      <c>
        <f>(M168*21)/100</f>
      </c>
      <c t="s">
        <v>28</v>
      </c>
    </row>
    <row r="169" spans="1:5" ht="12.75">
      <c r="A169" s="35" t="s">
        <v>56</v>
      </c>
      <c r="E169" s="39" t="s">
        <v>1219</v>
      </c>
    </row>
    <row r="170" spans="1:5" ht="12.75">
      <c r="A170" s="35" t="s">
        <v>57</v>
      </c>
      <c r="E170" s="40" t="s">
        <v>5</v>
      </c>
    </row>
    <row r="171" spans="1:5" ht="51">
      <c r="A171" t="s">
        <v>58</v>
      </c>
      <c r="E171" s="39" t="s">
        <v>1220</v>
      </c>
    </row>
    <row r="172" spans="1:13" ht="12.75">
      <c r="A172" t="s">
        <v>47</v>
      </c>
      <c r="C172" s="31" t="s">
        <v>67</v>
      </c>
      <c r="E172" s="33" t="s">
        <v>1221</v>
      </c>
      <c r="J172" s="32">
        <f>0</f>
      </c>
      <c s="32">
        <f>0</f>
      </c>
      <c s="32">
        <f>0+L173+L177+L181+L185+L189+L193+L197+L201+L205</f>
      </c>
      <c s="32">
        <f>0+M173+M177+M181+M185+M189+M193+M197+M201+M205</f>
      </c>
    </row>
    <row r="173" spans="1:16" ht="12.75">
      <c r="A173" t="s">
        <v>50</v>
      </c>
      <c s="34" t="s">
        <v>221</v>
      </c>
      <c s="34" t="s">
        <v>1222</v>
      </c>
      <c s="35" t="s">
        <v>5</v>
      </c>
      <c s="6" t="s">
        <v>1223</v>
      </c>
      <c s="36" t="s">
        <v>54</v>
      </c>
      <c s="37">
        <v>32</v>
      </c>
      <c s="36">
        <v>0</v>
      </c>
      <c s="36">
        <f>ROUND(G173*H173,6)</f>
      </c>
      <c r="L173" s="38">
        <v>0</v>
      </c>
      <c s="32">
        <f>ROUND(ROUND(L173,2)*ROUND(G173,3),2)</f>
      </c>
      <c s="36" t="s">
        <v>395</v>
      </c>
      <c>
        <f>(M173*21)/100</f>
      </c>
      <c t="s">
        <v>28</v>
      </c>
    </row>
    <row r="174" spans="1:5" ht="12.75">
      <c r="A174" s="35" t="s">
        <v>56</v>
      </c>
      <c r="E174" s="39" t="s">
        <v>1223</v>
      </c>
    </row>
    <row r="175" spans="1:5" ht="12.75">
      <c r="A175" s="35" t="s">
        <v>57</v>
      </c>
      <c r="E175" s="40" t="s">
        <v>5</v>
      </c>
    </row>
    <row r="176" spans="1:5" ht="242.25">
      <c r="A176" t="s">
        <v>58</v>
      </c>
      <c r="E176" s="39" t="s">
        <v>1224</v>
      </c>
    </row>
    <row r="177" spans="1:16" ht="12.75">
      <c r="A177" t="s">
        <v>50</v>
      </c>
      <c s="34" t="s">
        <v>225</v>
      </c>
      <c s="34" t="s">
        <v>1225</v>
      </c>
      <c s="35" t="s">
        <v>5</v>
      </c>
      <c s="6" t="s">
        <v>81</v>
      </c>
      <c s="36" t="s">
        <v>54</v>
      </c>
      <c s="37">
        <v>32</v>
      </c>
      <c s="36">
        <v>0</v>
      </c>
      <c s="36">
        <f>ROUND(G177*H177,6)</f>
      </c>
      <c r="L177" s="38">
        <v>0</v>
      </c>
      <c s="32">
        <f>ROUND(ROUND(L177,2)*ROUND(G177,3),2)</f>
      </c>
      <c s="36" t="s">
        <v>395</v>
      </c>
      <c>
        <f>(M177*21)/100</f>
      </c>
      <c t="s">
        <v>28</v>
      </c>
    </row>
    <row r="178" spans="1:5" ht="12.75">
      <c r="A178" s="35" t="s">
        <v>56</v>
      </c>
      <c r="E178" s="39" t="s">
        <v>81</v>
      </c>
    </row>
    <row r="179" spans="1:5" ht="12.75">
      <c r="A179" s="35" t="s">
        <v>57</v>
      </c>
      <c r="E179" s="40" t="s">
        <v>5</v>
      </c>
    </row>
    <row r="180" spans="1:5" ht="178.5">
      <c r="A180" t="s">
        <v>58</v>
      </c>
      <c r="E180" s="39" t="s">
        <v>1226</v>
      </c>
    </row>
    <row r="181" spans="1:16" ht="12.75">
      <c r="A181" t="s">
        <v>50</v>
      </c>
      <c s="34" t="s">
        <v>229</v>
      </c>
      <c s="34" t="s">
        <v>1227</v>
      </c>
      <c s="35" t="s">
        <v>5</v>
      </c>
      <c s="6" t="s">
        <v>1228</v>
      </c>
      <c s="36" t="s">
        <v>86</v>
      </c>
      <c s="37">
        <v>60</v>
      </c>
      <c s="36">
        <v>0</v>
      </c>
      <c s="36">
        <f>ROUND(G181*H181,6)</f>
      </c>
      <c r="L181" s="38">
        <v>0</v>
      </c>
      <c s="32">
        <f>ROUND(ROUND(L181,2)*ROUND(G181,3),2)</f>
      </c>
      <c s="36" t="s">
        <v>395</v>
      </c>
      <c>
        <f>(M181*21)/100</f>
      </c>
      <c t="s">
        <v>28</v>
      </c>
    </row>
    <row r="182" spans="1:5" ht="12.75">
      <c r="A182" s="35" t="s">
        <v>56</v>
      </c>
      <c r="E182" s="39" t="s">
        <v>1228</v>
      </c>
    </row>
    <row r="183" spans="1:5" ht="12.75">
      <c r="A183" s="35" t="s">
        <v>57</v>
      </c>
      <c r="E183" s="40" t="s">
        <v>5</v>
      </c>
    </row>
    <row r="184" spans="1:5" ht="51">
      <c r="A184" t="s">
        <v>58</v>
      </c>
      <c r="E184" s="39" t="s">
        <v>1096</v>
      </c>
    </row>
    <row r="185" spans="1:16" ht="12.75">
      <c r="A185" t="s">
        <v>50</v>
      </c>
      <c s="34" t="s">
        <v>233</v>
      </c>
      <c s="34" t="s">
        <v>1229</v>
      </c>
      <c s="35" t="s">
        <v>5</v>
      </c>
      <c s="6" t="s">
        <v>1230</v>
      </c>
      <c s="36" t="s">
        <v>86</v>
      </c>
      <c s="37">
        <v>320</v>
      </c>
      <c s="36">
        <v>0</v>
      </c>
      <c s="36">
        <f>ROUND(G185*H185,6)</f>
      </c>
      <c r="L185" s="38">
        <v>0</v>
      </c>
      <c s="32">
        <f>ROUND(ROUND(L185,2)*ROUND(G185,3),2)</f>
      </c>
      <c s="36" t="s">
        <v>395</v>
      </c>
      <c>
        <f>(M185*21)/100</f>
      </c>
      <c t="s">
        <v>28</v>
      </c>
    </row>
    <row r="186" spans="1:5" ht="12.75">
      <c r="A186" s="35" t="s">
        <v>56</v>
      </c>
      <c r="E186" s="39" t="s">
        <v>1230</v>
      </c>
    </row>
    <row r="187" spans="1:5" ht="12.75">
      <c r="A187" s="35" t="s">
        <v>57</v>
      </c>
      <c r="E187" s="40" t="s">
        <v>5</v>
      </c>
    </row>
    <row r="188" spans="1:5" ht="63.75">
      <c r="A188" t="s">
        <v>58</v>
      </c>
      <c r="E188" s="39" t="s">
        <v>1231</v>
      </c>
    </row>
    <row r="189" spans="1:16" ht="12.75">
      <c r="A189" t="s">
        <v>50</v>
      </c>
      <c s="34" t="s">
        <v>237</v>
      </c>
      <c s="34" t="s">
        <v>1232</v>
      </c>
      <c s="35" t="s">
        <v>5</v>
      </c>
      <c s="6" t="s">
        <v>1233</v>
      </c>
      <c s="36" t="s">
        <v>65</v>
      </c>
      <c s="37">
        <v>4</v>
      </c>
      <c s="36">
        <v>0</v>
      </c>
      <c s="36">
        <f>ROUND(G189*H189,6)</f>
      </c>
      <c r="L189" s="38">
        <v>0</v>
      </c>
      <c s="32">
        <f>ROUND(ROUND(L189,2)*ROUND(G189,3),2)</f>
      </c>
      <c s="36" t="s">
        <v>395</v>
      </c>
      <c>
        <f>(M189*21)/100</f>
      </c>
      <c t="s">
        <v>28</v>
      </c>
    </row>
    <row r="190" spans="1:5" ht="12.75">
      <c r="A190" s="35" t="s">
        <v>56</v>
      </c>
      <c r="E190" s="39" t="s">
        <v>1233</v>
      </c>
    </row>
    <row r="191" spans="1:5" ht="12.75">
      <c r="A191" s="35" t="s">
        <v>57</v>
      </c>
      <c r="E191" s="40" t="s">
        <v>5</v>
      </c>
    </row>
    <row r="192" spans="1:5" ht="51">
      <c r="A192" t="s">
        <v>58</v>
      </c>
      <c r="E192" s="39" t="s">
        <v>1234</v>
      </c>
    </row>
    <row r="193" spans="1:16" ht="12.75">
      <c r="A193" t="s">
        <v>50</v>
      </c>
      <c s="34" t="s">
        <v>241</v>
      </c>
      <c s="34" t="s">
        <v>1235</v>
      </c>
      <c s="35" t="s">
        <v>5</v>
      </c>
      <c s="6" t="s">
        <v>1236</v>
      </c>
      <c s="36" t="s">
        <v>65</v>
      </c>
      <c s="37">
        <v>12</v>
      </c>
      <c s="36">
        <v>0</v>
      </c>
      <c s="36">
        <f>ROUND(G193*H193,6)</f>
      </c>
      <c r="L193" s="38">
        <v>0</v>
      </c>
      <c s="32">
        <f>ROUND(ROUND(L193,2)*ROUND(G193,3),2)</f>
      </c>
      <c s="36" t="s">
        <v>395</v>
      </c>
      <c>
        <f>(M193*21)/100</f>
      </c>
      <c t="s">
        <v>28</v>
      </c>
    </row>
    <row r="194" spans="1:5" ht="12.75">
      <c r="A194" s="35" t="s">
        <v>56</v>
      </c>
      <c r="E194" s="39" t="s">
        <v>1236</v>
      </c>
    </row>
    <row r="195" spans="1:5" ht="12.75">
      <c r="A195" s="35" t="s">
        <v>57</v>
      </c>
      <c r="E195" s="40" t="s">
        <v>5</v>
      </c>
    </row>
    <row r="196" spans="1:5" ht="51">
      <c r="A196" t="s">
        <v>58</v>
      </c>
      <c r="E196" s="39" t="s">
        <v>1237</v>
      </c>
    </row>
    <row r="197" spans="1:16" ht="12.75">
      <c r="A197" t="s">
        <v>50</v>
      </c>
      <c s="34" t="s">
        <v>245</v>
      </c>
      <c s="34" t="s">
        <v>675</v>
      </c>
      <c s="35" t="s">
        <v>5</v>
      </c>
      <c s="6" t="s">
        <v>676</v>
      </c>
      <c s="36" t="s">
        <v>65</v>
      </c>
      <c s="37">
        <v>20</v>
      </c>
      <c s="36">
        <v>0</v>
      </c>
      <c s="36">
        <f>ROUND(G197*H197,6)</f>
      </c>
      <c r="L197" s="38">
        <v>0</v>
      </c>
      <c s="32">
        <f>ROUND(ROUND(L197,2)*ROUND(G197,3),2)</f>
      </c>
      <c s="36" t="s">
        <v>395</v>
      </c>
      <c>
        <f>(M197*21)/100</f>
      </c>
      <c t="s">
        <v>28</v>
      </c>
    </row>
    <row r="198" spans="1:5" ht="12.75">
      <c r="A198" s="35" t="s">
        <v>56</v>
      </c>
      <c r="E198" s="39" t="s">
        <v>676</v>
      </c>
    </row>
    <row r="199" spans="1:5" ht="12.75">
      <c r="A199" s="35" t="s">
        <v>57</v>
      </c>
      <c r="E199" s="40" t="s">
        <v>5</v>
      </c>
    </row>
    <row r="200" spans="1:5" ht="51">
      <c r="A200" t="s">
        <v>58</v>
      </c>
      <c r="E200" s="39" t="s">
        <v>677</v>
      </c>
    </row>
    <row r="201" spans="1:16" ht="12.75">
      <c r="A201" t="s">
        <v>50</v>
      </c>
      <c s="34" t="s">
        <v>249</v>
      </c>
      <c s="34" t="s">
        <v>1238</v>
      </c>
      <c s="35" t="s">
        <v>5</v>
      </c>
      <c s="6" t="s">
        <v>1239</v>
      </c>
      <c s="36" t="s">
        <v>70</v>
      </c>
      <c s="37">
        <v>1</v>
      </c>
      <c s="36">
        <v>0</v>
      </c>
      <c s="36">
        <f>ROUND(G201*H201,6)</f>
      </c>
      <c r="L201" s="38">
        <v>0</v>
      </c>
      <c s="32">
        <f>ROUND(ROUND(L201,2)*ROUND(G201,3),2)</f>
      </c>
      <c s="36" t="s">
        <v>395</v>
      </c>
      <c>
        <f>(M201*21)/100</f>
      </c>
      <c t="s">
        <v>28</v>
      </c>
    </row>
    <row r="202" spans="1:5" ht="12.75">
      <c r="A202" s="35" t="s">
        <v>56</v>
      </c>
      <c r="E202" s="39" t="s">
        <v>1239</v>
      </c>
    </row>
    <row r="203" spans="1:5" ht="12.75">
      <c r="A203" s="35" t="s">
        <v>57</v>
      </c>
      <c r="E203" s="40" t="s">
        <v>5</v>
      </c>
    </row>
    <row r="204" spans="1:5" ht="63.75">
      <c r="A204" t="s">
        <v>58</v>
      </c>
      <c r="E204" s="39" t="s">
        <v>1240</v>
      </c>
    </row>
    <row r="205" spans="1:16" ht="12.75">
      <c r="A205" t="s">
        <v>50</v>
      </c>
      <c s="34" t="s">
        <v>253</v>
      </c>
      <c s="34" t="s">
        <v>1241</v>
      </c>
      <c s="35" t="s">
        <v>5</v>
      </c>
      <c s="6" t="s">
        <v>1242</v>
      </c>
      <c s="36" t="s">
        <v>65</v>
      </c>
      <c s="37">
        <v>3</v>
      </c>
      <c s="36">
        <v>0</v>
      </c>
      <c s="36">
        <f>ROUND(G205*H205,6)</f>
      </c>
      <c r="L205" s="38">
        <v>0</v>
      </c>
      <c s="32">
        <f>ROUND(ROUND(L205,2)*ROUND(G205,3),2)</f>
      </c>
      <c s="36" t="s">
        <v>395</v>
      </c>
      <c>
        <f>(M205*21)/100</f>
      </c>
      <c t="s">
        <v>28</v>
      </c>
    </row>
    <row r="206" spans="1:5" ht="12.75">
      <c r="A206" s="35" t="s">
        <v>56</v>
      </c>
      <c r="E206" s="39" t="s">
        <v>1242</v>
      </c>
    </row>
    <row r="207" spans="1:5" ht="12.75">
      <c r="A207" s="35" t="s">
        <v>57</v>
      </c>
      <c r="E207" s="40" t="s">
        <v>5</v>
      </c>
    </row>
    <row r="208" spans="1:5" ht="127.5">
      <c r="A208" t="s">
        <v>58</v>
      </c>
      <c r="E208" s="39" t="s">
        <v>1243</v>
      </c>
    </row>
    <row r="209" spans="1:13" ht="12.75">
      <c r="A209" t="s">
        <v>47</v>
      </c>
      <c r="C209" s="31" t="s">
        <v>72</v>
      </c>
      <c r="E209" s="33" t="s">
        <v>1244</v>
      </c>
      <c r="J209" s="32">
        <f>0</f>
      </c>
      <c s="32">
        <f>0</f>
      </c>
      <c s="32">
        <f>0+L210+L214+L218+L222+L226+L230+L234+L238+L242+L246+L250+L254+L258+L262+L266+L270+L274+L278</f>
      </c>
      <c s="32">
        <f>0+M210+M214+M218+M222+M226+M230+M234+M238+M242+M246+M250+M254+M258+M262+M266+M270+M274+M278</f>
      </c>
    </row>
    <row r="210" spans="1:16" ht="25.5">
      <c r="A210" t="s">
        <v>50</v>
      </c>
      <c s="34" t="s">
        <v>257</v>
      </c>
      <c s="34" t="s">
        <v>1245</v>
      </c>
      <c s="35" t="s">
        <v>5</v>
      </c>
      <c s="6" t="s">
        <v>1246</v>
      </c>
      <c s="36" t="s">
        <v>380</v>
      </c>
      <c s="37">
        <v>40</v>
      </c>
      <c s="36">
        <v>0</v>
      </c>
      <c s="36">
        <f>ROUND(G210*H210,6)</f>
      </c>
      <c r="L210" s="38">
        <v>0</v>
      </c>
      <c s="32">
        <f>ROUND(ROUND(L210,2)*ROUND(G210,3),2)</f>
      </c>
      <c s="36" t="s">
        <v>395</v>
      </c>
      <c>
        <f>(M210*21)/100</f>
      </c>
      <c t="s">
        <v>28</v>
      </c>
    </row>
    <row r="211" spans="1:5" ht="25.5">
      <c r="A211" s="35" t="s">
        <v>56</v>
      </c>
      <c r="E211" s="39" t="s">
        <v>1246</v>
      </c>
    </row>
    <row r="212" spans="1:5" ht="12.75">
      <c r="A212" s="35" t="s">
        <v>57</v>
      </c>
      <c r="E212" s="40" t="s">
        <v>5</v>
      </c>
    </row>
    <row r="213" spans="1:5" ht="114.75">
      <c r="A213" t="s">
        <v>58</v>
      </c>
      <c r="E213" s="39" t="s">
        <v>1247</v>
      </c>
    </row>
    <row r="214" spans="1:16" ht="25.5">
      <c r="A214" t="s">
        <v>50</v>
      </c>
      <c s="34" t="s">
        <v>261</v>
      </c>
      <c s="34" t="s">
        <v>1248</v>
      </c>
      <c s="35" t="s">
        <v>5</v>
      </c>
      <c s="6" t="s">
        <v>1249</v>
      </c>
      <c s="36" t="s">
        <v>65</v>
      </c>
      <c s="37">
        <v>1</v>
      </c>
      <c s="36">
        <v>0</v>
      </c>
      <c s="36">
        <f>ROUND(G214*H214,6)</f>
      </c>
      <c r="L214" s="38">
        <v>0</v>
      </c>
      <c s="32">
        <f>ROUND(ROUND(L214,2)*ROUND(G214,3),2)</f>
      </c>
      <c s="36" t="s">
        <v>395</v>
      </c>
      <c>
        <f>(M214*21)/100</f>
      </c>
      <c t="s">
        <v>28</v>
      </c>
    </row>
    <row r="215" spans="1:5" ht="25.5">
      <c r="A215" s="35" t="s">
        <v>56</v>
      </c>
      <c r="E215" s="39" t="s">
        <v>1249</v>
      </c>
    </row>
    <row r="216" spans="1:5" ht="12.75">
      <c r="A216" s="35" t="s">
        <v>57</v>
      </c>
      <c r="E216" s="40" t="s">
        <v>5</v>
      </c>
    </row>
    <row r="217" spans="1:5" ht="63.75">
      <c r="A217" t="s">
        <v>58</v>
      </c>
      <c r="E217" s="39" t="s">
        <v>1250</v>
      </c>
    </row>
    <row r="218" spans="1:16" ht="12.75">
      <c r="A218" t="s">
        <v>50</v>
      </c>
      <c s="34" t="s">
        <v>265</v>
      </c>
      <c s="34" t="s">
        <v>1251</v>
      </c>
      <c s="35" t="s">
        <v>5</v>
      </c>
      <c s="6" t="s">
        <v>1252</v>
      </c>
      <c s="36" t="s">
        <v>65</v>
      </c>
      <c s="37">
        <v>1</v>
      </c>
      <c s="36">
        <v>0</v>
      </c>
      <c s="36">
        <f>ROUND(G218*H218,6)</f>
      </c>
      <c r="L218" s="38">
        <v>0</v>
      </c>
      <c s="32">
        <f>ROUND(ROUND(L218,2)*ROUND(G218,3),2)</f>
      </c>
      <c s="36" t="s">
        <v>395</v>
      </c>
      <c>
        <f>(M218*21)/100</f>
      </c>
      <c t="s">
        <v>28</v>
      </c>
    </row>
    <row r="219" spans="1:5" ht="12.75">
      <c r="A219" s="35" t="s">
        <v>56</v>
      </c>
      <c r="E219" s="39" t="s">
        <v>1252</v>
      </c>
    </row>
    <row r="220" spans="1:5" ht="12.75">
      <c r="A220" s="35" t="s">
        <v>57</v>
      </c>
      <c r="E220" s="40" t="s">
        <v>5</v>
      </c>
    </row>
    <row r="221" spans="1:5" ht="140.25">
      <c r="A221" t="s">
        <v>58</v>
      </c>
      <c r="E221" s="39" t="s">
        <v>1253</v>
      </c>
    </row>
    <row r="222" spans="1:16" ht="12.75">
      <c r="A222" t="s">
        <v>50</v>
      </c>
      <c s="34" t="s">
        <v>269</v>
      </c>
      <c s="34" t="s">
        <v>1254</v>
      </c>
      <c s="35" t="s">
        <v>5</v>
      </c>
      <c s="6" t="s">
        <v>1255</v>
      </c>
      <c s="36" t="s">
        <v>65</v>
      </c>
      <c s="37">
        <v>14</v>
      </c>
      <c s="36">
        <v>0</v>
      </c>
      <c s="36">
        <f>ROUND(G222*H222,6)</f>
      </c>
      <c r="L222" s="38">
        <v>0</v>
      </c>
      <c s="32">
        <f>ROUND(ROUND(L222,2)*ROUND(G222,3),2)</f>
      </c>
      <c s="36" t="s">
        <v>391</v>
      </c>
      <c>
        <f>(M222*21)/100</f>
      </c>
      <c t="s">
        <v>28</v>
      </c>
    </row>
    <row r="223" spans="1:5" ht="12.75">
      <c r="A223" s="35" t="s">
        <v>56</v>
      </c>
      <c r="E223" s="39" t="s">
        <v>1255</v>
      </c>
    </row>
    <row r="224" spans="1:5" ht="12.75">
      <c r="A224" s="35" t="s">
        <v>57</v>
      </c>
      <c r="E224" s="40" t="s">
        <v>5</v>
      </c>
    </row>
    <row r="225" spans="1:5" ht="63.75">
      <c r="A225" t="s">
        <v>58</v>
      </c>
      <c r="E225" s="39" t="s">
        <v>1256</v>
      </c>
    </row>
    <row r="226" spans="1:16" ht="12.75">
      <c r="A226" t="s">
        <v>50</v>
      </c>
      <c s="34" t="s">
        <v>273</v>
      </c>
      <c s="34" t="s">
        <v>1257</v>
      </c>
      <c s="35" t="s">
        <v>5</v>
      </c>
      <c s="6" t="s">
        <v>1258</v>
      </c>
      <c s="36" t="s">
        <v>65</v>
      </c>
      <c s="37">
        <v>1</v>
      </c>
      <c s="36">
        <v>0</v>
      </c>
      <c s="36">
        <f>ROUND(G226*H226,6)</f>
      </c>
      <c r="L226" s="38">
        <v>0</v>
      </c>
      <c s="32">
        <f>ROUND(ROUND(L226,2)*ROUND(G226,3),2)</f>
      </c>
      <c s="36" t="s">
        <v>395</v>
      </c>
      <c>
        <f>(M226*21)/100</f>
      </c>
      <c t="s">
        <v>28</v>
      </c>
    </row>
    <row r="227" spans="1:5" ht="12.75">
      <c r="A227" s="35" t="s">
        <v>56</v>
      </c>
      <c r="E227" s="39" t="s">
        <v>1258</v>
      </c>
    </row>
    <row r="228" spans="1:5" ht="12.75">
      <c r="A228" s="35" t="s">
        <v>57</v>
      </c>
      <c r="E228" s="40" t="s">
        <v>5</v>
      </c>
    </row>
    <row r="229" spans="1:5" ht="178.5">
      <c r="A229" t="s">
        <v>58</v>
      </c>
      <c r="E229" s="39" t="s">
        <v>1259</v>
      </c>
    </row>
    <row r="230" spans="1:16" ht="12.75">
      <c r="A230" t="s">
        <v>50</v>
      </c>
      <c s="34" t="s">
        <v>277</v>
      </c>
      <c s="34" t="s">
        <v>1260</v>
      </c>
      <c s="35" t="s">
        <v>5</v>
      </c>
      <c s="6" t="s">
        <v>1261</v>
      </c>
      <c s="36" t="s">
        <v>65</v>
      </c>
      <c s="37">
        <v>1</v>
      </c>
      <c s="36">
        <v>0</v>
      </c>
      <c s="36">
        <f>ROUND(G230*H230,6)</f>
      </c>
      <c r="L230" s="38">
        <v>0</v>
      </c>
      <c s="32">
        <f>ROUND(ROUND(L230,2)*ROUND(G230,3),2)</f>
      </c>
      <c s="36" t="s">
        <v>395</v>
      </c>
      <c>
        <f>(M230*21)/100</f>
      </c>
      <c t="s">
        <v>28</v>
      </c>
    </row>
    <row r="231" spans="1:5" ht="12.75">
      <c r="A231" s="35" t="s">
        <v>56</v>
      </c>
      <c r="E231" s="39" t="s">
        <v>1261</v>
      </c>
    </row>
    <row r="232" spans="1:5" ht="12.75">
      <c r="A232" s="35" t="s">
        <v>57</v>
      </c>
      <c r="E232" s="40" t="s">
        <v>5</v>
      </c>
    </row>
    <row r="233" spans="1:5" ht="242.25">
      <c r="A233" t="s">
        <v>58</v>
      </c>
      <c r="E233" s="39" t="s">
        <v>1262</v>
      </c>
    </row>
    <row r="234" spans="1:16" ht="12.75">
      <c r="A234" t="s">
        <v>50</v>
      </c>
      <c s="34" t="s">
        <v>281</v>
      </c>
      <c s="34" t="s">
        <v>1263</v>
      </c>
      <c s="35" t="s">
        <v>5</v>
      </c>
      <c s="6" t="s">
        <v>1264</v>
      </c>
      <c s="36" t="s">
        <v>65</v>
      </c>
      <c s="37">
        <v>5</v>
      </c>
      <c s="36">
        <v>0</v>
      </c>
      <c s="36">
        <f>ROUND(G234*H234,6)</f>
      </c>
      <c r="L234" s="38">
        <v>0</v>
      </c>
      <c s="32">
        <f>ROUND(ROUND(L234,2)*ROUND(G234,3),2)</f>
      </c>
      <c s="36" t="s">
        <v>395</v>
      </c>
      <c>
        <f>(M234*21)/100</f>
      </c>
      <c t="s">
        <v>28</v>
      </c>
    </row>
    <row r="235" spans="1:5" ht="12.75">
      <c r="A235" s="35" t="s">
        <v>56</v>
      </c>
      <c r="E235" s="39" t="s">
        <v>1264</v>
      </c>
    </row>
    <row r="236" spans="1:5" ht="12.75">
      <c r="A236" s="35" t="s">
        <v>57</v>
      </c>
      <c r="E236" s="40" t="s">
        <v>5</v>
      </c>
    </row>
    <row r="237" spans="1:5" ht="178.5">
      <c r="A237" t="s">
        <v>58</v>
      </c>
      <c r="E237" s="39" t="s">
        <v>1265</v>
      </c>
    </row>
    <row r="238" spans="1:16" ht="12.75">
      <c r="A238" t="s">
        <v>50</v>
      </c>
      <c s="34" t="s">
        <v>285</v>
      </c>
      <c s="34" t="s">
        <v>1266</v>
      </c>
      <c s="35" t="s">
        <v>5</v>
      </c>
      <c s="6" t="s">
        <v>1267</v>
      </c>
      <c s="36" t="s">
        <v>65</v>
      </c>
      <c s="37">
        <v>4</v>
      </c>
      <c s="36">
        <v>0</v>
      </c>
      <c s="36">
        <f>ROUND(G238*H238,6)</f>
      </c>
      <c r="L238" s="38">
        <v>0</v>
      </c>
      <c s="32">
        <f>ROUND(ROUND(L238,2)*ROUND(G238,3),2)</f>
      </c>
      <c s="36" t="s">
        <v>395</v>
      </c>
      <c>
        <f>(M238*21)/100</f>
      </c>
      <c t="s">
        <v>28</v>
      </c>
    </row>
    <row r="239" spans="1:5" ht="12.75">
      <c r="A239" s="35" t="s">
        <v>56</v>
      </c>
      <c r="E239" s="39" t="s">
        <v>1267</v>
      </c>
    </row>
    <row r="240" spans="1:5" ht="12.75">
      <c r="A240" s="35" t="s">
        <v>57</v>
      </c>
      <c r="E240" s="40" t="s">
        <v>5</v>
      </c>
    </row>
    <row r="241" spans="1:5" ht="178.5">
      <c r="A241" t="s">
        <v>58</v>
      </c>
      <c r="E241" s="39" t="s">
        <v>1268</v>
      </c>
    </row>
    <row r="242" spans="1:16" ht="12.75">
      <c r="A242" t="s">
        <v>50</v>
      </c>
      <c s="34" t="s">
        <v>289</v>
      </c>
      <c s="34" t="s">
        <v>1269</v>
      </c>
      <c s="35" t="s">
        <v>5</v>
      </c>
      <c s="6" t="s">
        <v>1270</v>
      </c>
      <c s="36" t="s">
        <v>65</v>
      </c>
      <c s="37">
        <v>3</v>
      </c>
      <c s="36">
        <v>0</v>
      </c>
      <c s="36">
        <f>ROUND(G242*H242,6)</f>
      </c>
      <c r="L242" s="38">
        <v>0</v>
      </c>
      <c s="32">
        <f>ROUND(ROUND(L242,2)*ROUND(G242,3),2)</f>
      </c>
      <c s="36" t="s">
        <v>395</v>
      </c>
      <c>
        <f>(M242*21)/100</f>
      </c>
      <c t="s">
        <v>28</v>
      </c>
    </row>
    <row r="243" spans="1:5" ht="12.75">
      <c r="A243" s="35" t="s">
        <v>56</v>
      </c>
      <c r="E243" s="39" t="s">
        <v>1270</v>
      </c>
    </row>
    <row r="244" spans="1:5" ht="12.75">
      <c r="A244" s="35" t="s">
        <v>57</v>
      </c>
      <c r="E244" s="40" t="s">
        <v>5</v>
      </c>
    </row>
    <row r="245" spans="1:5" ht="165.75">
      <c r="A245" t="s">
        <v>58</v>
      </c>
      <c r="E245" s="39" t="s">
        <v>1271</v>
      </c>
    </row>
    <row r="246" spans="1:16" ht="12.75">
      <c r="A246" t="s">
        <v>50</v>
      </c>
      <c s="34" t="s">
        <v>293</v>
      </c>
      <c s="34" t="s">
        <v>1272</v>
      </c>
      <c s="35" t="s">
        <v>5</v>
      </c>
      <c s="6" t="s">
        <v>1273</v>
      </c>
      <c s="36" t="s">
        <v>65</v>
      </c>
      <c s="37">
        <v>1</v>
      </c>
      <c s="36">
        <v>0</v>
      </c>
      <c s="36">
        <f>ROUND(G246*H246,6)</f>
      </c>
      <c r="L246" s="38">
        <v>0</v>
      </c>
      <c s="32">
        <f>ROUND(ROUND(L246,2)*ROUND(G246,3),2)</f>
      </c>
      <c s="36" t="s">
        <v>395</v>
      </c>
      <c>
        <f>(M246*21)/100</f>
      </c>
      <c t="s">
        <v>28</v>
      </c>
    </row>
    <row r="247" spans="1:5" ht="12.75">
      <c r="A247" s="35" t="s">
        <v>56</v>
      </c>
      <c r="E247" s="39" t="s">
        <v>1273</v>
      </c>
    </row>
    <row r="248" spans="1:5" ht="12.75">
      <c r="A248" s="35" t="s">
        <v>57</v>
      </c>
      <c r="E248" s="40" t="s">
        <v>5</v>
      </c>
    </row>
    <row r="249" spans="1:5" ht="229.5">
      <c r="A249" t="s">
        <v>58</v>
      </c>
      <c r="E249" s="39" t="s">
        <v>1274</v>
      </c>
    </row>
    <row r="250" spans="1:16" ht="12.75">
      <c r="A250" t="s">
        <v>50</v>
      </c>
      <c s="34" t="s">
        <v>297</v>
      </c>
      <c s="34" t="s">
        <v>1275</v>
      </c>
      <c s="35" t="s">
        <v>5</v>
      </c>
      <c s="6" t="s">
        <v>1276</v>
      </c>
      <c s="36" t="s">
        <v>65</v>
      </c>
      <c s="37">
        <v>1</v>
      </c>
      <c s="36">
        <v>0</v>
      </c>
      <c s="36">
        <f>ROUND(G250*H250,6)</f>
      </c>
      <c r="L250" s="38">
        <v>0</v>
      </c>
      <c s="32">
        <f>ROUND(ROUND(L250,2)*ROUND(G250,3),2)</f>
      </c>
      <c s="36" t="s">
        <v>395</v>
      </c>
      <c>
        <f>(M250*21)/100</f>
      </c>
      <c t="s">
        <v>28</v>
      </c>
    </row>
    <row r="251" spans="1:5" ht="12.75">
      <c r="A251" s="35" t="s">
        <v>56</v>
      </c>
      <c r="E251" s="39" t="s">
        <v>1276</v>
      </c>
    </row>
    <row r="252" spans="1:5" ht="12.75">
      <c r="A252" s="35" t="s">
        <v>57</v>
      </c>
      <c r="E252" s="40" t="s">
        <v>5</v>
      </c>
    </row>
    <row r="253" spans="1:5" ht="165.75">
      <c r="A253" t="s">
        <v>58</v>
      </c>
      <c r="E253" s="39" t="s">
        <v>1277</v>
      </c>
    </row>
    <row r="254" spans="1:16" ht="12.75">
      <c r="A254" t="s">
        <v>50</v>
      </c>
      <c s="34" t="s">
        <v>301</v>
      </c>
      <c s="34" t="s">
        <v>1278</v>
      </c>
      <c s="35" t="s">
        <v>5</v>
      </c>
      <c s="6" t="s">
        <v>1279</v>
      </c>
      <c s="36" t="s">
        <v>65</v>
      </c>
      <c s="37">
        <v>1</v>
      </c>
      <c s="36">
        <v>0</v>
      </c>
      <c s="36">
        <f>ROUND(G254*H254,6)</f>
      </c>
      <c r="L254" s="38">
        <v>0</v>
      </c>
      <c s="32">
        <f>ROUND(ROUND(L254,2)*ROUND(G254,3),2)</f>
      </c>
      <c s="36" t="s">
        <v>395</v>
      </c>
      <c>
        <f>(M254*21)/100</f>
      </c>
      <c t="s">
        <v>28</v>
      </c>
    </row>
    <row r="255" spans="1:5" ht="12.75">
      <c r="A255" s="35" t="s">
        <v>56</v>
      </c>
      <c r="E255" s="39" t="s">
        <v>1279</v>
      </c>
    </row>
    <row r="256" spans="1:5" ht="12.75">
      <c r="A256" s="35" t="s">
        <v>57</v>
      </c>
      <c r="E256" s="40" t="s">
        <v>5</v>
      </c>
    </row>
    <row r="257" spans="1:5" ht="229.5">
      <c r="A257" t="s">
        <v>58</v>
      </c>
      <c r="E257" s="39" t="s">
        <v>1280</v>
      </c>
    </row>
    <row r="258" spans="1:16" ht="12.75">
      <c r="A258" t="s">
        <v>50</v>
      </c>
      <c s="34" t="s">
        <v>305</v>
      </c>
      <c s="34" t="s">
        <v>1281</v>
      </c>
      <c s="35" t="s">
        <v>5</v>
      </c>
      <c s="6" t="s">
        <v>1282</v>
      </c>
      <c s="36" t="s">
        <v>65</v>
      </c>
      <c s="37">
        <v>1</v>
      </c>
      <c s="36">
        <v>0</v>
      </c>
      <c s="36">
        <f>ROUND(G258*H258,6)</f>
      </c>
      <c r="L258" s="38">
        <v>0</v>
      </c>
      <c s="32">
        <f>ROUND(ROUND(L258,2)*ROUND(G258,3),2)</f>
      </c>
      <c s="36" t="s">
        <v>395</v>
      </c>
      <c>
        <f>(M258*21)/100</f>
      </c>
      <c t="s">
        <v>28</v>
      </c>
    </row>
    <row r="259" spans="1:5" ht="12.75">
      <c r="A259" s="35" t="s">
        <v>56</v>
      </c>
      <c r="E259" s="39" t="s">
        <v>1282</v>
      </c>
    </row>
    <row r="260" spans="1:5" ht="12.75">
      <c r="A260" s="35" t="s">
        <v>57</v>
      </c>
      <c r="E260" s="40" t="s">
        <v>5</v>
      </c>
    </row>
    <row r="261" spans="1:5" ht="165.75">
      <c r="A261" t="s">
        <v>58</v>
      </c>
      <c r="E261" s="39" t="s">
        <v>1283</v>
      </c>
    </row>
    <row r="262" spans="1:16" ht="25.5">
      <c r="A262" t="s">
        <v>50</v>
      </c>
      <c s="34" t="s">
        <v>309</v>
      </c>
      <c s="34" t="s">
        <v>1284</v>
      </c>
      <c s="35" t="s">
        <v>5</v>
      </c>
      <c s="6" t="s">
        <v>1285</v>
      </c>
      <c s="36" t="s">
        <v>65</v>
      </c>
      <c s="37">
        <v>6</v>
      </c>
      <c s="36">
        <v>0</v>
      </c>
      <c s="36">
        <f>ROUND(G262*H262,6)</f>
      </c>
      <c r="L262" s="38">
        <v>0</v>
      </c>
      <c s="32">
        <f>ROUND(ROUND(L262,2)*ROUND(G262,3),2)</f>
      </c>
      <c s="36" t="s">
        <v>395</v>
      </c>
      <c>
        <f>(M262*21)/100</f>
      </c>
      <c t="s">
        <v>28</v>
      </c>
    </row>
    <row r="263" spans="1:5" ht="25.5">
      <c r="A263" s="35" t="s">
        <v>56</v>
      </c>
      <c r="E263" s="39" t="s">
        <v>1285</v>
      </c>
    </row>
    <row r="264" spans="1:5" ht="12.75">
      <c r="A264" s="35" t="s">
        <v>57</v>
      </c>
      <c r="E264" s="40" t="s">
        <v>5</v>
      </c>
    </row>
    <row r="265" spans="1:5" ht="242.25">
      <c r="A265" t="s">
        <v>58</v>
      </c>
      <c r="E265" s="39" t="s">
        <v>1286</v>
      </c>
    </row>
    <row r="266" spans="1:16" ht="12.75">
      <c r="A266" t="s">
        <v>50</v>
      </c>
      <c s="34" t="s">
        <v>313</v>
      </c>
      <c s="34" t="s">
        <v>1287</v>
      </c>
      <c s="35" t="s">
        <v>5</v>
      </c>
      <c s="6" t="s">
        <v>1288</v>
      </c>
      <c s="36" t="s">
        <v>65</v>
      </c>
      <c s="37">
        <v>6</v>
      </c>
      <c s="36">
        <v>0</v>
      </c>
      <c s="36">
        <f>ROUND(G266*H266,6)</f>
      </c>
      <c r="L266" s="38">
        <v>0</v>
      </c>
      <c s="32">
        <f>ROUND(ROUND(L266,2)*ROUND(G266,3),2)</f>
      </c>
      <c s="36" t="s">
        <v>395</v>
      </c>
      <c>
        <f>(M266*21)/100</f>
      </c>
      <c t="s">
        <v>28</v>
      </c>
    </row>
    <row r="267" spans="1:5" ht="12.75">
      <c r="A267" s="35" t="s">
        <v>56</v>
      </c>
      <c r="E267" s="39" t="s">
        <v>1288</v>
      </c>
    </row>
    <row r="268" spans="1:5" ht="12.75">
      <c r="A268" s="35" t="s">
        <v>57</v>
      </c>
      <c r="E268" s="40" t="s">
        <v>5</v>
      </c>
    </row>
    <row r="269" spans="1:5" ht="178.5">
      <c r="A269" t="s">
        <v>58</v>
      </c>
      <c r="E269" s="39" t="s">
        <v>1289</v>
      </c>
    </row>
    <row r="270" spans="1:16" ht="12.75">
      <c r="A270" t="s">
        <v>50</v>
      </c>
      <c s="34" t="s">
        <v>317</v>
      </c>
      <c s="34" t="s">
        <v>1290</v>
      </c>
      <c s="35" t="s">
        <v>5</v>
      </c>
      <c s="6" t="s">
        <v>1291</v>
      </c>
      <c s="36" t="s">
        <v>380</v>
      </c>
      <c s="37">
        <v>16</v>
      </c>
      <c s="36">
        <v>0</v>
      </c>
      <c s="36">
        <f>ROUND(G270*H270,6)</f>
      </c>
      <c r="L270" s="38">
        <v>0</v>
      </c>
      <c s="32">
        <f>ROUND(ROUND(L270,2)*ROUND(G270,3),2)</f>
      </c>
      <c s="36" t="s">
        <v>391</v>
      </c>
      <c>
        <f>(M270*21)/100</f>
      </c>
      <c t="s">
        <v>28</v>
      </c>
    </row>
    <row r="271" spans="1:5" ht="12.75">
      <c r="A271" s="35" t="s">
        <v>56</v>
      </c>
      <c r="E271" s="39" t="s">
        <v>1291</v>
      </c>
    </row>
    <row r="272" spans="1:5" ht="12.75">
      <c r="A272" s="35" t="s">
        <v>57</v>
      </c>
      <c r="E272" s="40" t="s">
        <v>5</v>
      </c>
    </row>
    <row r="273" spans="1:5" ht="51">
      <c r="A273" t="s">
        <v>58</v>
      </c>
      <c r="E273" s="39" t="s">
        <v>1292</v>
      </c>
    </row>
    <row r="274" spans="1:16" ht="25.5">
      <c r="A274" t="s">
        <v>50</v>
      </c>
      <c s="34" t="s">
        <v>322</v>
      </c>
      <c s="34" t="s">
        <v>488</v>
      </c>
      <c s="35" t="s">
        <v>5</v>
      </c>
      <c s="6" t="s">
        <v>489</v>
      </c>
      <c s="36" t="s">
        <v>65</v>
      </c>
      <c s="37">
        <v>6</v>
      </c>
      <c s="36">
        <v>0</v>
      </c>
      <c s="36">
        <f>ROUND(G274*H274,6)</f>
      </c>
      <c r="L274" s="38">
        <v>0</v>
      </c>
      <c s="32">
        <f>ROUND(ROUND(L274,2)*ROUND(G274,3),2)</f>
      </c>
      <c s="36" t="s">
        <v>395</v>
      </c>
      <c>
        <f>(M274*21)/100</f>
      </c>
      <c t="s">
        <v>28</v>
      </c>
    </row>
    <row r="275" spans="1:5" ht="25.5">
      <c r="A275" s="35" t="s">
        <v>56</v>
      </c>
      <c r="E275" s="39" t="s">
        <v>489</v>
      </c>
    </row>
    <row r="276" spans="1:5" ht="12.75">
      <c r="A276" s="35" t="s">
        <v>57</v>
      </c>
      <c r="E276" s="40" t="s">
        <v>5</v>
      </c>
    </row>
    <row r="277" spans="1:5" ht="127.5">
      <c r="A277" t="s">
        <v>58</v>
      </c>
      <c r="E277" s="39" t="s">
        <v>490</v>
      </c>
    </row>
    <row r="278" spans="1:16" ht="25.5">
      <c r="A278" t="s">
        <v>50</v>
      </c>
      <c s="34" t="s">
        <v>326</v>
      </c>
      <c s="34" t="s">
        <v>1293</v>
      </c>
      <c s="35" t="s">
        <v>5</v>
      </c>
      <c s="6" t="s">
        <v>1294</v>
      </c>
      <c s="36" t="s">
        <v>65</v>
      </c>
      <c s="37">
        <v>1</v>
      </c>
      <c s="36">
        <v>0</v>
      </c>
      <c s="36">
        <f>ROUND(G278*H278,6)</f>
      </c>
      <c r="L278" s="38">
        <v>0</v>
      </c>
      <c s="32">
        <f>ROUND(ROUND(L278,2)*ROUND(G278,3),2)</f>
      </c>
      <c s="36" t="s">
        <v>395</v>
      </c>
      <c>
        <f>(M278*21)/100</f>
      </c>
      <c t="s">
        <v>28</v>
      </c>
    </row>
    <row r="279" spans="1:5" ht="25.5">
      <c r="A279" s="35" t="s">
        <v>56</v>
      </c>
      <c r="E279" s="39" t="s">
        <v>1294</v>
      </c>
    </row>
    <row r="280" spans="1:5" ht="12.75">
      <c r="A280" s="35" t="s">
        <v>57</v>
      </c>
      <c r="E280" s="40" t="s">
        <v>5</v>
      </c>
    </row>
    <row r="281" spans="1:5" ht="89.25">
      <c r="A281" t="s">
        <v>58</v>
      </c>
      <c r="E281" s="39" t="s">
        <v>424</v>
      </c>
    </row>
    <row r="282" spans="1:13" ht="12.75">
      <c r="A282" t="s">
        <v>47</v>
      </c>
      <c r="C282" s="31" t="s">
        <v>27</v>
      </c>
      <c r="E282" s="33" t="s">
        <v>1008</v>
      </c>
      <c r="J282" s="32">
        <f>0</f>
      </c>
      <c s="32">
        <f>0</f>
      </c>
      <c s="32">
        <f>0+L283+L287+L291+L295+L299+L303+L307+L311+L315+L319+L323+L327+L331+L335+L339+L343+L347+L351+L355+L359+L363+L367+L371+L375+L379+L383</f>
      </c>
      <c s="32">
        <f>0+M283+M287+M291+M295+M299+M303+M307+M311+M315+M319+M323+M327+M331+M335+M339+M343+M347+M351+M355+M359+M363+M367+M371+M375+M379+M383</f>
      </c>
    </row>
    <row r="283" spans="1:16" ht="12.75">
      <c r="A283" t="s">
        <v>50</v>
      </c>
      <c s="34" t="s">
        <v>330</v>
      </c>
      <c s="34" t="s">
        <v>1295</v>
      </c>
      <c s="35" t="s">
        <v>5</v>
      </c>
      <c s="6" t="s">
        <v>1296</v>
      </c>
      <c s="36" t="s">
        <v>65</v>
      </c>
      <c s="37">
        <v>1</v>
      </c>
      <c s="36">
        <v>0</v>
      </c>
      <c s="36">
        <f>ROUND(G283*H283,6)</f>
      </c>
      <c r="L283" s="38">
        <v>0</v>
      </c>
      <c s="32">
        <f>ROUND(ROUND(L283,2)*ROUND(G283,3),2)</f>
      </c>
      <c s="36" t="s">
        <v>395</v>
      </c>
      <c>
        <f>(M283*21)/100</f>
      </c>
      <c t="s">
        <v>28</v>
      </c>
    </row>
    <row r="284" spans="1:5" ht="12.75">
      <c r="A284" s="35" t="s">
        <v>56</v>
      </c>
      <c r="E284" s="39" t="s">
        <v>1296</v>
      </c>
    </row>
    <row r="285" spans="1:5" ht="12.75">
      <c r="A285" s="35" t="s">
        <v>57</v>
      </c>
      <c r="E285" s="40" t="s">
        <v>5</v>
      </c>
    </row>
    <row r="286" spans="1:5" ht="127.5">
      <c r="A286" t="s">
        <v>58</v>
      </c>
      <c r="E286" s="39" t="s">
        <v>1011</v>
      </c>
    </row>
    <row r="287" spans="1:16" ht="12.75">
      <c r="A287" t="s">
        <v>50</v>
      </c>
      <c s="34" t="s">
        <v>334</v>
      </c>
      <c s="34" t="s">
        <v>1009</v>
      </c>
      <c s="35" t="s">
        <v>5</v>
      </c>
      <c s="6" t="s">
        <v>1010</v>
      </c>
      <c s="36" t="s">
        <v>65</v>
      </c>
      <c s="37">
        <v>1</v>
      </c>
      <c s="36">
        <v>0</v>
      </c>
      <c s="36">
        <f>ROUND(G287*H287,6)</f>
      </c>
      <c r="L287" s="38">
        <v>0</v>
      </c>
      <c s="32">
        <f>ROUND(ROUND(L287,2)*ROUND(G287,3),2)</f>
      </c>
      <c s="36" t="s">
        <v>395</v>
      </c>
      <c>
        <f>(M287*21)/100</f>
      </c>
      <c t="s">
        <v>28</v>
      </c>
    </row>
    <row r="288" spans="1:5" ht="12.75">
      <c r="A288" s="35" t="s">
        <v>56</v>
      </c>
      <c r="E288" s="39" t="s">
        <v>1010</v>
      </c>
    </row>
    <row r="289" spans="1:5" ht="12.75">
      <c r="A289" s="35" t="s">
        <v>57</v>
      </c>
      <c r="E289" s="40" t="s">
        <v>5</v>
      </c>
    </row>
    <row r="290" spans="1:5" ht="127.5">
      <c r="A290" t="s">
        <v>58</v>
      </c>
      <c r="E290" s="39" t="s">
        <v>1011</v>
      </c>
    </row>
    <row r="291" spans="1:16" ht="12.75">
      <c r="A291" t="s">
        <v>50</v>
      </c>
      <c s="34" t="s">
        <v>338</v>
      </c>
      <c s="34" t="s">
        <v>1297</v>
      </c>
      <c s="35" t="s">
        <v>5</v>
      </c>
      <c s="6" t="s">
        <v>1298</v>
      </c>
      <c s="36" t="s">
        <v>65</v>
      </c>
      <c s="37">
        <v>1</v>
      </c>
      <c s="36">
        <v>0</v>
      </c>
      <c s="36">
        <f>ROUND(G291*H291,6)</f>
      </c>
      <c r="L291" s="38">
        <v>0</v>
      </c>
      <c s="32">
        <f>ROUND(ROUND(L291,2)*ROUND(G291,3),2)</f>
      </c>
      <c s="36" t="s">
        <v>395</v>
      </c>
      <c>
        <f>(M291*21)/100</f>
      </c>
      <c t="s">
        <v>28</v>
      </c>
    </row>
    <row r="292" spans="1:5" ht="12.75">
      <c r="A292" s="35" t="s">
        <v>56</v>
      </c>
      <c r="E292" s="39" t="s">
        <v>1298</v>
      </c>
    </row>
    <row r="293" spans="1:5" ht="12.75">
      <c r="A293" s="35" t="s">
        <v>57</v>
      </c>
      <c r="E293" s="40" t="s">
        <v>5</v>
      </c>
    </row>
    <row r="294" spans="1:5" ht="102">
      <c r="A294" t="s">
        <v>58</v>
      </c>
      <c r="E294" s="39" t="s">
        <v>1014</v>
      </c>
    </row>
    <row r="295" spans="1:16" ht="12.75">
      <c r="A295" t="s">
        <v>50</v>
      </c>
      <c s="34" t="s">
        <v>342</v>
      </c>
      <c s="34" t="s">
        <v>1012</v>
      </c>
      <c s="35" t="s">
        <v>5</v>
      </c>
      <c s="6" t="s">
        <v>1013</v>
      </c>
      <c s="36" t="s">
        <v>65</v>
      </c>
      <c s="37">
        <v>1</v>
      </c>
      <c s="36">
        <v>0</v>
      </c>
      <c s="36">
        <f>ROUND(G295*H295,6)</f>
      </c>
      <c r="L295" s="38">
        <v>0</v>
      </c>
      <c s="32">
        <f>ROUND(ROUND(L295,2)*ROUND(G295,3),2)</f>
      </c>
      <c s="36" t="s">
        <v>395</v>
      </c>
      <c>
        <f>(M295*21)/100</f>
      </c>
      <c t="s">
        <v>28</v>
      </c>
    </row>
    <row r="296" spans="1:5" ht="12.75">
      <c r="A296" s="35" t="s">
        <v>56</v>
      </c>
      <c r="E296" s="39" t="s">
        <v>1013</v>
      </c>
    </row>
    <row r="297" spans="1:5" ht="12.75">
      <c r="A297" s="35" t="s">
        <v>57</v>
      </c>
      <c r="E297" s="40" t="s">
        <v>5</v>
      </c>
    </row>
    <row r="298" spans="1:5" ht="102">
      <c r="A298" t="s">
        <v>58</v>
      </c>
      <c r="E298" s="39" t="s">
        <v>1014</v>
      </c>
    </row>
    <row r="299" spans="1:16" ht="12.75">
      <c r="A299" t="s">
        <v>50</v>
      </c>
      <c s="34" t="s">
        <v>346</v>
      </c>
      <c s="34" t="s">
        <v>1015</v>
      </c>
      <c s="35" t="s">
        <v>5</v>
      </c>
      <c s="6" t="s">
        <v>1016</v>
      </c>
      <c s="36" t="s">
        <v>65</v>
      </c>
      <c s="37">
        <v>2</v>
      </c>
      <c s="36">
        <v>0</v>
      </c>
      <c s="36">
        <f>ROUND(G299*H299,6)</f>
      </c>
      <c r="L299" s="38">
        <v>0</v>
      </c>
      <c s="32">
        <f>ROUND(ROUND(L299,2)*ROUND(G299,3),2)</f>
      </c>
      <c s="36" t="s">
        <v>395</v>
      </c>
      <c>
        <f>(M299*21)/100</f>
      </c>
      <c t="s">
        <v>28</v>
      </c>
    </row>
    <row r="300" spans="1:5" ht="12.75">
      <c r="A300" s="35" t="s">
        <v>56</v>
      </c>
      <c r="E300" s="39" t="s">
        <v>1016</v>
      </c>
    </row>
    <row r="301" spans="1:5" ht="12.75">
      <c r="A301" s="35" t="s">
        <v>57</v>
      </c>
      <c r="E301" s="40" t="s">
        <v>5</v>
      </c>
    </row>
    <row r="302" spans="1:5" ht="102">
      <c r="A302" t="s">
        <v>58</v>
      </c>
      <c r="E302" s="39" t="s">
        <v>1017</v>
      </c>
    </row>
    <row r="303" spans="1:16" ht="25.5">
      <c r="A303" t="s">
        <v>50</v>
      </c>
      <c s="34" t="s">
        <v>349</v>
      </c>
      <c s="34" t="s">
        <v>1018</v>
      </c>
      <c s="35" t="s">
        <v>5</v>
      </c>
      <c s="6" t="s">
        <v>1019</v>
      </c>
      <c s="36" t="s">
        <v>65</v>
      </c>
      <c s="37">
        <v>24</v>
      </c>
      <c s="36">
        <v>0</v>
      </c>
      <c s="36">
        <f>ROUND(G303*H303,6)</f>
      </c>
      <c r="L303" s="38">
        <v>0</v>
      </c>
      <c s="32">
        <f>ROUND(ROUND(L303,2)*ROUND(G303,3),2)</f>
      </c>
      <c s="36" t="s">
        <v>395</v>
      </c>
      <c>
        <f>(M303*21)/100</f>
      </c>
      <c t="s">
        <v>28</v>
      </c>
    </row>
    <row r="304" spans="1:5" ht="25.5">
      <c r="A304" s="35" t="s">
        <v>56</v>
      </c>
      <c r="E304" s="39" t="s">
        <v>1019</v>
      </c>
    </row>
    <row r="305" spans="1:5" ht="12.75">
      <c r="A305" s="35" t="s">
        <v>57</v>
      </c>
      <c r="E305" s="40" t="s">
        <v>5</v>
      </c>
    </row>
    <row r="306" spans="1:5" ht="102">
      <c r="A306" t="s">
        <v>58</v>
      </c>
      <c r="E306" s="39" t="s">
        <v>1017</v>
      </c>
    </row>
    <row r="307" spans="1:16" ht="12.75">
      <c r="A307" t="s">
        <v>50</v>
      </c>
      <c s="34" t="s">
        <v>353</v>
      </c>
      <c s="34" t="s">
        <v>1020</v>
      </c>
      <c s="35" t="s">
        <v>5</v>
      </c>
      <c s="6" t="s">
        <v>1021</v>
      </c>
      <c s="36" t="s">
        <v>65</v>
      </c>
      <c s="37">
        <v>2</v>
      </c>
      <c s="36">
        <v>0</v>
      </c>
      <c s="36">
        <f>ROUND(G307*H307,6)</f>
      </c>
      <c r="L307" s="38">
        <v>0</v>
      </c>
      <c s="32">
        <f>ROUND(ROUND(L307,2)*ROUND(G307,3),2)</f>
      </c>
      <c s="36" t="s">
        <v>395</v>
      </c>
      <c>
        <f>(M307*21)/100</f>
      </c>
      <c t="s">
        <v>28</v>
      </c>
    </row>
    <row r="308" spans="1:5" ht="12.75">
      <c r="A308" s="35" t="s">
        <v>56</v>
      </c>
      <c r="E308" s="39" t="s">
        <v>1021</v>
      </c>
    </row>
    <row r="309" spans="1:5" ht="12.75">
      <c r="A309" s="35" t="s">
        <v>57</v>
      </c>
      <c r="E309" s="40" t="s">
        <v>5</v>
      </c>
    </row>
    <row r="310" spans="1:5" ht="102">
      <c r="A310" t="s">
        <v>58</v>
      </c>
      <c r="E310" s="39" t="s">
        <v>1022</v>
      </c>
    </row>
    <row r="311" spans="1:16" ht="25.5">
      <c r="A311" t="s">
        <v>50</v>
      </c>
      <c s="34" t="s">
        <v>357</v>
      </c>
      <c s="34" t="s">
        <v>1023</v>
      </c>
      <c s="35" t="s">
        <v>5</v>
      </c>
      <c s="6" t="s">
        <v>1024</v>
      </c>
      <c s="36" t="s">
        <v>65</v>
      </c>
      <c s="37">
        <v>1</v>
      </c>
      <c s="36">
        <v>0</v>
      </c>
      <c s="36">
        <f>ROUND(G311*H311,6)</f>
      </c>
      <c r="L311" s="38">
        <v>0</v>
      </c>
      <c s="32">
        <f>ROUND(ROUND(L311,2)*ROUND(G311,3),2)</f>
      </c>
      <c s="36" t="s">
        <v>395</v>
      </c>
      <c>
        <f>(M311*21)/100</f>
      </c>
      <c t="s">
        <v>28</v>
      </c>
    </row>
    <row r="312" spans="1:5" ht="25.5">
      <c r="A312" s="35" t="s">
        <v>56</v>
      </c>
      <c r="E312" s="39" t="s">
        <v>1024</v>
      </c>
    </row>
    <row r="313" spans="1:5" ht="12.75">
      <c r="A313" s="35" t="s">
        <v>57</v>
      </c>
      <c r="E313" s="40" t="s">
        <v>5</v>
      </c>
    </row>
    <row r="314" spans="1:5" ht="102">
      <c r="A314" t="s">
        <v>58</v>
      </c>
      <c r="E314" s="39" t="s">
        <v>1022</v>
      </c>
    </row>
    <row r="315" spans="1:16" ht="12.75">
      <c r="A315" t="s">
        <v>50</v>
      </c>
      <c s="34" t="s">
        <v>361</v>
      </c>
      <c s="34" t="s">
        <v>1025</v>
      </c>
      <c s="35" t="s">
        <v>5</v>
      </c>
      <c s="6" t="s">
        <v>1026</v>
      </c>
      <c s="36" t="s">
        <v>65</v>
      </c>
      <c s="37">
        <v>2</v>
      </c>
      <c s="36">
        <v>0</v>
      </c>
      <c s="36">
        <f>ROUND(G315*H315,6)</f>
      </c>
      <c r="L315" s="38">
        <v>0</v>
      </c>
      <c s="32">
        <f>ROUND(ROUND(L315,2)*ROUND(G315,3),2)</f>
      </c>
      <c s="36" t="s">
        <v>395</v>
      </c>
      <c>
        <f>(M315*21)/100</f>
      </c>
      <c t="s">
        <v>28</v>
      </c>
    </row>
    <row r="316" spans="1:5" ht="12.75">
      <c r="A316" s="35" t="s">
        <v>56</v>
      </c>
      <c r="E316" s="39" t="s">
        <v>1026</v>
      </c>
    </row>
    <row r="317" spans="1:5" ht="12.75">
      <c r="A317" s="35" t="s">
        <v>57</v>
      </c>
      <c r="E317" s="40" t="s">
        <v>5</v>
      </c>
    </row>
    <row r="318" spans="1:5" ht="114.75">
      <c r="A318" t="s">
        <v>58</v>
      </c>
      <c r="E318" s="39" t="s">
        <v>1027</v>
      </c>
    </row>
    <row r="319" spans="1:16" ht="12.75">
      <c r="A319" t="s">
        <v>50</v>
      </c>
      <c s="34" t="s">
        <v>365</v>
      </c>
      <c s="34" t="s">
        <v>1028</v>
      </c>
      <c s="35" t="s">
        <v>5</v>
      </c>
      <c s="6" t="s">
        <v>1029</v>
      </c>
      <c s="36" t="s">
        <v>65</v>
      </c>
      <c s="37">
        <v>2</v>
      </c>
      <c s="36">
        <v>0</v>
      </c>
      <c s="36">
        <f>ROUND(G319*H319,6)</f>
      </c>
      <c r="L319" s="38">
        <v>0</v>
      </c>
      <c s="32">
        <f>ROUND(ROUND(L319,2)*ROUND(G319,3),2)</f>
      </c>
      <c s="36" t="s">
        <v>395</v>
      </c>
      <c>
        <f>(M319*21)/100</f>
      </c>
      <c t="s">
        <v>28</v>
      </c>
    </row>
    <row r="320" spans="1:5" ht="12.75">
      <c r="A320" s="35" t="s">
        <v>56</v>
      </c>
      <c r="E320" s="39" t="s">
        <v>1029</v>
      </c>
    </row>
    <row r="321" spans="1:5" ht="12.75">
      <c r="A321" s="35" t="s">
        <v>57</v>
      </c>
      <c r="E321" s="40" t="s">
        <v>5</v>
      </c>
    </row>
    <row r="322" spans="1:5" ht="140.25">
      <c r="A322" t="s">
        <v>58</v>
      </c>
      <c r="E322" s="39" t="s">
        <v>1030</v>
      </c>
    </row>
    <row r="323" spans="1:16" ht="12.75">
      <c r="A323" t="s">
        <v>50</v>
      </c>
      <c s="34" t="s">
        <v>369</v>
      </c>
      <c s="34" t="s">
        <v>1031</v>
      </c>
      <c s="35" t="s">
        <v>5</v>
      </c>
      <c s="6" t="s">
        <v>1032</v>
      </c>
      <c s="36" t="s">
        <v>65</v>
      </c>
      <c s="37">
        <v>1</v>
      </c>
      <c s="36">
        <v>0</v>
      </c>
      <c s="36">
        <f>ROUND(G323*H323,6)</f>
      </c>
      <c r="L323" s="38">
        <v>0</v>
      </c>
      <c s="32">
        <f>ROUND(ROUND(L323,2)*ROUND(G323,3),2)</f>
      </c>
      <c s="36" t="s">
        <v>395</v>
      </c>
      <c>
        <f>(M323*21)/100</f>
      </c>
      <c t="s">
        <v>28</v>
      </c>
    </row>
    <row r="324" spans="1:5" ht="12.75">
      <c r="A324" s="35" t="s">
        <v>56</v>
      </c>
      <c r="E324" s="39" t="s">
        <v>1032</v>
      </c>
    </row>
    <row r="325" spans="1:5" ht="12.75">
      <c r="A325" s="35" t="s">
        <v>57</v>
      </c>
      <c r="E325" s="40" t="s">
        <v>5</v>
      </c>
    </row>
    <row r="326" spans="1:5" ht="127.5">
      <c r="A326" t="s">
        <v>58</v>
      </c>
      <c r="E326" s="39" t="s">
        <v>1033</v>
      </c>
    </row>
    <row r="327" spans="1:16" ht="12.75">
      <c r="A327" t="s">
        <v>50</v>
      </c>
      <c s="34" t="s">
        <v>373</v>
      </c>
      <c s="34" t="s">
        <v>1034</v>
      </c>
      <c s="35" t="s">
        <v>5</v>
      </c>
      <c s="6" t="s">
        <v>1035</v>
      </c>
      <c s="36" t="s">
        <v>65</v>
      </c>
      <c s="37">
        <v>1</v>
      </c>
      <c s="36">
        <v>0</v>
      </c>
      <c s="36">
        <f>ROUND(G327*H327,6)</f>
      </c>
      <c r="L327" s="38">
        <v>0</v>
      </c>
      <c s="32">
        <f>ROUND(ROUND(L327,2)*ROUND(G327,3),2)</f>
      </c>
      <c s="36" t="s">
        <v>395</v>
      </c>
      <c>
        <f>(M327*21)/100</f>
      </c>
      <c t="s">
        <v>28</v>
      </c>
    </row>
    <row r="328" spans="1:5" ht="12.75">
      <c r="A328" s="35" t="s">
        <v>56</v>
      </c>
      <c r="E328" s="39" t="s">
        <v>1035</v>
      </c>
    </row>
    <row r="329" spans="1:5" ht="12.75">
      <c r="A329" s="35" t="s">
        <v>57</v>
      </c>
      <c r="E329" s="40" t="s">
        <v>5</v>
      </c>
    </row>
    <row r="330" spans="1:5" ht="102">
      <c r="A330" t="s">
        <v>58</v>
      </c>
      <c r="E330" s="39" t="s">
        <v>1036</v>
      </c>
    </row>
    <row r="331" spans="1:16" ht="38.25">
      <c r="A331" t="s">
        <v>50</v>
      </c>
      <c s="34" t="s">
        <v>377</v>
      </c>
      <c s="34" t="s">
        <v>1037</v>
      </c>
      <c s="35" t="s">
        <v>5</v>
      </c>
      <c s="6" t="s">
        <v>1038</v>
      </c>
      <c s="36" t="s">
        <v>65</v>
      </c>
      <c s="37">
        <v>3</v>
      </c>
      <c s="36">
        <v>0</v>
      </c>
      <c s="36">
        <f>ROUND(G331*H331,6)</f>
      </c>
      <c r="L331" s="38">
        <v>0</v>
      </c>
      <c s="32">
        <f>ROUND(ROUND(L331,2)*ROUND(G331,3),2)</f>
      </c>
      <c s="36" t="s">
        <v>395</v>
      </c>
      <c>
        <f>(M331*21)/100</f>
      </c>
      <c t="s">
        <v>28</v>
      </c>
    </row>
    <row r="332" spans="1:5" ht="38.25">
      <c r="A332" s="35" t="s">
        <v>56</v>
      </c>
      <c r="E332" s="39" t="s">
        <v>1038</v>
      </c>
    </row>
    <row r="333" spans="1:5" ht="12.75">
      <c r="A333" s="35" t="s">
        <v>57</v>
      </c>
      <c r="E333" s="40" t="s">
        <v>5</v>
      </c>
    </row>
    <row r="334" spans="1:5" ht="140.25">
      <c r="A334" t="s">
        <v>58</v>
      </c>
      <c r="E334" s="39" t="s">
        <v>1039</v>
      </c>
    </row>
    <row r="335" spans="1:16" ht="25.5">
      <c r="A335" t="s">
        <v>50</v>
      </c>
      <c s="34" t="s">
        <v>568</v>
      </c>
      <c s="34" t="s">
        <v>1040</v>
      </c>
      <c s="35" t="s">
        <v>5</v>
      </c>
      <c s="6" t="s">
        <v>1041</v>
      </c>
      <c s="36" t="s">
        <v>65</v>
      </c>
      <c s="37">
        <v>1</v>
      </c>
      <c s="36">
        <v>0</v>
      </c>
      <c s="36">
        <f>ROUND(G335*H335,6)</f>
      </c>
      <c r="L335" s="38">
        <v>0</v>
      </c>
      <c s="32">
        <f>ROUND(ROUND(L335,2)*ROUND(G335,3),2)</f>
      </c>
      <c s="36" t="s">
        <v>395</v>
      </c>
      <c>
        <f>(M335*21)/100</f>
      </c>
      <c t="s">
        <v>28</v>
      </c>
    </row>
    <row r="336" spans="1:5" ht="25.5">
      <c r="A336" s="35" t="s">
        <v>56</v>
      </c>
      <c r="E336" s="39" t="s">
        <v>1041</v>
      </c>
    </row>
    <row r="337" spans="1:5" ht="12.75">
      <c r="A337" s="35" t="s">
        <v>57</v>
      </c>
      <c r="E337" s="40" t="s">
        <v>5</v>
      </c>
    </row>
    <row r="338" spans="1:5" ht="114.75">
      <c r="A338" t="s">
        <v>58</v>
      </c>
      <c r="E338" s="39" t="s">
        <v>1042</v>
      </c>
    </row>
    <row r="339" spans="1:16" ht="25.5">
      <c r="A339" t="s">
        <v>50</v>
      </c>
      <c s="34" t="s">
        <v>571</v>
      </c>
      <c s="34" t="s">
        <v>1043</v>
      </c>
      <c s="35" t="s">
        <v>5</v>
      </c>
      <c s="6" t="s">
        <v>1044</v>
      </c>
      <c s="36" t="s">
        <v>65</v>
      </c>
      <c s="37">
        <v>1</v>
      </c>
      <c s="36">
        <v>0</v>
      </c>
      <c s="36">
        <f>ROUND(G339*H339,6)</f>
      </c>
      <c r="L339" s="38">
        <v>0</v>
      </c>
      <c s="32">
        <f>ROUND(ROUND(L339,2)*ROUND(G339,3),2)</f>
      </c>
      <c s="36" t="s">
        <v>395</v>
      </c>
      <c>
        <f>(M339*21)/100</f>
      </c>
      <c t="s">
        <v>28</v>
      </c>
    </row>
    <row r="340" spans="1:5" ht="25.5">
      <c r="A340" s="35" t="s">
        <v>56</v>
      </c>
      <c r="E340" s="39" t="s">
        <v>1044</v>
      </c>
    </row>
    <row r="341" spans="1:5" ht="12.75">
      <c r="A341" s="35" t="s">
        <v>57</v>
      </c>
      <c r="E341" s="40" t="s">
        <v>5</v>
      </c>
    </row>
    <row r="342" spans="1:5" ht="140.25">
      <c r="A342" t="s">
        <v>58</v>
      </c>
      <c r="E342" s="39" t="s">
        <v>1030</v>
      </c>
    </row>
    <row r="343" spans="1:16" ht="12.75">
      <c r="A343" t="s">
        <v>50</v>
      </c>
      <c s="34" t="s">
        <v>574</v>
      </c>
      <c s="34" t="s">
        <v>1048</v>
      </c>
      <c s="35" t="s">
        <v>5</v>
      </c>
      <c s="6" t="s">
        <v>1049</v>
      </c>
      <c s="36" t="s">
        <v>380</v>
      </c>
      <c s="37">
        <v>8</v>
      </c>
      <c s="36">
        <v>0</v>
      </c>
      <c s="36">
        <f>ROUND(G343*H343,6)</f>
      </c>
      <c r="L343" s="38">
        <v>0</v>
      </c>
      <c s="32">
        <f>ROUND(ROUND(L343,2)*ROUND(G343,3),2)</f>
      </c>
      <c s="36" t="s">
        <v>395</v>
      </c>
      <c>
        <f>(M343*21)/100</f>
      </c>
      <c t="s">
        <v>28</v>
      </c>
    </row>
    <row r="344" spans="1:5" ht="12.75">
      <c r="A344" s="35" t="s">
        <v>56</v>
      </c>
      <c r="E344" s="39" t="s">
        <v>1049</v>
      </c>
    </row>
    <row r="345" spans="1:5" ht="12.75">
      <c r="A345" s="35" t="s">
        <v>57</v>
      </c>
      <c r="E345" s="40" t="s">
        <v>5</v>
      </c>
    </row>
    <row r="346" spans="1:5" ht="89.25">
      <c r="A346" t="s">
        <v>58</v>
      </c>
      <c r="E346" s="39" t="s">
        <v>1050</v>
      </c>
    </row>
    <row r="347" spans="1:16" ht="12.75">
      <c r="A347" t="s">
        <v>50</v>
      </c>
      <c s="34" t="s">
        <v>577</v>
      </c>
      <c s="34" t="s">
        <v>1051</v>
      </c>
      <c s="35" t="s">
        <v>5</v>
      </c>
      <c s="6" t="s">
        <v>1052</v>
      </c>
      <c s="36" t="s">
        <v>65</v>
      </c>
      <c s="37">
        <v>1</v>
      </c>
      <c s="36">
        <v>0</v>
      </c>
      <c s="36">
        <f>ROUND(G347*H347,6)</f>
      </c>
      <c r="L347" s="38">
        <v>0</v>
      </c>
      <c s="32">
        <f>ROUND(ROUND(L347,2)*ROUND(G347,3),2)</f>
      </c>
      <c s="36" t="s">
        <v>395</v>
      </c>
      <c>
        <f>(M347*21)/100</f>
      </c>
      <c t="s">
        <v>28</v>
      </c>
    </row>
    <row r="348" spans="1:5" ht="12.75">
      <c r="A348" s="35" t="s">
        <v>56</v>
      </c>
      <c r="E348" s="39" t="s">
        <v>1052</v>
      </c>
    </row>
    <row r="349" spans="1:5" ht="12.75">
      <c r="A349" s="35" t="s">
        <v>57</v>
      </c>
      <c r="E349" s="40" t="s">
        <v>5</v>
      </c>
    </row>
    <row r="350" spans="1:5" ht="114.75">
      <c r="A350" t="s">
        <v>58</v>
      </c>
      <c r="E350" s="39" t="s">
        <v>1053</v>
      </c>
    </row>
    <row r="351" spans="1:16" ht="12.75">
      <c r="A351" t="s">
        <v>50</v>
      </c>
      <c s="34" t="s">
        <v>580</v>
      </c>
      <c s="34" t="s">
        <v>1054</v>
      </c>
      <c s="35" t="s">
        <v>5</v>
      </c>
      <c s="6" t="s">
        <v>1055</v>
      </c>
      <c s="36" t="s">
        <v>65</v>
      </c>
      <c s="37">
        <v>1</v>
      </c>
      <c s="36">
        <v>0</v>
      </c>
      <c s="36">
        <f>ROUND(G351*H351,6)</f>
      </c>
      <c r="L351" s="38">
        <v>0</v>
      </c>
      <c s="32">
        <f>ROUND(ROUND(L351,2)*ROUND(G351,3),2)</f>
      </c>
      <c s="36" t="s">
        <v>395</v>
      </c>
      <c>
        <f>(M351*21)/100</f>
      </c>
      <c t="s">
        <v>28</v>
      </c>
    </row>
    <row r="352" spans="1:5" ht="12.75">
      <c r="A352" s="35" t="s">
        <v>56</v>
      </c>
      <c r="E352" s="39" t="s">
        <v>1055</v>
      </c>
    </row>
    <row r="353" spans="1:5" ht="12.75">
      <c r="A353" s="35" t="s">
        <v>57</v>
      </c>
      <c r="E353" s="40" t="s">
        <v>5</v>
      </c>
    </row>
    <row r="354" spans="1:5" ht="114.75">
      <c r="A354" t="s">
        <v>58</v>
      </c>
      <c r="E354" s="39" t="s">
        <v>1056</v>
      </c>
    </row>
    <row r="355" spans="1:16" ht="12.75">
      <c r="A355" t="s">
        <v>50</v>
      </c>
      <c s="34" t="s">
        <v>583</v>
      </c>
      <c s="34" t="s">
        <v>1057</v>
      </c>
      <c s="35" t="s">
        <v>5</v>
      </c>
      <c s="6" t="s">
        <v>1058</v>
      </c>
      <c s="36" t="s">
        <v>65</v>
      </c>
      <c s="37">
        <v>1</v>
      </c>
      <c s="36">
        <v>0</v>
      </c>
      <c s="36">
        <f>ROUND(G355*H355,6)</f>
      </c>
      <c r="L355" s="38">
        <v>0</v>
      </c>
      <c s="32">
        <f>ROUND(ROUND(L355,2)*ROUND(G355,3),2)</f>
      </c>
      <c s="36" t="s">
        <v>395</v>
      </c>
      <c>
        <f>(M355*21)/100</f>
      </c>
      <c t="s">
        <v>28</v>
      </c>
    </row>
    <row r="356" spans="1:5" ht="12.75">
      <c r="A356" s="35" t="s">
        <v>56</v>
      </c>
      <c r="E356" s="39" t="s">
        <v>1058</v>
      </c>
    </row>
    <row r="357" spans="1:5" ht="12.75">
      <c r="A357" s="35" t="s">
        <v>57</v>
      </c>
      <c r="E357" s="40" t="s">
        <v>5</v>
      </c>
    </row>
    <row r="358" spans="1:5" ht="89.25">
      <c r="A358" t="s">
        <v>58</v>
      </c>
      <c r="E358" s="39" t="s">
        <v>1059</v>
      </c>
    </row>
    <row r="359" spans="1:16" ht="25.5">
      <c r="A359" t="s">
        <v>50</v>
      </c>
      <c s="34" t="s">
        <v>586</v>
      </c>
      <c s="34" t="s">
        <v>1060</v>
      </c>
      <c s="35" t="s">
        <v>5</v>
      </c>
      <c s="6" t="s">
        <v>1061</v>
      </c>
      <c s="36" t="s">
        <v>65</v>
      </c>
      <c s="37">
        <v>1</v>
      </c>
      <c s="36">
        <v>0</v>
      </c>
      <c s="36">
        <f>ROUND(G359*H359,6)</f>
      </c>
      <c r="L359" s="38">
        <v>0</v>
      </c>
      <c s="32">
        <f>ROUND(ROUND(L359,2)*ROUND(G359,3),2)</f>
      </c>
      <c s="36" t="s">
        <v>395</v>
      </c>
      <c>
        <f>(M359*21)/100</f>
      </c>
      <c t="s">
        <v>28</v>
      </c>
    </row>
    <row r="360" spans="1:5" ht="25.5">
      <c r="A360" s="35" t="s">
        <v>56</v>
      </c>
      <c r="E360" s="39" t="s">
        <v>1061</v>
      </c>
    </row>
    <row r="361" spans="1:5" ht="12.75">
      <c r="A361" s="35" t="s">
        <v>57</v>
      </c>
      <c r="E361" s="40" t="s">
        <v>5</v>
      </c>
    </row>
    <row r="362" spans="1:5" ht="153">
      <c r="A362" t="s">
        <v>58</v>
      </c>
      <c r="E362" s="39" t="s">
        <v>1062</v>
      </c>
    </row>
    <row r="363" spans="1:16" ht="12.75">
      <c r="A363" t="s">
        <v>50</v>
      </c>
      <c s="34" t="s">
        <v>589</v>
      </c>
      <c s="34" t="s">
        <v>1063</v>
      </c>
      <c s="35" t="s">
        <v>5</v>
      </c>
      <c s="6" t="s">
        <v>1064</v>
      </c>
      <c s="36" t="s">
        <v>65</v>
      </c>
      <c s="37">
        <v>1</v>
      </c>
      <c s="36">
        <v>0</v>
      </c>
      <c s="36">
        <f>ROUND(G363*H363,6)</f>
      </c>
      <c r="L363" s="38">
        <v>0</v>
      </c>
      <c s="32">
        <f>ROUND(ROUND(L363,2)*ROUND(G363,3),2)</f>
      </c>
      <c s="36" t="s">
        <v>395</v>
      </c>
      <c>
        <f>(M363*21)/100</f>
      </c>
      <c t="s">
        <v>28</v>
      </c>
    </row>
    <row r="364" spans="1:5" ht="12.75">
      <c r="A364" s="35" t="s">
        <v>56</v>
      </c>
      <c r="E364" s="39" t="s">
        <v>1064</v>
      </c>
    </row>
    <row r="365" spans="1:5" ht="12.75">
      <c r="A365" s="35" t="s">
        <v>57</v>
      </c>
      <c r="E365" s="40" t="s">
        <v>5</v>
      </c>
    </row>
    <row r="366" spans="1:5" ht="153">
      <c r="A366" t="s">
        <v>58</v>
      </c>
      <c r="E366" s="39" t="s">
        <v>1065</v>
      </c>
    </row>
    <row r="367" spans="1:16" ht="12.75">
      <c r="A367" t="s">
        <v>50</v>
      </c>
      <c s="34" t="s">
        <v>592</v>
      </c>
      <c s="34" t="s">
        <v>1066</v>
      </c>
      <c s="35" t="s">
        <v>5</v>
      </c>
      <c s="6" t="s">
        <v>1067</v>
      </c>
      <c s="36" t="s">
        <v>65</v>
      </c>
      <c s="37">
        <v>1</v>
      </c>
      <c s="36">
        <v>0</v>
      </c>
      <c s="36">
        <f>ROUND(G367*H367,6)</f>
      </c>
      <c r="L367" s="38">
        <v>0</v>
      </c>
      <c s="32">
        <f>ROUND(ROUND(L367,2)*ROUND(G367,3),2)</f>
      </c>
      <c s="36" t="s">
        <v>395</v>
      </c>
      <c>
        <f>(M367*21)/100</f>
      </c>
      <c t="s">
        <v>28</v>
      </c>
    </row>
    <row r="368" spans="1:5" ht="12.75">
      <c r="A368" s="35" t="s">
        <v>56</v>
      </c>
      <c r="E368" s="39" t="s">
        <v>1067</v>
      </c>
    </row>
    <row r="369" spans="1:5" ht="12.75">
      <c r="A369" s="35" t="s">
        <v>57</v>
      </c>
      <c r="E369" s="40" t="s">
        <v>5</v>
      </c>
    </row>
    <row r="370" spans="1:5" ht="153">
      <c r="A370" t="s">
        <v>58</v>
      </c>
      <c r="E370" s="39" t="s">
        <v>1068</v>
      </c>
    </row>
    <row r="371" spans="1:16" ht="12.75">
      <c r="A371" t="s">
        <v>50</v>
      </c>
      <c s="34" t="s">
        <v>595</v>
      </c>
      <c s="34" t="s">
        <v>1069</v>
      </c>
      <c s="35" t="s">
        <v>5</v>
      </c>
      <c s="6" t="s">
        <v>1070</v>
      </c>
      <c s="36" t="s">
        <v>65</v>
      </c>
      <c s="37">
        <v>1</v>
      </c>
      <c s="36">
        <v>0</v>
      </c>
      <c s="36">
        <f>ROUND(G371*H371,6)</f>
      </c>
      <c r="L371" s="38">
        <v>0</v>
      </c>
      <c s="32">
        <f>ROUND(ROUND(L371,2)*ROUND(G371,3),2)</f>
      </c>
      <c s="36" t="s">
        <v>395</v>
      </c>
      <c>
        <f>(M371*21)/100</f>
      </c>
      <c t="s">
        <v>28</v>
      </c>
    </row>
    <row r="372" spans="1:5" ht="12.75">
      <c r="A372" s="35" t="s">
        <v>56</v>
      </c>
      <c r="E372" s="39" t="s">
        <v>1070</v>
      </c>
    </row>
    <row r="373" spans="1:5" ht="12.75">
      <c r="A373" s="35" t="s">
        <v>57</v>
      </c>
      <c r="E373" s="40" t="s">
        <v>5</v>
      </c>
    </row>
    <row r="374" spans="1:5" ht="153">
      <c r="A374" t="s">
        <v>58</v>
      </c>
      <c r="E374" s="39" t="s">
        <v>1071</v>
      </c>
    </row>
    <row r="375" spans="1:16" ht="12.75">
      <c r="A375" t="s">
        <v>50</v>
      </c>
      <c s="34" t="s">
        <v>598</v>
      </c>
      <c s="34" t="s">
        <v>1072</v>
      </c>
      <c s="35" t="s">
        <v>5</v>
      </c>
      <c s="6" t="s">
        <v>1073</v>
      </c>
      <c s="36" t="s">
        <v>65</v>
      </c>
      <c s="37">
        <v>1</v>
      </c>
      <c s="36">
        <v>0</v>
      </c>
      <c s="36">
        <f>ROUND(G375*H375,6)</f>
      </c>
      <c r="L375" s="38">
        <v>0</v>
      </c>
      <c s="32">
        <f>ROUND(ROUND(L375,2)*ROUND(G375,3),2)</f>
      </c>
      <c s="36" t="s">
        <v>395</v>
      </c>
      <c>
        <f>(M375*21)/100</f>
      </c>
      <c t="s">
        <v>28</v>
      </c>
    </row>
    <row r="376" spans="1:5" ht="12.75">
      <c r="A376" s="35" t="s">
        <v>56</v>
      </c>
      <c r="E376" s="39" t="s">
        <v>1073</v>
      </c>
    </row>
    <row r="377" spans="1:5" ht="12.75">
      <c r="A377" s="35" t="s">
        <v>57</v>
      </c>
      <c r="E377" s="40" t="s">
        <v>5</v>
      </c>
    </row>
    <row r="378" spans="1:5" ht="153">
      <c r="A378" t="s">
        <v>58</v>
      </c>
      <c r="E378" s="39" t="s">
        <v>1074</v>
      </c>
    </row>
    <row r="379" spans="1:16" ht="12.75">
      <c r="A379" t="s">
        <v>50</v>
      </c>
      <c s="34" t="s">
        <v>601</v>
      </c>
      <c s="34" t="s">
        <v>1075</v>
      </c>
      <c s="35" t="s">
        <v>5</v>
      </c>
      <c s="6" t="s">
        <v>1076</v>
      </c>
      <c s="36" t="s">
        <v>65</v>
      </c>
      <c s="37">
        <v>1</v>
      </c>
      <c s="36">
        <v>0</v>
      </c>
      <c s="36">
        <f>ROUND(G379*H379,6)</f>
      </c>
      <c r="L379" s="38">
        <v>0</v>
      </c>
      <c s="32">
        <f>ROUND(ROUND(L379,2)*ROUND(G379,3),2)</f>
      </c>
      <c s="36" t="s">
        <v>395</v>
      </c>
      <c>
        <f>(M379*21)/100</f>
      </c>
      <c t="s">
        <v>28</v>
      </c>
    </row>
    <row r="380" spans="1:5" ht="12.75">
      <c r="A380" s="35" t="s">
        <v>56</v>
      </c>
      <c r="E380" s="39" t="s">
        <v>1076</v>
      </c>
    </row>
    <row r="381" spans="1:5" ht="12.75">
      <c r="A381" s="35" t="s">
        <v>57</v>
      </c>
      <c r="E381" s="40" t="s">
        <v>5</v>
      </c>
    </row>
    <row r="382" spans="1:5" ht="153">
      <c r="A382" t="s">
        <v>58</v>
      </c>
      <c r="E382" s="39" t="s">
        <v>1077</v>
      </c>
    </row>
    <row r="383" spans="1:16" ht="25.5">
      <c r="A383" t="s">
        <v>50</v>
      </c>
      <c s="34" t="s">
        <v>604</v>
      </c>
      <c s="34" t="s">
        <v>1078</v>
      </c>
      <c s="35" t="s">
        <v>5</v>
      </c>
      <c s="6" t="s">
        <v>1079</v>
      </c>
      <c s="36" t="s">
        <v>65</v>
      </c>
      <c s="37">
        <v>1</v>
      </c>
      <c s="36">
        <v>0</v>
      </c>
      <c s="36">
        <f>ROUND(G383*H383,6)</f>
      </c>
      <c r="L383" s="38">
        <v>0</v>
      </c>
      <c s="32">
        <f>ROUND(ROUND(L383,2)*ROUND(G383,3),2)</f>
      </c>
      <c s="36" t="s">
        <v>395</v>
      </c>
      <c>
        <f>(M383*21)/100</f>
      </c>
      <c t="s">
        <v>28</v>
      </c>
    </row>
    <row r="384" spans="1:5" ht="25.5">
      <c r="A384" s="35" t="s">
        <v>56</v>
      </c>
      <c r="E384" s="39" t="s">
        <v>1079</v>
      </c>
    </row>
    <row r="385" spans="1:5" ht="12.75">
      <c r="A385" s="35" t="s">
        <v>57</v>
      </c>
      <c r="E385" s="40" t="s">
        <v>5</v>
      </c>
    </row>
    <row r="386" spans="1:5" ht="153">
      <c r="A386" t="s">
        <v>58</v>
      </c>
      <c r="E386" s="39" t="s">
        <v>1080</v>
      </c>
    </row>
    <row r="387" spans="1:13" ht="12.75">
      <c r="A387" t="s">
        <v>47</v>
      </c>
      <c r="C387" s="31" t="s">
        <v>48</v>
      </c>
      <c r="E387" s="33" t="s">
        <v>1299</v>
      </c>
      <c r="J387" s="32">
        <f>0</f>
      </c>
      <c s="32">
        <f>0</f>
      </c>
      <c s="32">
        <f>0+L388+L392+L396+L400+L404+L408+L412+L416+L420+L424+L428+L432+L436+L440+L444+L448+L452+L456+L460+L464+L468+L472+L476+L480+L484+L488+L492+L496+L500+L504</f>
      </c>
      <c s="32">
        <f>0+M388+M392+M396+M400+M404+M408+M412+M416+M420+M424+M428+M432+M436+M440+M444+M448+M452+M456+M460+M464+M468+M472+M476+M480+M484+M488+M492+M496+M500+M504</f>
      </c>
    </row>
    <row r="388" spans="1:16" ht="38.25">
      <c r="A388" t="s">
        <v>50</v>
      </c>
      <c s="34" t="s">
        <v>607</v>
      </c>
      <c s="34" t="s">
        <v>1300</v>
      </c>
      <c s="35" t="s">
        <v>5</v>
      </c>
      <c s="6" t="s">
        <v>1102</v>
      </c>
      <c s="36" t="s">
        <v>65</v>
      </c>
      <c s="37">
        <v>4</v>
      </c>
      <c s="36">
        <v>0</v>
      </c>
      <c s="36">
        <f>ROUND(G388*H388,6)</f>
      </c>
      <c r="L388" s="38">
        <v>0</v>
      </c>
      <c s="32">
        <f>ROUND(ROUND(L388,2)*ROUND(G388,3),2)</f>
      </c>
      <c s="36" t="s">
        <v>395</v>
      </c>
      <c>
        <f>(M388*21)/100</f>
      </c>
      <c t="s">
        <v>28</v>
      </c>
    </row>
    <row r="389" spans="1:5" ht="38.25">
      <c r="A389" s="35" t="s">
        <v>56</v>
      </c>
      <c r="E389" s="39" t="s">
        <v>1102</v>
      </c>
    </row>
    <row r="390" spans="1:5" ht="12.75">
      <c r="A390" s="35" t="s">
        <v>57</v>
      </c>
      <c r="E390" s="40" t="s">
        <v>5</v>
      </c>
    </row>
    <row r="391" spans="1:5" ht="51">
      <c r="A391" t="s">
        <v>58</v>
      </c>
      <c r="E391" s="39" t="s">
        <v>525</v>
      </c>
    </row>
    <row r="392" spans="1:16" ht="12.75">
      <c r="A392" t="s">
        <v>50</v>
      </c>
      <c s="34" t="s">
        <v>610</v>
      </c>
      <c s="34" t="s">
        <v>1082</v>
      </c>
      <c s="35" t="s">
        <v>5</v>
      </c>
      <c s="6" t="s">
        <v>1083</v>
      </c>
      <c s="36" t="s">
        <v>86</v>
      </c>
      <c s="37">
        <v>20</v>
      </c>
      <c s="36">
        <v>0</v>
      </c>
      <c s="36">
        <f>ROUND(G392*H392,6)</f>
      </c>
      <c r="L392" s="38">
        <v>0</v>
      </c>
      <c s="32">
        <f>ROUND(ROUND(L392,2)*ROUND(G392,3),2)</f>
      </c>
      <c s="36" t="s">
        <v>395</v>
      </c>
      <c>
        <f>(M392*21)/100</f>
      </c>
      <c t="s">
        <v>28</v>
      </c>
    </row>
    <row r="393" spans="1:5" ht="12.75">
      <c r="A393" s="35" t="s">
        <v>56</v>
      </c>
      <c r="E393" s="39" t="s">
        <v>1083</v>
      </c>
    </row>
    <row r="394" spans="1:5" ht="12.75">
      <c r="A394" s="35" t="s">
        <v>57</v>
      </c>
      <c r="E394" s="40" t="s">
        <v>5</v>
      </c>
    </row>
    <row r="395" spans="1:5" ht="38.25">
      <c r="A395" t="s">
        <v>58</v>
      </c>
      <c r="E395" s="39" t="s">
        <v>1084</v>
      </c>
    </row>
    <row r="396" spans="1:16" ht="12.75">
      <c r="A396" t="s">
        <v>50</v>
      </c>
      <c s="34" t="s">
        <v>613</v>
      </c>
      <c s="34" t="s">
        <v>1085</v>
      </c>
      <c s="35" t="s">
        <v>5</v>
      </c>
      <c s="6" t="s">
        <v>1086</v>
      </c>
      <c s="36" t="s">
        <v>65</v>
      </c>
      <c s="37">
        <v>10</v>
      </c>
      <c s="36">
        <v>0</v>
      </c>
      <c s="36">
        <f>ROUND(G396*H396,6)</f>
      </c>
      <c r="L396" s="38">
        <v>0</v>
      </c>
      <c s="32">
        <f>ROUND(ROUND(L396,2)*ROUND(G396,3),2)</f>
      </c>
      <c s="36" t="s">
        <v>395</v>
      </c>
      <c>
        <f>(M396*21)/100</f>
      </c>
      <c t="s">
        <v>28</v>
      </c>
    </row>
    <row r="397" spans="1:5" ht="12.75">
      <c r="A397" s="35" t="s">
        <v>56</v>
      </c>
      <c r="E397" s="39" t="s">
        <v>1086</v>
      </c>
    </row>
    <row r="398" spans="1:5" ht="12.75">
      <c r="A398" s="35" t="s">
        <v>57</v>
      </c>
      <c r="E398" s="40" t="s">
        <v>5</v>
      </c>
    </row>
    <row r="399" spans="1:5" ht="63.75">
      <c r="A399" t="s">
        <v>58</v>
      </c>
      <c r="E399" s="39" t="s">
        <v>1087</v>
      </c>
    </row>
    <row r="400" spans="1:16" ht="12.75">
      <c r="A400" t="s">
        <v>50</v>
      </c>
      <c s="34" t="s">
        <v>616</v>
      </c>
      <c s="34" t="s">
        <v>1088</v>
      </c>
      <c s="35" t="s">
        <v>5</v>
      </c>
      <c s="6" t="s">
        <v>1089</v>
      </c>
      <c s="36" t="s">
        <v>86</v>
      </c>
      <c s="37">
        <v>160</v>
      </c>
      <c s="36">
        <v>0</v>
      </c>
      <c s="36">
        <f>ROUND(G400*H400,6)</f>
      </c>
      <c r="L400" s="38">
        <v>0</v>
      </c>
      <c s="32">
        <f>ROUND(ROUND(L400,2)*ROUND(G400,3),2)</f>
      </c>
      <c s="36" t="s">
        <v>395</v>
      </c>
      <c>
        <f>(M400*21)/100</f>
      </c>
      <c t="s">
        <v>28</v>
      </c>
    </row>
    <row r="401" spans="1:5" ht="12.75">
      <c r="A401" s="35" t="s">
        <v>56</v>
      </c>
      <c r="E401" s="39" t="s">
        <v>1089</v>
      </c>
    </row>
    <row r="402" spans="1:5" ht="12.75">
      <c r="A402" s="35" t="s">
        <v>57</v>
      </c>
      <c r="E402" s="40" t="s">
        <v>5</v>
      </c>
    </row>
    <row r="403" spans="1:5" ht="63.75">
      <c r="A403" t="s">
        <v>58</v>
      </c>
      <c r="E403" s="39" t="s">
        <v>673</v>
      </c>
    </row>
    <row r="404" spans="1:16" ht="25.5">
      <c r="A404" t="s">
        <v>50</v>
      </c>
      <c s="34" t="s">
        <v>619</v>
      </c>
      <c s="34" t="s">
        <v>388</v>
      </c>
      <c s="35" t="s">
        <v>5</v>
      </c>
      <c s="6" t="s">
        <v>1090</v>
      </c>
      <c s="36" t="s">
        <v>65</v>
      </c>
      <c s="37">
        <v>35</v>
      </c>
      <c s="36">
        <v>0</v>
      </c>
      <c s="36">
        <f>ROUND(G404*H404,6)</f>
      </c>
      <c r="L404" s="38">
        <v>0</v>
      </c>
      <c s="32">
        <f>ROUND(ROUND(L404,2)*ROUND(G404,3),2)</f>
      </c>
      <c s="36" t="s">
        <v>391</v>
      </c>
      <c>
        <f>(M404*21)/100</f>
      </c>
      <c t="s">
        <v>28</v>
      </c>
    </row>
    <row r="405" spans="1:5" ht="25.5">
      <c r="A405" s="35" t="s">
        <v>56</v>
      </c>
      <c r="E405" s="39" t="s">
        <v>1090</v>
      </c>
    </row>
    <row r="406" spans="1:5" ht="12.75">
      <c r="A406" s="35" t="s">
        <v>57</v>
      </c>
      <c r="E406" s="40" t="s">
        <v>5</v>
      </c>
    </row>
    <row r="407" spans="1:5" ht="51">
      <c r="A407" t="s">
        <v>58</v>
      </c>
      <c r="E407" s="39" t="s">
        <v>1301</v>
      </c>
    </row>
    <row r="408" spans="1:16" ht="25.5">
      <c r="A408" t="s">
        <v>50</v>
      </c>
      <c s="34" t="s">
        <v>622</v>
      </c>
      <c s="34" t="s">
        <v>1091</v>
      </c>
      <c s="35" t="s">
        <v>5</v>
      </c>
      <c s="6" t="s">
        <v>1092</v>
      </c>
      <c s="36" t="s">
        <v>65</v>
      </c>
      <c s="37">
        <v>15</v>
      </c>
      <c s="36">
        <v>0</v>
      </c>
      <c s="36">
        <f>ROUND(G408*H408,6)</f>
      </c>
      <c r="L408" s="38">
        <v>0</v>
      </c>
      <c s="32">
        <f>ROUND(ROUND(L408,2)*ROUND(G408,3),2)</f>
      </c>
      <c s="36" t="s">
        <v>395</v>
      </c>
      <c>
        <f>(M408*21)/100</f>
      </c>
      <c t="s">
        <v>28</v>
      </c>
    </row>
    <row r="409" spans="1:5" ht="25.5">
      <c r="A409" s="35" t="s">
        <v>56</v>
      </c>
      <c r="E409" s="39" t="s">
        <v>1092</v>
      </c>
    </row>
    <row r="410" spans="1:5" ht="12.75">
      <c r="A410" s="35" t="s">
        <v>57</v>
      </c>
      <c r="E410" s="40" t="s">
        <v>5</v>
      </c>
    </row>
    <row r="411" spans="1:5" ht="51">
      <c r="A411" t="s">
        <v>58</v>
      </c>
      <c r="E411" s="39" t="s">
        <v>1093</v>
      </c>
    </row>
    <row r="412" spans="1:16" ht="12.75">
      <c r="A412" t="s">
        <v>50</v>
      </c>
      <c s="34" t="s">
        <v>625</v>
      </c>
      <c s="34" t="s">
        <v>675</v>
      </c>
      <c s="35" t="s">
        <v>51</v>
      </c>
      <c s="6" t="s">
        <v>676</v>
      </c>
      <c s="36" t="s">
        <v>65</v>
      </c>
      <c s="37">
        <v>50</v>
      </c>
      <c s="36">
        <v>0</v>
      </c>
      <c s="36">
        <f>ROUND(G412*H412,6)</f>
      </c>
      <c r="L412" s="38">
        <v>0</v>
      </c>
      <c s="32">
        <f>ROUND(ROUND(L412,2)*ROUND(G412,3),2)</f>
      </c>
      <c s="36" t="s">
        <v>395</v>
      </c>
      <c>
        <f>(M412*21)/100</f>
      </c>
      <c t="s">
        <v>28</v>
      </c>
    </row>
    <row r="413" spans="1:5" ht="12.75">
      <c r="A413" s="35" t="s">
        <v>56</v>
      </c>
      <c r="E413" s="39" t="s">
        <v>676</v>
      </c>
    </row>
    <row r="414" spans="1:5" ht="12.75">
      <c r="A414" s="35" t="s">
        <v>57</v>
      </c>
      <c r="E414" s="40" t="s">
        <v>5</v>
      </c>
    </row>
    <row r="415" spans="1:5" ht="51">
      <c r="A415" t="s">
        <v>58</v>
      </c>
      <c r="E415" s="39" t="s">
        <v>677</v>
      </c>
    </row>
    <row r="416" spans="1:16" ht="12.75">
      <c r="A416" t="s">
        <v>50</v>
      </c>
      <c s="34" t="s">
        <v>628</v>
      </c>
      <c s="34" t="s">
        <v>1302</v>
      </c>
      <c s="35" t="s">
        <v>5</v>
      </c>
      <c s="6" t="s">
        <v>1303</v>
      </c>
      <c s="36" t="s">
        <v>86</v>
      </c>
      <c s="37">
        <v>20</v>
      </c>
      <c s="36">
        <v>0</v>
      </c>
      <c s="36">
        <f>ROUND(G416*H416,6)</f>
      </c>
      <c r="L416" s="38">
        <v>0</v>
      </c>
      <c s="32">
        <f>ROUND(ROUND(L416,2)*ROUND(G416,3),2)</f>
      </c>
      <c s="36" t="s">
        <v>395</v>
      </c>
      <c>
        <f>(M416*21)/100</f>
      </c>
      <c t="s">
        <v>28</v>
      </c>
    </row>
    <row r="417" spans="1:5" ht="12.75">
      <c r="A417" s="35" t="s">
        <v>56</v>
      </c>
      <c r="E417" s="39" t="s">
        <v>1303</v>
      </c>
    </row>
    <row r="418" spans="1:5" ht="12.75">
      <c r="A418" s="35" t="s">
        <v>57</v>
      </c>
      <c r="E418" s="40" t="s">
        <v>5</v>
      </c>
    </row>
    <row r="419" spans="1:5" ht="51">
      <c r="A419" t="s">
        <v>58</v>
      </c>
      <c r="E419" s="39" t="s">
        <v>522</v>
      </c>
    </row>
    <row r="420" spans="1:16" ht="12.75">
      <c r="A420" t="s">
        <v>50</v>
      </c>
      <c s="34" t="s">
        <v>631</v>
      </c>
      <c s="34" t="s">
        <v>1097</v>
      </c>
      <c s="35" t="s">
        <v>5</v>
      </c>
      <c s="6" t="s">
        <v>1098</v>
      </c>
      <c s="36" t="s">
        <v>86</v>
      </c>
      <c s="37">
        <v>60</v>
      </c>
      <c s="36">
        <v>0</v>
      </c>
      <c s="36">
        <f>ROUND(G420*H420,6)</f>
      </c>
      <c r="L420" s="38">
        <v>0</v>
      </c>
      <c s="32">
        <f>ROUND(ROUND(L420,2)*ROUND(G420,3),2)</f>
      </c>
      <c s="36" t="s">
        <v>395</v>
      </c>
      <c>
        <f>(M420*21)/100</f>
      </c>
      <c t="s">
        <v>28</v>
      </c>
    </row>
    <row r="421" spans="1:5" ht="12.75">
      <c r="A421" s="35" t="s">
        <v>56</v>
      </c>
      <c r="E421" s="39" t="s">
        <v>1098</v>
      </c>
    </row>
    <row r="422" spans="1:5" ht="12.75">
      <c r="A422" s="35" t="s">
        <v>57</v>
      </c>
      <c r="E422" s="40" t="s">
        <v>5</v>
      </c>
    </row>
    <row r="423" spans="1:5" ht="51">
      <c r="A423" t="s">
        <v>58</v>
      </c>
      <c r="E423" s="39" t="s">
        <v>522</v>
      </c>
    </row>
    <row r="424" spans="1:16" ht="12.75">
      <c r="A424" t="s">
        <v>50</v>
      </c>
      <c s="34" t="s">
        <v>635</v>
      </c>
      <c s="34" t="s">
        <v>1304</v>
      </c>
      <c s="35" t="s">
        <v>5</v>
      </c>
      <c s="6" t="s">
        <v>1305</v>
      </c>
      <c s="36" t="s">
        <v>86</v>
      </c>
      <c s="37">
        <v>10</v>
      </c>
      <c s="36">
        <v>0</v>
      </c>
      <c s="36">
        <f>ROUND(G424*H424,6)</f>
      </c>
      <c r="L424" s="38">
        <v>0</v>
      </c>
      <c s="32">
        <f>ROUND(ROUND(L424,2)*ROUND(G424,3),2)</f>
      </c>
      <c s="36" t="s">
        <v>395</v>
      </c>
      <c>
        <f>(M424*21)/100</f>
      </c>
      <c t="s">
        <v>28</v>
      </c>
    </row>
    <row r="425" spans="1:5" ht="12.75">
      <c r="A425" s="35" t="s">
        <v>56</v>
      </c>
      <c r="E425" s="39" t="s">
        <v>5</v>
      </c>
    </row>
    <row r="426" spans="1:5" ht="12.75">
      <c r="A426" s="35" t="s">
        <v>57</v>
      </c>
      <c r="E426" s="40" t="s">
        <v>5</v>
      </c>
    </row>
    <row r="427" spans="1:5" ht="89.25">
      <c r="A427" t="s">
        <v>58</v>
      </c>
      <c r="E427" s="39" t="s">
        <v>1306</v>
      </c>
    </row>
    <row r="428" spans="1:16" ht="25.5">
      <c r="A428" t="s">
        <v>50</v>
      </c>
      <c s="34" t="s">
        <v>638</v>
      </c>
      <c s="34" t="s">
        <v>1307</v>
      </c>
      <c s="35" t="s">
        <v>5</v>
      </c>
      <c s="6" t="s">
        <v>1308</v>
      </c>
      <c s="36" t="s">
        <v>65</v>
      </c>
      <c s="37">
        <v>4</v>
      </c>
      <c s="36">
        <v>0</v>
      </c>
      <c s="36">
        <f>ROUND(G428*H428,6)</f>
      </c>
      <c r="L428" s="38">
        <v>0</v>
      </c>
      <c s="32">
        <f>ROUND(ROUND(L428,2)*ROUND(G428,3),2)</f>
      </c>
      <c s="36" t="s">
        <v>395</v>
      </c>
      <c>
        <f>(M428*21)/100</f>
      </c>
      <c t="s">
        <v>28</v>
      </c>
    </row>
    <row r="429" spans="1:5" ht="25.5">
      <c r="A429" s="35" t="s">
        <v>56</v>
      </c>
      <c r="E429" s="39" t="s">
        <v>1308</v>
      </c>
    </row>
    <row r="430" spans="1:5" ht="12.75">
      <c r="A430" s="35" t="s">
        <v>57</v>
      </c>
      <c r="E430" s="40" t="s">
        <v>5</v>
      </c>
    </row>
    <row r="431" spans="1:5" ht="51">
      <c r="A431" t="s">
        <v>58</v>
      </c>
      <c r="E431" s="39" t="s">
        <v>525</v>
      </c>
    </row>
    <row r="432" spans="1:16" ht="25.5">
      <c r="A432" t="s">
        <v>50</v>
      </c>
      <c s="34" t="s">
        <v>641</v>
      </c>
      <c s="34" t="s">
        <v>1309</v>
      </c>
      <c s="35" t="s">
        <v>5</v>
      </c>
      <c s="6" t="s">
        <v>1310</v>
      </c>
      <c s="36" t="s">
        <v>65</v>
      </c>
      <c s="37">
        <v>1</v>
      </c>
      <c s="36">
        <v>0</v>
      </c>
      <c s="36">
        <f>ROUND(G432*H432,6)</f>
      </c>
      <c r="L432" s="38">
        <v>0</v>
      </c>
      <c s="32">
        <f>ROUND(ROUND(L432,2)*ROUND(G432,3),2)</f>
      </c>
      <c s="36" t="s">
        <v>395</v>
      </c>
      <c>
        <f>(M432*21)/100</f>
      </c>
      <c t="s">
        <v>28</v>
      </c>
    </row>
    <row r="433" spans="1:5" ht="25.5">
      <c r="A433" s="35" t="s">
        <v>56</v>
      </c>
      <c r="E433" s="39" t="s">
        <v>1310</v>
      </c>
    </row>
    <row r="434" spans="1:5" ht="12.75">
      <c r="A434" s="35" t="s">
        <v>57</v>
      </c>
      <c r="E434" s="40" t="s">
        <v>5</v>
      </c>
    </row>
    <row r="435" spans="1:5" ht="51">
      <c r="A435" t="s">
        <v>58</v>
      </c>
      <c r="E435" s="39" t="s">
        <v>525</v>
      </c>
    </row>
    <row r="436" spans="1:16" ht="38.25">
      <c r="A436" t="s">
        <v>50</v>
      </c>
      <c s="34" t="s">
        <v>644</v>
      </c>
      <c s="34" t="s">
        <v>1103</v>
      </c>
      <c s="35" t="s">
        <v>5</v>
      </c>
      <c s="6" t="s">
        <v>1104</v>
      </c>
      <c s="36" t="s">
        <v>65</v>
      </c>
      <c s="37">
        <v>1</v>
      </c>
      <c s="36">
        <v>0</v>
      </c>
      <c s="36">
        <f>ROUND(G436*H436,6)</f>
      </c>
      <c r="L436" s="38">
        <v>0</v>
      </c>
      <c s="32">
        <f>ROUND(ROUND(L436,2)*ROUND(G436,3),2)</f>
      </c>
      <c s="36" t="s">
        <v>395</v>
      </c>
      <c>
        <f>(M436*21)/100</f>
      </c>
      <c t="s">
        <v>28</v>
      </c>
    </row>
    <row r="437" spans="1:5" ht="38.25">
      <c r="A437" s="35" t="s">
        <v>56</v>
      </c>
      <c r="E437" s="39" t="s">
        <v>1104</v>
      </c>
    </row>
    <row r="438" spans="1:5" ht="12.75">
      <c r="A438" s="35" t="s">
        <v>57</v>
      </c>
      <c r="E438" s="40" t="s">
        <v>5</v>
      </c>
    </row>
    <row r="439" spans="1:5" ht="51">
      <c r="A439" t="s">
        <v>58</v>
      </c>
      <c r="E439" s="39" t="s">
        <v>525</v>
      </c>
    </row>
    <row r="440" spans="1:16" ht="25.5">
      <c r="A440" t="s">
        <v>50</v>
      </c>
      <c s="34" t="s">
        <v>647</v>
      </c>
      <c s="34" t="s">
        <v>1311</v>
      </c>
      <c s="35" t="s">
        <v>5</v>
      </c>
      <c s="6" t="s">
        <v>1312</v>
      </c>
      <c s="36" t="s">
        <v>86</v>
      </c>
      <c s="37">
        <v>60</v>
      </c>
      <c s="36">
        <v>0</v>
      </c>
      <c s="36">
        <f>ROUND(G440*H440,6)</f>
      </c>
      <c r="L440" s="38">
        <v>0</v>
      </c>
      <c s="32">
        <f>ROUND(ROUND(L440,2)*ROUND(G440,3),2)</f>
      </c>
      <c s="36" t="s">
        <v>395</v>
      </c>
      <c>
        <f>(M440*21)/100</f>
      </c>
      <c t="s">
        <v>28</v>
      </c>
    </row>
    <row r="441" spans="1:5" ht="25.5">
      <c r="A441" s="35" t="s">
        <v>56</v>
      </c>
      <c r="E441" s="39" t="s">
        <v>1312</v>
      </c>
    </row>
    <row r="442" spans="1:5" ht="12.75">
      <c r="A442" s="35" t="s">
        <v>57</v>
      </c>
      <c r="E442" s="40" t="s">
        <v>5</v>
      </c>
    </row>
    <row r="443" spans="1:5" ht="51">
      <c r="A443" t="s">
        <v>58</v>
      </c>
      <c r="E443" s="39" t="s">
        <v>522</v>
      </c>
    </row>
    <row r="444" spans="1:16" ht="12.75">
      <c r="A444" t="s">
        <v>50</v>
      </c>
      <c s="34" t="s">
        <v>650</v>
      </c>
      <c s="34" t="s">
        <v>111</v>
      </c>
      <c s="35" t="s">
        <v>5</v>
      </c>
      <c s="6" t="s">
        <v>112</v>
      </c>
      <c s="36" t="s">
        <v>86</v>
      </c>
      <c s="37">
        <v>350</v>
      </c>
      <c s="36">
        <v>0</v>
      </c>
      <c s="36">
        <f>ROUND(G444*H444,6)</f>
      </c>
      <c r="L444" s="38">
        <v>0</v>
      </c>
      <c s="32">
        <f>ROUND(ROUND(L444,2)*ROUND(G444,3),2)</f>
      </c>
      <c s="36" t="s">
        <v>395</v>
      </c>
      <c>
        <f>(M444*21)/100</f>
      </c>
      <c t="s">
        <v>28</v>
      </c>
    </row>
    <row r="445" spans="1:5" ht="12.75">
      <c r="A445" s="35" t="s">
        <v>56</v>
      </c>
      <c r="E445" s="39" t="s">
        <v>112</v>
      </c>
    </row>
    <row r="446" spans="1:5" ht="12.75">
      <c r="A446" s="35" t="s">
        <v>57</v>
      </c>
      <c r="E446" s="40" t="s">
        <v>5</v>
      </c>
    </row>
    <row r="447" spans="1:5" ht="51">
      <c r="A447" t="s">
        <v>58</v>
      </c>
      <c r="E447" s="39" t="s">
        <v>522</v>
      </c>
    </row>
    <row r="448" spans="1:16" ht="12.75">
      <c r="A448" t="s">
        <v>50</v>
      </c>
      <c s="34" t="s">
        <v>653</v>
      </c>
      <c s="34" t="s">
        <v>1105</v>
      </c>
      <c s="35" t="s">
        <v>5</v>
      </c>
      <c s="6" t="s">
        <v>1106</v>
      </c>
      <c s="36" t="s">
        <v>86</v>
      </c>
      <c s="37">
        <v>110</v>
      </c>
      <c s="36">
        <v>0</v>
      </c>
      <c s="36">
        <f>ROUND(G448*H448,6)</f>
      </c>
      <c r="L448" s="38">
        <v>0</v>
      </c>
      <c s="32">
        <f>ROUND(ROUND(L448,2)*ROUND(G448,3),2)</f>
      </c>
      <c s="36" t="s">
        <v>395</v>
      </c>
      <c>
        <f>(M448*21)/100</f>
      </c>
      <c t="s">
        <v>28</v>
      </c>
    </row>
    <row r="449" spans="1:5" ht="12.75">
      <c r="A449" s="35" t="s">
        <v>56</v>
      </c>
      <c r="E449" s="39" t="s">
        <v>1106</v>
      </c>
    </row>
    <row r="450" spans="1:5" ht="12.75">
      <c r="A450" s="35" t="s">
        <v>57</v>
      </c>
      <c r="E450" s="40" t="s">
        <v>5</v>
      </c>
    </row>
    <row r="451" spans="1:5" ht="51">
      <c r="A451" t="s">
        <v>58</v>
      </c>
      <c r="E451" s="39" t="s">
        <v>522</v>
      </c>
    </row>
    <row r="452" spans="1:16" ht="12.75">
      <c r="A452" t="s">
        <v>50</v>
      </c>
      <c s="34" t="s">
        <v>656</v>
      </c>
      <c s="34" t="s">
        <v>1313</v>
      </c>
      <c s="35" t="s">
        <v>5</v>
      </c>
      <c s="6" t="s">
        <v>1314</v>
      </c>
      <c s="36" t="s">
        <v>86</v>
      </c>
      <c s="37">
        <v>20</v>
      </c>
      <c s="36">
        <v>0</v>
      </c>
      <c s="36">
        <f>ROUND(G452*H452,6)</f>
      </c>
      <c r="L452" s="38">
        <v>0</v>
      </c>
      <c s="32">
        <f>ROUND(ROUND(L452,2)*ROUND(G452,3),2)</f>
      </c>
      <c s="36" t="s">
        <v>395</v>
      </c>
      <c>
        <f>(M452*21)/100</f>
      </c>
      <c t="s">
        <v>28</v>
      </c>
    </row>
    <row r="453" spans="1:5" ht="12.75">
      <c r="A453" s="35" t="s">
        <v>56</v>
      </c>
      <c r="E453" s="39" t="s">
        <v>1314</v>
      </c>
    </row>
    <row r="454" spans="1:5" ht="12.75">
      <c r="A454" s="35" t="s">
        <v>57</v>
      </c>
      <c r="E454" s="40" t="s">
        <v>5</v>
      </c>
    </row>
    <row r="455" spans="1:5" ht="51">
      <c r="A455" t="s">
        <v>58</v>
      </c>
      <c r="E455" s="39" t="s">
        <v>522</v>
      </c>
    </row>
    <row r="456" spans="1:16" ht="12.75">
      <c r="A456" t="s">
        <v>50</v>
      </c>
      <c s="34" t="s">
        <v>659</v>
      </c>
      <c s="34" t="s">
        <v>1315</v>
      </c>
      <c s="35" t="s">
        <v>5</v>
      </c>
      <c s="6" t="s">
        <v>1316</v>
      </c>
      <c s="36" t="s">
        <v>86</v>
      </c>
      <c s="37">
        <v>60</v>
      </c>
      <c s="36">
        <v>0</v>
      </c>
      <c s="36">
        <f>ROUND(G456*H456,6)</f>
      </c>
      <c r="L456" s="38">
        <v>0</v>
      </c>
      <c s="32">
        <f>ROUND(ROUND(L456,2)*ROUND(G456,3),2)</f>
      </c>
      <c s="36" t="s">
        <v>395</v>
      </c>
      <c>
        <f>(M456*21)/100</f>
      </c>
      <c t="s">
        <v>28</v>
      </c>
    </row>
    <row r="457" spans="1:5" ht="12.75">
      <c r="A457" s="35" t="s">
        <v>56</v>
      </c>
      <c r="E457" s="39" t="s">
        <v>1316</v>
      </c>
    </row>
    <row r="458" spans="1:5" ht="12.75">
      <c r="A458" s="35" t="s">
        <v>57</v>
      </c>
      <c r="E458" s="40" t="s">
        <v>5</v>
      </c>
    </row>
    <row r="459" spans="1:5" ht="51">
      <c r="A459" t="s">
        <v>58</v>
      </c>
      <c r="E459" s="39" t="s">
        <v>522</v>
      </c>
    </row>
    <row r="460" spans="1:16" ht="12.75">
      <c r="A460" t="s">
        <v>50</v>
      </c>
      <c s="34" t="s">
        <v>662</v>
      </c>
      <c s="34" t="s">
        <v>1317</v>
      </c>
      <c s="35" t="s">
        <v>5</v>
      </c>
      <c s="6" t="s">
        <v>1318</v>
      </c>
      <c s="36" t="s">
        <v>86</v>
      </c>
      <c s="37">
        <v>15</v>
      </c>
      <c s="36">
        <v>0</v>
      </c>
      <c s="36">
        <f>ROUND(G460*H460,6)</f>
      </c>
      <c r="L460" s="38">
        <v>0</v>
      </c>
      <c s="32">
        <f>ROUND(ROUND(L460,2)*ROUND(G460,3),2)</f>
      </c>
      <c s="36" t="s">
        <v>395</v>
      </c>
      <c>
        <f>(M460*21)/100</f>
      </c>
      <c t="s">
        <v>28</v>
      </c>
    </row>
    <row r="461" spans="1:5" ht="12.75">
      <c r="A461" s="35" t="s">
        <v>56</v>
      </c>
      <c r="E461" s="39" t="s">
        <v>1318</v>
      </c>
    </row>
    <row r="462" spans="1:5" ht="12.75">
      <c r="A462" s="35" t="s">
        <v>57</v>
      </c>
      <c r="E462" s="40" t="s">
        <v>5</v>
      </c>
    </row>
    <row r="463" spans="1:5" ht="51">
      <c r="A463" t="s">
        <v>58</v>
      </c>
      <c r="E463" s="39" t="s">
        <v>522</v>
      </c>
    </row>
    <row r="464" spans="1:16" ht="12.75">
      <c r="A464" t="s">
        <v>50</v>
      </c>
      <c s="34" t="s">
        <v>666</v>
      </c>
      <c s="34" t="s">
        <v>1107</v>
      </c>
      <c s="35" t="s">
        <v>5</v>
      </c>
      <c s="6" t="s">
        <v>1108</v>
      </c>
      <c s="36" t="s">
        <v>65</v>
      </c>
      <c s="37">
        <v>8</v>
      </c>
      <c s="36">
        <v>0</v>
      </c>
      <c s="36">
        <f>ROUND(G464*H464,6)</f>
      </c>
      <c r="L464" s="38">
        <v>0</v>
      </c>
      <c s="32">
        <f>ROUND(ROUND(L464,2)*ROUND(G464,3),2)</f>
      </c>
      <c s="36" t="s">
        <v>395</v>
      </c>
      <c>
        <f>(M464*21)/100</f>
      </c>
      <c t="s">
        <v>28</v>
      </c>
    </row>
    <row r="465" spans="1:5" ht="12.75">
      <c r="A465" s="35" t="s">
        <v>56</v>
      </c>
      <c r="E465" s="39" t="s">
        <v>1108</v>
      </c>
    </row>
    <row r="466" spans="1:5" ht="12.75">
      <c r="A466" s="35" t="s">
        <v>57</v>
      </c>
      <c r="E466" s="40" t="s">
        <v>5</v>
      </c>
    </row>
    <row r="467" spans="1:5" ht="51">
      <c r="A467" t="s">
        <v>58</v>
      </c>
      <c r="E467" s="39" t="s">
        <v>1109</v>
      </c>
    </row>
    <row r="468" spans="1:16" ht="12.75">
      <c r="A468" t="s">
        <v>50</v>
      </c>
      <c s="34" t="s">
        <v>670</v>
      </c>
      <c s="34" t="s">
        <v>1319</v>
      </c>
      <c s="35" t="s">
        <v>5</v>
      </c>
      <c s="6" t="s">
        <v>1320</v>
      </c>
      <c s="36" t="s">
        <v>86</v>
      </c>
      <c s="37">
        <v>30</v>
      </c>
      <c s="36">
        <v>0</v>
      </c>
      <c s="36">
        <f>ROUND(G468*H468,6)</f>
      </c>
      <c r="L468" s="38">
        <v>0</v>
      </c>
      <c s="32">
        <f>ROUND(ROUND(L468,2)*ROUND(G468,3),2)</f>
      </c>
      <c s="36" t="s">
        <v>395</v>
      </c>
      <c>
        <f>(M468*21)/100</f>
      </c>
      <c t="s">
        <v>28</v>
      </c>
    </row>
    <row r="469" spans="1:5" ht="12.75">
      <c r="A469" s="35" t="s">
        <v>56</v>
      </c>
      <c r="E469" s="39" t="s">
        <v>1320</v>
      </c>
    </row>
    <row r="470" spans="1:5" ht="12.75">
      <c r="A470" s="35" t="s">
        <v>57</v>
      </c>
      <c r="E470" s="40" t="s">
        <v>5</v>
      </c>
    </row>
    <row r="471" spans="1:5" ht="51">
      <c r="A471" t="s">
        <v>58</v>
      </c>
      <c r="E471" s="39" t="s">
        <v>753</v>
      </c>
    </row>
    <row r="472" spans="1:16" ht="12.75">
      <c r="A472" t="s">
        <v>50</v>
      </c>
      <c s="34" t="s">
        <v>674</v>
      </c>
      <c s="34" t="s">
        <v>1110</v>
      </c>
      <c s="35" t="s">
        <v>5</v>
      </c>
      <c s="6" t="s">
        <v>1111</v>
      </c>
      <c s="36" t="s">
        <v>86</v>
      </c>
      <c s="37">
        <v>30</v>
      </c>
      <c s="36">
        <v>0</v>
      </c>
      <c s="36">
        <f>ROUND(G472*H472,6)</f>
      </c>
      <c r="L472" s="38">
        <v>0</v>
      </c>
      <c s="32">
        <f>ROUND(ROUND(L472,2)*ROUND(G472,3),2)</f>
      </c>
      <c s="36" t="s">
        <v>395</v>
      </c>
      <c>
        <f>(M472*21)/100</f>
      </c>
      <c t="s">
        <v>28</v>
      </c>
    </row>
    <row r="473" spans="1:5" ht="12.75">
      <c r="A473" s="35" t="s">
        <v>56</v>
      </c>
      <c r="E473" s="39" t="s">
        <v>1111</v>
      </c>
    </row>
    <row r="474" spans="1:5" ht="12.75">
      <c r="A474" s="35" t="s">
        <v>57</v>
      </c>
      <c r="E474" s="40" t="s">
        <v>5</v>
      </c>
    </row>
    <row r="475" spans="1:5" ht="51">
      <c r="A475" t="s">
        <v>58</v>
      </c>
      <c r="E475" s="39" t="s">
        <v>753</v>
      </c>
    </row>
    <row r="476" spans="1:16" ht="25.5">
      <c r="A476" t="s">
        <v>50</v>
      </c>
      <c s="34" t="s">
        <v>678</v>
      </c>
      <c s="34" t="s">
        <v>1112</v>
      </c>
      <c s="35" t="s">
        <v>5</v>
      </c>
      <c s="6" t="s">
        <v>1113</v>
      </c>
      <c s="36" t="s">
        <v>65</v>
      </c>
      <c s="37">
        <v>15</v>
      </c>
      <c s="36">
        <v>0</v>
      </c>
      <c s="36">
        <f>ROUND(G476*H476,6)</f>
      </c>
      <c r="L476" s="38">
        <v>0</v>
      </c>
      <c s="32">
        <f>ROUND(ROUND(L476,2)*ROUND(G476,3),2)</f>
      </c>
      <c s="36" t="s">
        <v>395</v>
      </c>
      <c>
        <f>(M476*21)/100</f>
      </c>
      <c t="s">
        <v>28</v>
      </c>
    </row>
    <row r="477" spans="1:5" ht="25.5">
      <c r="A477" s="35" t="s">
        <v>56</v>
      </c>
      <c r="E477" s="39" t="s">
        <v>1113</v>
      </c>
    </row>
    <row r="478" spans="1:5" ht="12.75">
      <c r="A478" s="35" t="s">
        <v>57</v>
      </c>
      <c r="E478" s="40" t="s">
        <v>5</v>
      </c>
    </row>
    <row r="479" spans="1:5" ht="63.75">
      <c r="A479" t="s">
        <v>58</v>
      </c>
      <c r="E479" s="39" t="s">
        <v>1114</v>
      </c>
    </row>
    <row r="480" spans="1:16" ht="25.5">
      <c r="A480" t="s">
        <v>50</v>
      </c>
      <c s="34" t="s">
        <v>682</v>
      </c>
      <c s="34" t="s">
        <v>1321</v>
      </c>
      <c s="35" t="s">
        <v>5</v>
      </c>
      <c s="6" t="s">
        <v>1322</v>
      </c>
      <c s="36" t="s">
        <v>65</v>
      </c>
      <c s="37">
        <v>2</v>
      </c>
      <c s="36">
        <v>0</v>
      </c>
      <c s="36">
        <f>ROUND(G480*H480,6)</f>
      </c>
      <c r="L480" s="38">
        <v>0</v>
      </c>
      <c s="32">
        <f>ROUND(ROUND(L480,2)*ROUND(G480,3),2)</f>
      </c>
      <c s="36" t="s">
        <v>395</v>
      </c>
      <c>
        <f>(M480*21)/100</f>
      </c>
      <c t="s">
        <v>28</v>
      </c>
    </row>
    <row r="481" spans="1:5" ht="25.5">
      <c r="A481" s="35" t="s">
        <v>56</v>
      </c>
      <c r="E481" s="39" t="s">
        <v>1322</v>
      </c>
    </row>
    <row r="482" spans="1:5" ht="12.75">
      <c r="A482" s="35" t="s">
        <v>57</v>
      </c>
      <c r="E482" s="40" t="s">
        <v>5</v>
      </c>
    </row>
    <row r="483" spans="1:5" ht="51">
      <c r="A483" t="s">
        <v>58</v>
      </c>
      <c r="E483" s="39" t="s">
        <v>525</v>
      </c>
    </row>
    <row r="484" spans="1:16" ht="25.5">
      <c r="A484" t="s">
        <v>50</v>
      </c>
      <c s="34" t="s">
        <v>686</v>
      </c>
      <c s="34" t="s">
        <v>523</v>
      </c>
      <c s="35" t="s">
        <v>5</v>
      </c>
      <c s="6" t="s">
        <v>524</v>
      </c>
      <c s="36" t="s">
        <v>65</v>
      </c>
      <c s="37">
        <v>100</v>
      </c>
      <c s="36">
        <v>0</v>
      </c>
      <c s="36">
        <f>ROUND(G484*H484,6)</f>
      </c>
      <c r="L484" s="38">
        <v>0</v>
      </c>
      <c s="32">
        <f>ROUND(ROUND(L484,2)*ROUND(G484,3),2)</f>
      </c>
      <c s="36" t="s">
        <v>395</v>
      </c>
      <c>
        <f>(M484*21)/100</f>
      </c>
      <c t="s">
        <v>28</v>
      </c>
    </row>
    <row r="485" spans="1:5" ht="25.5">
      <c r="A485" s="35" t="s">
        <v>56</v>
      </c>
      <c r="E485" s="39" t="s">
        <v>524</v>
      </c>
    </row>
    <row r="486" spans="1:5" ht="12.75">
      <c r="A486" s="35" t="s">
        <v>57</v>
      </c>
      <c r="E486" s="40" t="s">
        <v>5</v>
      </c>
    </row>
    <row r="487" spans="1:5" ht="51">
      <c r="A487" t="s">
        <v>58</v>
      </c>
      <c r="E487" s="39" t="s">
        <v>525</v>
      </c>
    </row>
    <row r="488" spans="1:16" ht="25.5">
      <c r="A488" t="s">
        <v>50</v>
      </c>
      <c s="34" t="s">
        <v>687</v>
      </c>
      <c s="34" t="s">
        <v>1115</v>
      </c>
      <c s="35" t="s">
        <v>5</v>
      </c>
      <c s="6" t="s">
        <v>1116</v>
      </c>
      <c s="36" t="s">
        <v>65</v>
      </c>
      <c s="37">
        <v>50</v>
      </c>
      <c s="36">
        <v>0</v>
      </c>
      <c s="36">
        <f>ROUND(G488*H488,6)</f>
      </c>
      <c r="L488" s="38">
        <v>0</v>
      </c>
      <c s="32">
        <f>ROUND(ROUND(L488,2)*ROUND(G488,3),2)</f>
      </c>
      <c s="36" t="s">
        <v>395</v>
      </c>
      <c>
        <f>(M488*21)/100</f>
      </c>
      <c t="s">
        <v>28</v>
      </c>
    </row>
    <row r="489" spans="1:5" ht="25.5">
      <c r="A489" s="35" t="s">
        <v>56</v>
      </c>
      <c r="E489" s="39" t="s">
        <v>1116</v>
      </c>
    </row>
    <row r="490" spans="1:5" ht="12.75">
      <c r="A490" s="35" t="s">
        <v>57</v>
      </c>
      <c r="E490" s="40" t="s">
        <v>5</v>
      </c>
    </row>
    <row r="491" spans="1:5" ht="51">
      <c r="A491" t="s">
        <v>58</v>
      </c>
      <c r="E491" s="39" t="s">
        <v>525</v>
      </c>
    </row>
    <row r="492" spans="1:16" ht="25.5">
      <c r="A492" t="s">
        <v>50</v>
      </c>
      <c s="34" t="s">
        <v>688</v>
      </c>
      <c s="34" t="s">
        <v>1323</v>
      </c>
      <c s="35" t="s">
        <v>5</v>
      </c>
      <c s="6" t="s">
        <v>1324</v>
      </c>
      <c s="36" t="s">
        <v>65</v>
      </c>
      <c s="37">
        <v>4</v>
      </c>
      <c s="36">
        <v>0</v>
      </c>
      <c s="36">
        <f>ROUND(G492*H492,6)</f>
      </c>
      <c r="L492" s="38">
        <v>0</v>
      </c>
      <c s="32">
        <f>ROUND(ROUND(L492,2)*ROUND(G492,3),2)</f>
      </c>
      <c s="36" t="s">
        <v>395</v>
      </c>
      <c>
        <f>(M492*21)/100</f>
      </c>
      <c t="s">
        <v>28</v>
      </c>
    </row>
    <row r="493" spans="1:5" ht="25.5">
      <c r="A493" s="35" t="s">
        <v>56</v>
      </c>
      <c r="E493" s="39" t="s">
        <v>1324</v>
      </c>
    </row>
    <row r="494" spans="1:5" ht="12.75">
      <c r="A494" s="35" t="s">
        <v>57</v>
      </c>
      <c r="E494" s="40" t="s">
        <v>5</v>
      </c>
    </row>
    <row r="495" spans="1:5" ht="51">
      <c r="A495" t="s">
        <v>58</v>
      </c>
      <c r="E495" s="39" t="s">
        <v>525</v>
      </c>
    </row>
    <row r="496" spans="1:16" ht="12.75">
      <c r="A496" t="s">
        <v>50</v>
      </c>
      <c s="34" t="s">
        <v>691</v>
      </c>
      <c s="34" t="s">
        <v>1117</v>
      </c>
      <c s="35" t="s">
        <v>5</v>
      </c>
      <c s="6" t="s">
        <v>1118</v>
      </c>
      <c s="36" t="s">
        <v>65</v>
      </c>
      <c s="37">
        <v>100</v>
      </c>
      <c s="36">
        <v>0</v>
      </c>
      <c s="36">
        <f>ROUND(G496*H496,6)</f>
      </c>
      <c r="L496" s="38">
        <v>0</v>
      </c>
      <c s="32">
        <f>ROUND(ROUND(L496,2)*ROUND(G496,3),2)</f>
      </c>
      <c s="36" t="s">
        <v>395</v>
      </c>
      <c>
        <f>(M496*21)/100</f>
      </c>
      <c t="s">
        <v>28</v>
      </c>
    </row>
    <row r="497" spans="1:5" ht="12.75">
      <c r="A497" s="35" t="s">
        <v>56</v>
      </c>
      <c r="E497" s="39" t="s">
        <v>1118</v>
      </c>
    </row>
    <row r="498" spans="1:5" ht="12.75">
      <c r="A498" s="35" t="s">
        <v>57</v>
      </c>
      <c r="E498" s="40" t="s">
        <v>5</v>
      </c>
    </row>
    <row r="499" spans="1:5" ht="38.25">
      <c r="A499" t="s">
        <v>58</v>
      </c>
      <c r="E499" s="39" t="s">
        <v>1119</v>
      </c>
    </row>
    <row r="500" spans="1:16" ht="12.75">
      <c r="A500" t="s">
        <v>50</v>
      </c>
      <c s="34" t="s">
        <v>695</v>
      </c>
      <c s="34" t="s">
        <v>1120</v>
      </c>
      <c s="35" t="s">
        <v>5</v>
      </c>
      <c s="6" t="s">
        <v>1121</v>
      </c>
      <c s="36" t="s">
        <v>65</v>
      </c>
      <c s="37">
        <v>6</v>
      </c>
      <c s="36">
        <v>0</v>
      </c>
      <c s="36">
        <f>ROUND(G500*H500,6)</f>
      </c>
      <c r="L500" s="38">
        <v>0</v>
      </c>
      <c s="32">
        <f>ROUND(ROUND(L500,2)*ROUND(G500,3),2)</f>
      </c>
      <c s="36" t="s">
        <v>395</v>
      </c>
      <c>
        <f>(M500*21)/100</f>
      </c>
      <c t="s">
        <v>28</v>
      </c>
    </row>
    <row r="501" spans="1:5" ht="12.75">
      <c r="A501" s="35" t="s">
        <v>56</v>
      </c>
      <c r="E501" s="39" t="s">
        <v>1121</v>
      </c>
    </row>
    <row r="502" spans="1:5" ht="12.75">
      <c r="A502" s="35" t="s">
        <v>57</v>
      </c>
      <c r="E502" s="40" t="s">
        <v>5</v>
      </c>
    </row>
    <row r="503" spans="1:5" ht="102">
      <c r="A503" t="s">
        <v>58</v>
      </c>
      <c r="E503" s="39" t="s">
        <v>421</v>
      </c>
    </row>
    <row r="504" spans="1:16" ht="12.75">
      <c r="A504" t="s">
        <v>50</v>
      </c>
      <c s="34" t="s">
        <v>698</v>
      </c>
      <c s="34" t="s">
        <v>1122</v>
      </c>
      <c s="35" t="s">
        <v>5</v>
      </c>
      <c s="6" t="s">
        <v>1123</v>
      </c>
      <c s="36" t="s">
        <v>65</v>
      </c>
      <c s="37">
        <v>6</v>
      </c>
      <c s="36">
        <v>0</v>
      </c>
      <c s="36">
        <f>ROUND(G504*H504,6)</f>
      </c>
      <c r="L504" s="38">
        <v>0</v>
      </c>
      <c s="32">
        <f>ROUND(ROUND(L504,2)*ROUND(G504,3),2)</f>
      </c>
      <c s="36" t="s">
        <v>395</v>
      </c>
      <c>
        <f>(M504*21)/100</f>
      </c>
      <c t="s">
        <v>28</v>
      </c>
    </row>
    <row r="505" spans="1:5" ht="12.75">
      <c r="A505" s="35" t="s">
        <v>56</v>
      </c>
      <c r="E505" s="39" t="s">
        <v>1123</v>
      </c>
    </row>
    <row r="506" spans="1:5" ht="12.75">
      <c r="A506" s="35" t="s">
        <v>57</v>
      </c>
      <c r="E506" s="40" t="s">
        <v>5</v>
      </c>
    </row>
    <row r="507" spans="1:5" ht="89.25">
      <c r="A507" t="s">
        <v>58</v>
      </c>
      <c r="E507" s="39" t="s">
        <v>694</v>
      </c>
    </row>
    <row r="508" spans="1:13" ht="12.75">
      <c r="A508" t="s">
        <v>47</v>
      </c>
      <c r="C508" s="31" t="s">
        <v>108</v>
      </c>
      <c r="E508" s="33" t="s">
        <v>1325</v>
      </c>
      <c r="J508" s="32">
        <f>0</f>
      </c>
      <c s="32">
        <f>0</f>
      </c>
      <c s="32">
        <f>0+L509+L513+L517+L521+L525+L529+L533+L537+L541+L545+L549+L553+L557+L561+L565+L569+L573+L577+L581+L585+L589+L593+L597+L601+L605+L609+L613+L617+L621+L625</f>
      </c>
      <c s="32">
        <f>0+M509+M513+M517+M521+M525+M529+M533+M537+M541+M545+M549+M553+M557+M561+M565+M569+M573+M577+M581+M585+M589+M593+M597+M601+M605+M609+M613+M617+M621+M625</f>
      </c>
    </row>
    <row r="509" spans="1:16" ht="12.75">
      <c r="A509" t="s">
        <v>50</v>
      </c>
      <c s="34" t="s">
        <v>701</v>
      </c>
      <c s="34" t="s">
        <v>950</v>
      </c>
      <c s="35" t="s">
        <v>5</v>
      </c>
      <c s="6" t="s">
        <v>951</v>
      </c>
      <c s="36" t="s">
        <v>70</v>
      </c>
      <c s="37">
        <v>1</v>
      </c>
      <c s="36">
        <v>0</v>
      </c>
      <c s="36">
        <f>ROUND(G509*H509,6)</f>
      </c>
      <c r="L509" s="38">
        <v>0</v>
      </c>
      <c s="32">
        <f>ROUND(ROUND(L509,2)*ROUND(G509,3),2)</f>
      </c>
      <c s="36" t="s">
        <v>395</v>
      </c>
      <c>
        <f>(M509*21)/100</f>
      </c>
      <c t="s">
        <v>28</v>
      </c>
    </row>
    <row r="510" spans="1:5" ht="12.75">
      <c r="A510" s="35" t="s">
        <v>56</v>
      </c>
      <c r="E510" s="39" t="s">
        <v>951</v>
      </c>
    </row>
    <row r="511" spans="1:5" ht="12.75">
      <c r="A511" s="35" t="s">
        <v>57</v>
      </c>
      <c r="E511" s="40" t="s">
        <v>5</v>
      </c>
    </row>
    <row r="512" spans="1:5" ht="25.5">
      <c r="A512" t="s">
        <v>58</v>
      </c>
      <c r="E512" s="39" t="s">
        <v>952</v>
      </c>
    </row>
    <row r="513" spans="1:16" ht="12.75">
      <c r="A513" t="s">
        <v>50</v>
      </c>
      <c s="34" t="s">
        <v>704</v>
      </c>
      <c s="34" t="s">
        <v>1326</v>
      </c>
      <c s="35" t="s">
        <v>5</v>
      </c>
      <c s="6" t="s">
        <v>1327</v>
      </c>
      <c s="36" t="s">
        <v>65</v>
      </c>
      <c s="37">
        <v>3</v>
      </c>
      <c s="36">
        <v>0</v>
      </c>
      <c s="36">
        <f>ROUND(G513*H513,6)</f>
      </c>
      <c r="L513" s="38">
        <v>0</v>
      </c>
      <c s="32">
        <f>ROUND(ROUND(L513,2)*ROUND(G513,3),2)</f>
      </c>
      <c s="36" t="s">
        <v>395</v>
      </c>
      <c>
        <f>(M513*21)/100</f>
      </c>
      <c t="s">
        <v>28</v>
      </c>
    </row>
    <row r="514" spans="1:5" ht="12.75">
      <c r="A514" s="35" t="s">
        <v>56</v>
      </c>
      <c r="E514" s="39" t="s">
        <v>1327</v>
      </c>
    </row>
    <row r="515" spans="1:5" ht="12.75">
      <c r="A515" s="35" t="s">
        <v>57</v>
      </c>
      <c r="E515" s="40" t="s">
        <v>5</v>
      </c>
    </row>
    <row r="516" spans="1:5" ht="63.75">
      <c r="A516" t="s">
        <v>58</v>
      </c>
      <c r="E516" s="39" t="s">
        <v>955</v>
      </c>
    </row>
    <row r="517" spans="1:16" ht="12.75">
      <c r="A517" t="s">
        <v>50</v>
      </c>
      <c s="34" t="s">
        <v>707</v>
      </c>
      <c s="34" t="s">
        <v>1328</v>
      </c>
      <c s="35" t="s">
        <v>5</v>
      </c>
      <c s="6" t="s">
        <v>1329</v>
      </c>
      <c s="36" t="s">
        <v>65</v>
      </c>
      <c s="37">
        <v>1</v>
      </c>
      <c s="36">
        <v>0</v>
      </c>
      <c s="36">
        <f>ROUND(G517*H517,6)</f>
      </c>
      <c r="L517" s="38">
        <v>0</v>
      </c>
      <c s="32">
        <f>ROUND(ROUND(L517,2)*ROUND(G517,3),2)</f>
      </c>
      <c s="36" t="s">
        <v>395</v>
      </c>
      <c>
        <f>(M517*21)/100</f>
      </c>
      <c t="s">
        <v>28</v>
      </c>
    </row>
    <row r="518" spans="1:5" ht="12.75">
      <c r="A518" s="35" t="s">
        <v>56</v>
      </c>
      <c r="E518" s="39" t="s">
        <v>1329</v>
      </c>
    </row>
    <row r="519" spans="1:5" ht="12.75">
      <c r="A519" s="35" t="s">
        <v>57</v>
      </c>
      <c r="E519" s="40" t="s">
        <v>5</v>
      </c>
    </row>
    <row r="520" spans="1:5" ht="63.75">
      <c r="A520" t="s">
        <v>58</v>
      </c>
      <c r="E520" s="39" t="s">
        <v>955</v>
      </c>
    </row>
    <row r="521" spans="1:16" ht="12.75">
      <c r="A521" t="s">
        <v>50</v>
      </c>
      <c s="34" t="s">
        <v>710</v>
      </c>
      <c s="34" t="s">
        <v>1330</v>
      </c>
      <c s="35" t="s">
        <v>5</v>
      </c>
      <c s="6" t="s">
        <v>1331</v>
      </c>
      <c s="36" t="s">
        <v>65</v>
      </c>
      <c s="37">
        <v>3</v>
      </c>
      <c s="36">
        <v>0</v>
      </c>
      <c s="36">
        <f>ROUND(G521*H521,6)</f>
      </c>
      <c r="L521" s="38">
        <v>0</v>
      </c>
      <c s="32">
        <f>ROUND(ROUND(L521,2)*ROUND(G521,3),2)</f>
      </c>
      <c s="36" t="s">
        <v>395</v>
      </c>
      <c>
        <f>(M521*21)/100</f>
      </c>
      <c t="s">
        <v>28</v>
      </c>
    </row>
    <row r="522" spans="1:5" ht="12.75">
      <c r="A522" s="35" t="s">
        <v>56</v>
      </c>
      <c r="E522" s="39" t="s">
        <v>1331</v>
      </c>
    </row>
    <row r="523" spans="1:5" ht="12.75">
      <c r="A523" s="35" t="s">
        <v>57</v>
      </c>
      <c r="E523" s="40" t="s">
        <v>5</v>
      </c>
    </row>
    <row r="524" spans="1:5" ht="63.75">
      <c r="A524" t="s">
        <v>58</v>
      </c>
      <c r="E524" s="39" t="s">
        <v>955</v>
      </c>
    </row>
    <row r="525" spans="1:16" ht="12.75">
      <c r="A525" t="s">
        <v>50</v>
      </c>
      <c s="34" t="s">
        <v>713</v>
      </c>
      <c s="34" t="s">
        <v>953</v>
      </c>
      <c s="35" t="s">
        <v>5</v>
      </c>
      <c s="6" t="s">
        <v>954</v>
      </c>
      <c s="36" t="s">
        <v>65</v>
      </c>
      <c s="37">
        <v>2</v>
      </c>
      <c s="36">
        <v>0</v>
      </c>
      <c s="36">
        <f>ROUND(G525*H525,6)</f>
      </c>
      <c r="L525" s="38">
        <v>0</v>
      </c>
      <c s="32">
        <f>ROUND(ROUND(L525,2)*ROUND(G525,3),2)</f>
      </c>
      <c s="36" t="s">
        <v>395</v>
      </c>
      <c>
        <f>(M525*21)/100</f>
      </c>
      <c t="s">
        <v>28</v>
      </c>
    </row>
    <row r="526" spans="1:5" ht="12.75">
      <c r="A526" s="35" t="s">
        <v>56</v>
      </c>
      <c r="E526" s="39" t="s">
        <v>954</v>
      </c>
    </row>
    <row r="527" spans="1:5" ht="12.75">
      <c r="A527" s="35" t="s">
        <v>57</v>
      </c>
      <c r="E527" s="40" t="s">
        <v>5</v>
      </c>
    </row>
    <row r="528" spans="1:5" ht="63.75">
      <c r="A528" t="s">
        <v>58</v>
      </c>
      <c r="E528" s="39" t="s">
        <v>955</v>
      </c>
    </row>
    <row r="529" spans="1:16" ht="25.5">
      <c r="A529" t="s">
        <v>50</v>
      </c>
      <c s="34" t="s">
        <v>716</v>
      </c>
      <c s="34" t="s">
        <v>1332</v>
      </c>
      <c s="35" t="s">
        <v>5</v>
      </c>
      <c s="6" t="s">
        <v>1333</v>
      </c>
      <c s="36" t="s">
        <v>65</v>
      </c>
      <c s="37">
        <v>5</v>
      </c>
      <c s="36">
        <v>0</v>
      </c>
      <c s="36">
        <f>ROUND(G529*H529,6)</f>
      </c>
      <c r="L529" s="38">
        <v>0</v>
      </c>
      <c s="32">
        <f>ROUND(ROUND(L529,2)*ROUND(G529,3),2)</f>
      </c>
      <c s="36" t="s">
        <v>395</v>
      </c>
      <c>
        <f>(M529*21)/100</f>
      </c>
      <c t="s">
        <v>28</v>
      </c>
    </row>
    <row r="530" spans="1:5" ht="25.5">
      <c r="A530" s="35" t="s">
        <v>56</v>
      </c>
      <c r="E530" s="39" t="s">
        <v>1333</v>
      </c>
    </row>
    <row r="531" spans="1:5" ht="12.75">
      <c r="A531" s="35" t="s">
        <v>57</v>
      </c>
      <c r="E531" s="40" t="s">
        <v>5</v>
      </c>
    </row>
    <row r="532" spans="1:5" ht="63.75">
      <c r="A532" t="s">
        <v>58</v>
      </c>
      <c r="E532" s="39" t="s">
        <v>955</v>
      </c>
    </row>
    <row r="533" spans="1:16" ht="12.75">
      <c r="A533" t="s">
        <v>50</v>
      </c>
      <c s="34" t="s">
        <v>719</v>
      </c>
      <c s="34" t="s">
        <v>1334</v>
      </c>
      <c s="35" t="s">
        <v>5</v>
      </c>
      <c s="6" t="s">
        <v>1335</v>
      </c>
      <c s="36" t="s">
        <v>65</v>
      </c>
      <c s="37">
        <v>2</v>
      </c>
      <c s="36">
        <v>0</v>
      </c>
      <c s="36">
        <f>ROUND(G533*H533,6)</f>
      </c>
      <c r="L533" s="38">
        <v>0</v>
      </c>
      <c s="32">
        <f>ROUND(ROUND(L533,2)*ROUND(G533,3),2)</f>
      </c>
      <c s="36" t="s">
        <v>395</v>
      </c>
      <c>
        <f>(M533*21)/100</f>
      </c>
      <c t="s">
        <v>28</v>
      </c>
    </row>
    <row r="534" spans="1:5" ht="12.75">
      <c r="A534" s="35" t="s">
        <v>56</v>
      </c>
      <c r="E534" s="39" t="s">
        <v>1335</v>
      </c>
    </row>
    <row r="535" spans="1:5" ht="12.75">
      <c r="A535" s="35" t="s">
        <v>57</v>
      </c>
      <c r="E535" s="40" t="s">
        <v>5</v>
      </c>
    </row>
    <row r="536" spans="1:5" ht="63.75">
      <c r="A536" t="s">
        <v>58</v>
      </c>
      <c r="E536" s="39" t="s">
        <v>955</v>
      </c>
    </row>
    <row r="537" spans="1:16" ht="12.75">
      <c r="A537" t="s">
        <v>50</v>
      </c>
      <c s="34" t="s">
        <v>722</v>
      </c>
      <c s="34" t="s">
        <v>958</v>
      </c>
      <c s="35" t="s">
        <v>5</v>
      </c>
      <c s="6" t="s">
        <v>959</v>
      </c>
      <c s="36" t="s">
        <v>65</v>
      </c>
      <c s="37">
        <v>2</v>
      </c>
      <c s="36">
        <v>0</v>
      </c>
      <c s="36">
        <f>ROUND(G537*H537,6)</f>
      </c>
      <c r="L537" s="38">
        <v>0</v>
      </c>
      <c s="32">
        <f>ROUND(ROUND(L537,2)*ROUND(G537,3),2)</f>
      </c>
      <c s="36" t="s">
        <v>395</v>
      </c>
      <c>
        <f>(M537*21)/100</f>
      </c>
      <c t="s">
        <v>28</v>
      </c>
    </row>
    <row r="538" spans="1:5" ht="12.75">
      <c r="A538" s="35" t="s">
        <v>56</v>
      </c>
      <c r="E538" s="39" t="s">
        <v>959</v>
      </c>
    </row>
    <row r="539" spans="1:5" ht="12.75">
      <c r="A539" s="35" t="s">
        <v>57</v>
      </c>
      <c r="E539" s="40" t="s">
        <v>5</v>
      </c>
    </row>
    <row r="540" spans="1:5" ht="63.75">
      <c r="A540" t="s">
        <v>58</v>
      </c>
      <c r="E540" s="39" t="s">
        <v>955</v>
      </c>
    </row>
    <row r="541" spans="1:16" ht="12.75">
      <c r="A541" t="s">
        <v>50</v>
      </c>
      <c s="34" t="s">
        <v>725</v>
      </c>
      <c s="34" t="s">
        <v>960</v>
      </c>
      <c s="35" t="s">
        <v>5</v>
      </c>
      <c s="6" t="s">
        <v>961</v>
      </c>
      <c s="36" t="s">
        <v>65</v>
      </c>
      <c s="37">
        <v>2</v>
      </c>
      <c s="36">
        <v>0</v>
      </c>
      <c s="36">
        <f>ROUND(G541*H541,6)</f>
      </c>
      <c r="L541" s="38">
        <v>0</v>
      </c>
      <c s="32">
        <f>ROUND(ROUND(L541,2)*ROUND(G541,3),2)</f>
      </c>
      <c s="36" t="s">
        <v>395</v>
      </c>
      <c>
        <f>(M541*21)/100</f>
      </c>
      <c t="s">
        <v>28</v>
      </c>
    </row>
    <row r="542" spans="1:5" ht="12.75">
      <c r="A542" s="35" t="s">
        <v>56</v>
      </c>
      <c r="E542" s="39" t="s">
        <v>961</v>
      </c>
    </row>
    <row r="543" spans="1:5" ht="12.75">
      <c r="A543" s="35" t="s">
        <v>57</v>
      </c>
      <c r="E543" s="40" t="s">
        <v>5</v>
      </c>
    </row>
    <row r="544" spans="1:5" ht="63.75">
      <c r="A544" t="s">
        <v>58</v>
      </c>
      <c r="E544" s="39" t="s">
        <v>955</v>
      </c>
    </row>
    <row r="545" spans="1:16" ht="25.5">
      <c r="A545" t="s">
        <v>50</v>
      </c>
      <c s="34" t="s">
        <v>728</v>
      </c>
      <c s="34" t="s">
        <v>962</v>
      </c>
      <c s="35" t="s">
        <v>5</v>
      </c>
      <c s="6" t="s">
        <v>963</v>
      </c>
      <c s="36" t="s">
        <v>65</v>
      </c>
      <c s="37">
        <v>4</v>
      </c>
      <c s="36">
        <v>0</v>
      </c>
      <c s="36">
        <f>ROUND(G545*H545,6)</f>
      </c>
      <c r="L545" s="38">
        <v>0</v>
      </c>
      <c s="32">
        <f>ROUND(ROUND(L545,2)*ROUND(G545,3),2)</f>
      </c>
      <c s="36" t="s">
        <v>395</v>
      </c>
      <c>
        <f>(M545*21)/100</f>
      </c>
      <c t="s">
        <v>28</v>
      </c>
    </row>
    <row r="546" spans="1:5" ht="25.5">
      <c r="A546" s="35" t="s">
        <v>56</v>
      </c>
      <c r="E546" s="39" t="s">
        <v>963</v>
      </c>
    </row>
    <row r="547" spans="1:5" ht="12.75">
      <c r="A547" s="35" t="s">
        <v>57</v>
      </c>
      <c r="E547" s="40" t="s">
        <v>5</v>
      </c>
    </row>
    <row r="548" spans="1:5" ht="76.5">
      <c r="A548" t="s">
        <v>58</v>
      </c>
      <c r="E548" s="39" t="s">
        <v>964</v>
      </c>
    </row>
    <row r="549" spans="1:16" ht="38.25">
      <c r="A549" t="s">
        <v>50</v>
      </c>
      <c s="34" t="s">
        <v>731</v>
      </c>
      <c s="34" t="s">
        <v>965</v>
      </c>
      <c s="35" t="s">
        <v>5</v>
      </c>
      <c s="6" t="s">
        <v>966</v>
      </c>
      <c s="36" t="s">
        <v>65</v>
      </c>
      <c s="37">
        <v>28</v>
      </c>
      <c s="36">
        <v>0</v>
      </c>
      <c s="36">
        <f>ROUND(G549*H549,6)</f>
      </c>
      <c r="L549" s="38">
        <v>0</v>
      </c>
      <c s="32">
        <f>ROUND(ROUND(L549,2)*ROUND(G549,3),2)</f>
      </c>
      <c s="36" t="s">
        <v>395</v>
      </c>
      <c>
        <f>(M549*21)/100</f>
      </c>
      <c t="s">
        <v>28</v>
      </c>
    </row>
    <row r="550" spans="1:5" ht="38.25">
      <c r="A550" s="35" t="s">
        <v>56</v>
      </c>
      <c r="E550" s="39" t="s">
        <v>966</v>
      </c>
    </row>
    <row r="551" spans="1:5" ht="12.75">
      <c r="A551" s="35" t="s">
        <v>57</v>
      </c>
      <c r="E551" s="40" t="s">
        <v>5</v>
      </c>
    </row>
    <row r="552" spans="1:5" ht="76.5">
      <c r="A552" t="s">
        <v>58</v>
      </c>
      <c r="E552" s="39" t="s">
        <v>964</v>
      </c>
    </row>
    <row r="553" spans="1:16" ht="25.5">
      <c r="A553" t="s">
        <v>50</v>
      </c>
      <c s="34" t="s">
        <v>734</v>
      </c>
      <c s="34" t="s">
        <v>755</v>
      </c>
      <c s="35" t="s">
        <v>5</v>
      </c>
      <c s="6" t="s">
        <v>367</v>
      </c>
      <c s="36" t="s">
        <v>65</v>
      </c>
      <c s="37">
        <v>4</v>
      </c>
      <c s="36">
        <v>0</v>
      </c>
      <c s="36">
        <f>ROUND(G553*H553,6)</f>
      </c>
      <c r="L553" s="38">
        <v>0</v>
      </c>
      <c s="32">
        <f>ROUND(ROUND(L553,2)*ROUND(G553,3),2)</f>
      </c>
      <c s="36" t="s">
        <v>395</v>
      </c>
      <c>
        <f>(M553*21)/100</f>
      </c>
      <c t="s">
        <v>28</v>
      </c>
    </row>
    <row r="554" spans="1:5" ht="25.5">
      <c r="A554" s="35" t="s">
        <v>56</v>
      </c>
      <c r="E554" s="39" t="s">
        <v>367</v>
      </c>
    </row>
    <row r="555" spans="1:5" ht="12.75">
      <c r="A555" s="35" t="s">
        <v>57</v>
      </c>
      <c r="E555" s="40" t="s">
        <v>5</v>
      </c>
    </row>
    <row r="556" spans="1:5" ht="51">
      <c r="A556" t="s">
        <v>58</v>
      </c>
      <c r="E556" s="39" t="s">
        <v>756</v>
      </c>
    </row>
    <row r="557" spans="1:16" ht="12.75">
      <c r="A557" t="s">
        <v>50</v>
      </c>
      <c s="34" t="s">
        <v>737</v>
      </c>
      <c s="34" t="s">
        <v>967</v>
      </c>
      <c s="35" t="s">
        <v>5</v>
      </c>
      <c s="6" t="s">
        <v>968</v>
      </c>
      <c s="36" t="s">
        <v>65</v>
      </c>
      <c s="37">
        <v>1</v>
      </c>
      <c s="36">
        <v>0</v>
      </c>
      <c s="36">
        <f>ROUND(G557*H557,6)</f>
      </c>
      <c r="L557" s="38">
        <v>0</v>
      </c>
      <c s="32">
        <f>ROUND(ROUND(L557,2)*ROUND(G557,3),2)</f>
      </c>
      <c s="36" t="s">
        <v>395</v>
      </c>
      <c>
        <f>(M557*21)/100</f>
      </c>
      <c t="s">
        <v>28</v>
      </c>
    </row>
    <row r="558" spans="1:5" ht="12.75">
      <c r="A558" s="35" t="s">
        <v>56</v>
      </c>
      <c r="E558" s="39" t="s">
        <v>968</v>
      </c>
    </row>
    <row r="559" spans="1:5" ht="12.75">
      <c r="A559" s="35" t="s">
        <v>57</v>
      </c>
      <c r="E559" s="40" t="s">
        <v>5</v>
      </c>
    </row>
    <row r="560" spans="1:5" ht="51">
      <c r="A560" t="s">
        <v>58</v>
      </c>
      <c r="E560" s="39" t="s">
        <v>969</v>
      </c>
    </row>
    <row r="561" spans="1:16" ht="12.75">
      <c r="A561" t="s">
        <v>50</v>
      </c>
      <c s="34" t="s">
        <v>740</v>
      </c>
      <c s="34" t="s">
        <v>1336</v>
      </c>
      <c s="35" t="s">
        <v>5</v>
      </c>
      <c s="6" t="s">
        <v>1337</v>
      </c>
      <c s="36" t="s">
        <v>65</v>
      </c>
      <c s="37">
        <v>1</v>
      </c>
      <c s="36">
        <v>0</v>
      </c>
      <c s="36">
        <f>ROUND(G561*H561,6)</f>
      </c>
      <c r="L561" s="38">
        <v>0</v>
      </c>
      <c s="32">
        <f>ROUND(ROUND(L561,2)*ROUND(G561,3),2)</f>
      </c>
      <c s="36" t="s">
        <v>395</v>
      </c>
      <c>
        <f>(M561*21)/100</f>
      </c>
      <c t="s">
        <v>28</v>
      </c>
    </row>
    <row r="562" spans="1:5" ht="12.75">
      <c r="A562" s="35" t="s">
        <v>56</v>
      </c>
      <c r="E562" s="39" t="s">
        <v>1337</v>
      </c>
    </row>
    <row r="563" spans="1:5" ht="12.75">
      <c r="A563" s="35" t="s">
        <v>57</v>
      </c>
      <c r="E563" s="40" t="s">
        <v>5</v>
      </c>
    </row>
    <row r="564" spans="1:5" ht="51">
      <c r="A564" t="s">
        <v>58</v>
      </c>
      <c r="E564" s="39" t="s">
        <v>1338</v>
      </c>
    </row>
    <row r="565" spans="1:16" ht="25.5">
      <c r="A565" t="s">
        <v>50</v>
      </c>
      <c s="34" t="s">
        <v>743</v>
      </c>
      <c s="34" t="s">
        <v>1339</v>
      </c>
      <c s="35" t="s">
        <v>5</v>
      </c>
      <c s="6" t="s">
        <v>1340</v>
      </c>
      <c s="36" t="s">
        <v>65</v>
      </c>
      <c s="37">
        <v>1</v>
      </c>
      <c s="36">
        <v>0</v>
      </c>
      <c s="36">
        <f>ROUND(G565*H565,6)</f>
      </c>
      <c r="L565" s="38">
        <v>0</v>
      </c>
      <c s="32">
        <f>ROUND(ROUND(L565,2)*ROUND(G565,3),2)</f>
      </c>
      <c s="36" t="s">
        <v>395</v>
      </c>
      <c>
        <f>(M565*21)/100</f>
      </c>
      <c t="s">
        <v>28</v>
      </c>
    </row>
    <row r="566" spans="1:5" ht="25.5">
      <c r="A566" s="35" t="s">
        <v>56</v>
      </c>
      <c r="E566" s="39" t="s">
        <v>1340</v>
      </c>
    </row>
    <row r="567" spans="1:5" ht="12.75">
      <c r="A567" s="35" t="s">
        <v>57</v>
      </c>
      <c r="E567" s="40" t="s">
        <v>5</v>
      </c>
    </row>
    <row r="568" spans="1:5" ht="51">
      <c r="A568" t="s">
        <v>58</v>
      </c>
      <c r="E568" s="39" t="s">
        <v>1338</v>
      </c>
    </row>
    <row r="569" spans="1:16" ht="12.75">
      <c r="A569" t="s">
        <v>50</v>
      </c>
      <c s="34" t="s">
        <v>746</v>
      </c>
      <c s="34" t="s">
        <v>1341</v>
      </c>
      <c s="35" t="s">
        <v>5</v>
      </c>
      <c s="6" t="s">
        <v>1342</v>
      </c>
      <c s="36" t="s">
        <v>65</v>
      </c>
      <c s="37">
        <v>10</v>
      </c>
      <c s="36">
        <v>0</v>
      </c>
      <c s="36">
        <f>ROUND(G569*H569,6)</f>
      </c>
      <c r="L569" s="38">
        <v>0</v>
      </c>
      <c s="32">
        <f>ROUND(ROUND(L569,2)*ROUND(G569,3),2)</f>
      </c>
      <c s="36" t="s">
        <v>395</v>
      </c>
      <c>
        <f>(M569*21)/100</f>
      </c>
      <c t="s">
        <v>28</v>
      </c>
    </row>
    <row r="570" spans="1:5" ht="12.75">
      <c r="A570" s="35" t="s">
        <v>56</v>
      </c>
      <c r="E570" s="39" t="s">
        <v>1342</v>
      </c>
    </row>
    <row r="571" spans="1:5" ht="12.75">
      <c r="A571" s="35" t="s">
        <v>57</v>
      </c>
      <c r="E571" s="40" t="s">
        <v>5</v>
      </c>
    </row>
    <row r="572" spans="1:5" ht="51">
      <c r="A572" t="s">
        <v>58</v>
      </c>
      <c r="E572" s="39" t="s">
        <v>972</v>
      </c>
    </row>
    <row r="573" spans="1:16" ht="12.75">
      <c r="A573" t="s">
        <v>50</v>
      </c>
      <c s="34" t="s">
        <v>750</v>
      </c>
      <c s="34" t="s">
        <v>970</v>
      </c>
      <c s="35" t="s">
        <v>5</v>
      </c>
      <c s="6" t="s">
        <v>971</v>
      </c>
      <c s="36" t="s">
        <v>65</v>
      </c>
      <c s="37">
        <v>6</v>
      </c>
      <c s="36">
        <v>0</v>
      </c>
      <c s="36">
        <f>ROUND(G573*H573,6)</f>
      </c>
      <c r="L573" s="38">
        <v>0</v>
      </c>
      <c s="32">
        <f>ROUND(ROUND(L573,2)*ROUND(G573,3),2)</f>
      </c>
      <c s="36" t="s">
        <v>395</v>
      </c>
      <c>
        <f>(M573*21)/100</f>
      </c>
      <c t="s">
        <v>28</v>
      </c>
    </row>
    <row r="574" spans="1:5" ht="12.75">
      <c r="A574" s="35" t="s">
        <v>56</v>
      </c>
      <c r="E574" s="39" t="s">
        <v>971</v>
      </c>
    </row>
    <row r="575" spans="1:5" ht="12.75">
      <c r="A575" s="35" t="s">
        <v>57</v>
      </c>
      <c r="E575" s="40" t="s">
        <v>5</v>
      </c>
    </row>
    <row r="576" spans="1:5" ht="51">
      <c r="A576" t="s">
        <v>58</v>
      </c>
      <c r="E576" s="39" t="s">
        <v>972</v>
      </c>
    </row>
    <row r="577" spans="1:16" ht="12.75">
      <c r="A577" t="s">
        <v>50</v>
      </c>
      <c s="34" t="s">
        <v>754</v>
      </c>
      <c s="34" t="s">
        <v>1343</v>
      </c>
      <c s="35" t="s">
        <v>5</v>
      </c>
      <c s="6" t="s">
        <v>1344</v>
      </c>
      <c s="36" t="s">
        <v>65</v>
      </c>
      <c s="37">
        <v>1</v>
      </c>
      <c s="36">
        <v>0</v>
      </c>
      <c s="36">
        <f>ROUND(G577*H577,6)</f>
      </c>
      <c r="L577" s="38">
        <v>0</v>
      </c>
      <c s="32">
        <f>ROUND(ROUND(L577,2)*ROUND(G577,3),2)</f>
      </c>
      <c s="36" t="s">
        <v>395</v>
      </c>
      <c>
        <f>(M577*21)/100</f>
      </c>
      <c t="s">
        <v>28</v>
      </c>
    </row>
    <row r="578" spans="1:5" ht="12.75">
      <c r="A578" s="35" t="s">
        <v>56</v>
      </c>
      <c r="E578" s="39" t="s">
        <v>1344</v>
      </c>
    </row>
    <row r="579" spans="1:5" ht="12.75">
      <c r="A579" s="35" t="s">
        <v>57</v>
      </c>
      <c r="E579" s="40" t="s">
        <v>5</v>
      </c>
    </row>
    <row r="580" spans="1:5" ht="51">
      <c r="A580" t="s">
        <v>58</v>
      </c>
      <c r="E580" s="39" t="s">
        <v>1338</v>
      </c>
    </row>
    <row r="581" spans="1:16" ht="12.75">
      <c r="A581" t="s">
        <v>50</v>
      </c>
      <c s="34" t="s">
        <v>757</v>
      </c>
      <c s="34" t="s">
        <v>1345</v>
      </c>
      <c s="35" t="s">
        <v>5</v>
      </c>
      <c s="6" t="s">
        <v>1346</v>
      </c>
      <c s="36" t="s">
        <v>65</v>
      </c>
      <c s="37">
        <v>1</v>
      </c>
      <c s="36">
        <v>0</v>
      </c>
      <c s="36">
        <f>ROUND(G581*H581,6)</f>
      </c>
      <c r="L581" s="38">
        <v>0</v>
      </c>
      <c s="32">
        <f>ROUND(ROUND(L581,2)*ROUND(G581,3),2)</f>
      </c>
      <c s="36" t="s">
        <v>395</v>
      </c>
      <c>
        <f>(M581*21)/100</f>
      </c>
      <c t="s">
        <v>28</v>
      </c>
    </row>
    <row r="582" spans="1:5" ht="12.75">
      <c r="A582" s="35" t="s">
        <v>56</v>
      </c>
      <c r="E582" s="39" t="s">
        <v>1346</v>
      </c>
    </row>
    <row r="583" spans="1:5" ht="12.75">
      <c r="A583" s="35" t="s">
        <v>57</v>
      </c>
      <c r="E583" s="40" t="s">
        <v>5</v>
      </c>
    </row>
    <row r="584" spans="1:5" ht="51">
      <c r="A584" t="s">
        <v>58</v>
      </c>
      <c r="E584" s="39" t="s">
        <v>1347</v>
      </c>
    </row>
    <row r="585" spans="1:16" ht="12.75">
      <c r="A585" t="s">
        <v>50</v>
      </c>
      <c s="34" t="s">
        <v>760</v>
      </c>
      <c s="34" t="s">
        <v>973</v>
      </c>
      <c s="35" t="s">
        <v>5</v>
      </c>
      <c s="6" t="s">
        <v>974</v>
      </c>
      <c s="36" t="s">
        <v>380</v>
      </c>
      <c s="37">
        <v>160</v>
      </c>
      <c s="36">
        <v>0</v>
      </c>
      <c s="36">
        <f>ROUND(G585*H585,6)</f>
      </c>
      <c r="L585" s="38">
        <v>0</v>
      </c>
      <c s="32">
        <f>ROUND(ROUND(L585,2)*ROUND(G585,3),2)</f>
      </c>
      <c s="36" t="s">
        <v>395</v>
      </c>
      <c>
        <f>(M585*21)/100</f>
      </c>
      <c t="s">
        <v>28</v>
      </c>
    </row>
    <row r="586" spans="1:5" ht="12.75">
      <c r="A586" s="35" t="s">
        <v>56</v>
      </c>
      <c r="E586" s="39" t="s">
        <v>974</v>
      </c>
    </row>
    <row r="587" spans="1:5" ht="12.75">
      <c r="A587" s="35" t="s">
        <v>57</v>
      </c>
      <c r="E587" s="40" t="s">
        <v>5</v>
      </c>
    </row>
    <row r="588" spans="1:5" ht="51">
      <c r="A588" t="s">
        <v>58</v>
      </c>
      <c r="E588" s="39" t="s">
        <v>975</v>
      </c>
    </row>
    <row r="589" spans="1:16" ht="12.75">
      <c r="A589" t="s">
        <v>50</v>
      </c>
      <c s="34" t="s">
        <v>761</v>
      </c>
      <c s="34" t="s">
        <v>976</v>
      </c>
      <c s="35" t="s">
        <v>5</v>
      </c>
      <c s="6" t="s">
        <v>977</v>
      </c>
      <c s="36" t="s">
        <v>380</v>
      </c>
      <c s="37">
        <v>60</v>
      </c>
      <c s="36">
        <v>0</v>
      </c>
      <c s="36">
        <f>ROUND(G589*H589,6)</f>
      </c>
      <c r="L589" s="38">
        <v>0</v>
      </c>
      <c s="32">
        <f>ROUND(ROUND(L589,2)*ROUND(G589,3),2)</f>
      </c>
      <c s="36" t="s">
        <v>395</v>
      </c>
      <c>
        <f>(M589*21)/100</f>
      </c>
      <c t="s">
        <v>28</v>
      </c>
    </row>
    <row r="590" spans="1:5" ht="12.75">
      <c r="A590" s="35" t="s">
        <v>56</v>
      </c>
      <c r="E590" s="39" t="s">
        <v>977</v>
      </c>
    </row>
    <row r="591" spans="1:5" ht="12.75">
      <c r="A591" s="35" t="s">
        <v>57</v>
      </c>
      <c r="E591" s="40" t="s">
        <v>5</v>
      </c>
    </row>
    <row r="592" spans="1:5" ht="51">
      <c r="A592" t="s">
        <v>58</v>
      </c>
      <c r="E592" s="39" t="s">
        <v>978</v>
      </c>
    </row>
    <row r="593" spans="1:16" ht="12.75">
      <c r="A593" t="s">
        <v>50</v>
      </c>
      <c s="34" t="s">
        <v>764</v>
      </c>
      <c s="34" t="s">
        <v>979</v>
      </c>
      <c s="35" t="s">
        <v>5</v>
      </c>
      <c s="6" t="s">
        <v>980</v>
      </c>
      <c s="36" t="s">
        <v>380</v>
      </c>
      <c s="37">
        <v>16</v>
      </c>
      <c s="36">
        <v>0</v>
      </c>
      <c s="36">
        <f>ROUND(G593*H593,6)</f>
      </c>
      <c r="L593" s="38">
        <v>0</v>
      </c>
      <c s="32">
        <f>ROUND(ROUND(L593,2)*ROUND(G593,3),2)</f>
      </c>
      <c s="36" t="s">
        <v>395</v>
      </c>
      <c>
        <f>(M593*21)/100</f>
      </c>
      <c t="s">
        <v>28</v>
      </c>
    </row>
    <row r="594" spans="1:5" ht="12.75">
      <c r="A594" s="35" t="s">
        <v>56</v>
      </c>
      <c r="E594" s="39" t="s">
        <v>980</v>
      </c>
    </row>
    <row r="595" spans="1:5" ht="12.75">
      <c r="A595" s="35" t="s">
        <v>57</v>
      </c>
      <c r="E595" s="40" t="s">
        <v>5</v>
      </c>
    </row>
    <row r="596" spans="1:5" ht="51">
      <c r="A596" t="s">
        <v>58</v>
      </c>
      <c r="E596" s="39" t="s">
        <v>981</v>
      </c>
    </row>
    <row r="597" spans="1:16" ht="12.75">
      <c r="A597" t="s">
        <v>50</v>
      </c>
      <c s="34" t="s">
        <v>767</v>
      </c>
      <c s="34" t="s">
        <v>758</v>
      </c>
      <c s="35" t="s">
        <v>5</v>
      </c>
      <c s="6" t="s">
        <v>379</v>
      </c>
      <c s="36" t="s">
        <v>380</v>
      </c>
      <c s="37">
        <v>40</v>
      </c>
      <c s="36">
        <v>0</v>
      </c>
      <c s="36">
        <f>ROUND(G597*H597,6)</f>
      </c>
      <c r="L597" s="38">
        <v>0</v>
      </c>
      <c s="32">
        <f>ROUND(ROUND(L597,2)*ROUND(G597,3),2)</f>
      </c>
      <c s="36" t="s">
        <v>395</v>
      </c>
      <c>
        <f>(M597*21)/100</f>
      </c>
      <c t="s">
        <v>28</v>
      </c>
    </row>
    <row r="598" spans="1:5" ht="12.75">
      <c r="A598" s="35" t="s">
        <v>56</v>
      </c>
      <c r="E598" s="39" t="s">
        <v>379</v>
      </c>
    </row>
    <row r="599" spans="1:5" ht="12.75">
      <c r="A599" s="35" t="s">
        <v>57</v>
      </c>
      <c r="E599" s="40" t="s">
        <v>5</v>
      </c>
    </row>
    <row r="600" spans="1:5" ht="51">
      <c r="A600" t="s">
        <v>58</v>
      </c>
      <c r="E600" s="39" t="s">
        <v>759</v>
      </c>
    </row>
    <row r="601" spans="1:16" ht="25.5">
      <c r="A601" t="s">
        <v>50</v>
      </c>
      <c s="34" t="s">
        <v>770</v>
      </c>
      <c s="34" t="s">
        <v>982</v>
      </c>
      <c s="35" t="s">
        <v>5</v>
      </c>
      <c s="6" t="s">
        <v>983</v>
      </c>
      <c s="36" t="s">
        <v>65</v>
      </c>
      <c s="37">
        <v>1</v>
      </c>
      <c s="36">
        <v>0</v>
      </c>
      <c s="36">
        <f>ROUND(G601*H601,6)</f>
      </c>
      <c r="L601" s="38">
        <v>0</v>
      </c>
      <c s="32">
        <f>ROUND(ROUND(L601,2)*ROUND(G601,3),2)</f>
      </c>
      <c s="36" t="s">
        <v>395</v>
      </c>
      <c>
        <f>(M601*21)/100</f>
      </c>
      <c t="s">
        <v>28</v>
      </c>
    </row>
    <row r="602" spans="1:5" ht="25.5">
      <c r="A602" s="35" t="s">
        <v>56</v>
      </c>
      <c r="E602" s="39" t="s">
        <v>983</v>
      </c>
    </row>
    <row r="603" spans="1:5" ht="12.75">
      <c r="A603" s="35" t="s">
        <v>57</v>
      </c>
      <c r="E603" s="40" t="s">
        <v>5</v>
      </c>
    </row>
    <row r="604" spans="1:5" ht="63.75">
      <c r="A604" t="s">
        <v>58</v>
      </c>
      <c r="E604" s="39" t="s">
        <v>984</v>
      </c>
    </row>
    <row r="605" spans="1:16" ht="25.5">
      <c r="A605" t="s">
        <v>50</v>
      </c>
      <c s="34" t="s">
        <v>773</v>
      </c>
      <c s="34" t="s">
        <v>1348</v>
      </c>
      <c s="35" t="s">
        <v>5</v>
      </c>
      <c s="6" t="s">
        <v>1349</v>
      </c>
      <c s="36" t="s">
        <v>65</v>
      </c>
      <c s="37">
        <v>1</v>
      </c>
      <c s="36">
        <v>0</v>
      </c>
      <c s="36">
        <f>ROUND(G605*H605,6)</f>
      </c>
      <c r="L605" s="38">
        <v>0</v>
      </c>
      <c s="32">
        <f>ROUND(ROUND(L605,2)*ROUND(G605,3),2)</f>
      </c>
      <c s="36" t="s">
        <v>395</v>
      </c>
      <c>
        <f>(M605*21)/100</f>
      </c>
      <c t="s">
        <v>28</v>
      </c>
    </row>
    <row r="606" spans="1:5" ht="25.5">
      <c r="A606" s="35" t="s">
        <v>56</v>
      </c>
      <c r="E606" s="39" t="s">
        <v>1349</v>
      </c>
    </row>
    <row r="607" spans="1:5" ht="12.75">
      <c r="A607" s="35" t="s">
        <v>57</v>
      </c>
      <c r="E607" s="40" t="s">
        <v>5</v>
      </c>
    </row>
    <row r="608" spans="1:5" ht="63.75">
      <c r="A608" t="s">
        <v>58</v>
      </c>
      <c r="E608" s="39" t="s">
        <v>984</v>
      </c>
    </row>
    <row r="609" spans="1:16" ht="12.75">
      <c r="A609" t="s">
        <v>50</v>
      </c>
      <c s="34" t="s">
        <v>776</v>
      </c>
      <c s="34" t="s">
        <v>1350</v>
      </c>
      <c s="35" t="s">
        <v>5</v>
      </c>
      <c s="6" t="s">
        <v>1351</v>
      </c>
      <c s="36" t="s">
        <v>65</v>
      </c>
      <c s="37">
        <v>3</v>
      </c>
      <c s="36">
        <v>0</v>
      </c>
      <c s="36">
        <f>ROUND(G609*H609,6)</f>
      </c>
      <c r="L609" s="38">
        <v>0</v>
      </c>
      <c s="32">
        <f>ROUND(ROUND(L609,2)*ROUND(G609,3),2)</f>
      </c>
      <c s="36" t="s">
        <v>395</v>
      </c>
      <c>
        <f>(M609*21)/100</f>
      </c>
      <c t="s">
        <v>28</v>
      </c>
    </row>
    <row r="610" spans="1:5" ht="12.75">
      <c r="A610" s="35" t="s">
        <v>56</v>
      </c>
      <c r="E610" s="39" t="s">
        <v>1351</v>
      </c>
    </row>
    <row r="611" spans="1:5" ht="12.75">
      <c r="A611" s="35" t="s">
        <v>57</v>
      </c>
      <c r="E611" s="40" t="s">
        <v>5</v>
      </c>
    </row>
    <row r="612" spans="1:5" ht="38.25">
      <c r="A612" t="s">
        <v>58</v>
      </c>
      <c r="E612" s="39" t="s">
        <v>987</v>
      </c>
    </row>
    <row r="613" spans="1:16" ht="12.75">
      <c r="A613" t="s">
        <v>50</v>
      </c>
      <c s="34" t="s">
        <v>779</v>
      </c>
      <c s="34" t="s">
        <v>985</v>
      </c>
      <c s="35" t="s">
        <v>5</v>
      </c>
      <c s="6" t="s">
        <v>986</v>
      </c>
      <c s="36" t="s">
        <v>65</v>
      </c>
      <c s="37">
        <v>10</v>
      </c>
      <c s="36">
        <v>0</v>
      </c>
      <c s="36">
        <f>ROUND(G613*H613,6)</f>
      </c>
      <c r="L613" s="38">
        <v>0</v>
      </c>
      <c s="32">
        <f>ROUND(ROUND(L613,2)*ROUND(G613,3),2)</f>
      </c>
      <c s="36" t="s">
        <v>395</v>
      </c>
      <c>
        <f>(M613*21)/100</f>
      </c>
      <c t="s">
        <v>28</v>
      </c>
    </row>
    <row r="614" spans="1:5" ht="12.75">
      <c r="A614" s="35" t="s">
        <v>56</v>
      </c>
      <c r="E614" s="39" t="s">
        <v>986</v>
      </c>
    </row>
    <row r="615" spans="1:5" ht="12.75">
      <c r="A615" s="35" t="s">
        <v>57</v>
      </c>
      <c r="E615" s="40" t="s">
        <v>5</v>
      </c>
    </row>
    <row r="616" spans="1:5" ht="38.25">
      <c r="A616" t="s">
        <v>58</v>
      </c>
      <c r="E616" s="39" t="s">
        <v>987</v>
      </c>
    </row>
    <row r="617" spans="1:16" ht="12.75">
      <c r="A617" t="s">
        <v>50</v>
      </c>
      <c s="34" t="s">
        <v>782</v>
      </c>
      <c s="34" t="s">
        <v>988</v>
      </c>
      <c s="35" t="s">
        <v>5</v>
      </c>
      <c s="6" t="s">
        <v>989</v>
      </c>
      <c s="36" t="s">
        <v>65</v>
      </c>
      <c s="37">
        <v>2</v>
      </c>
      <c s="36">
        <v>0</v>
      </c>
      <c s="36">
        <f>ROUND(G617*H617,6)</f>
      </c>
      <c r="L617" s="38">
        <v>0</v>
      </c>
      <c s="32">
        <f>ROUND(ROUND(L617,2)*ROUND(G617,3),2)</f>
      </c>
      <c s="36" t="s">
        <v>395</v>
      </c>
      <c>
        <f>(M617*21)/100</f>
      </c>
      <c t="s">
        <v>28</v>
      </c>
    </row>
    <row r="618" spans="1:5" ht="12.75">
      <c r="A618" s="35" t="s">
        <v>56</v>
      </c>
      <c r="E618" s="39" t="s">
        <v>989</v>
      </c>
    </row>
    <row r="619" spans="1:5" ht="12.75">
      <c r="A619" s="35" t="s">
        <v>57</v>
      </c>
      <c r="E619" s="40" t="s">
        <v>5</v>
      </c>
    </row>
    <row r="620" spans="1:5" ht="38.25">
      <c r="A620" t="s">
        <v>58</v>
      </c>
      <c r="E620" s="39" t="s">
        <v>987</v>
      </c>
    </row>
    <row r="621" spans="1:16" ht="12.75">
      <c r="A621" t="s">
        <v>50</v>
      </c>
      <c s="34" t="s">
        <v>785</v>
      </c>
      <c s="34" t="s">
        <v>990</v>
      </c>
      <c s="35" t="s">
        <v>5</v>
      </c>
      <c s="6" t="s">
        <v>991</v>
      </c>
      <c s="36" t="s">
        <v>65</v>
      </c>
      <c s="37">
        <v>100</v>
      </c>
      <c s="36">
        <v>0</v>
      </c>
      <c s="36">
        <f>ROUND(G621*H621,6)</f>
      </c>
      <c r="L621" s="38">
        <v>0</v>
      </c>
      <c s="32">
        <f>ROUND(ROUND(L621,2)*ROUND(G621,3),2)</f>
      </c>
      <c s="36" t="s">
        <v>395</v>
      </c>
      <c>
        <f>(M621*21)/100</f>
      </c>
      <c t="s">
        <v>28</v>
      </c>
    </row>
    <row r="622" spans="1:5" ht="12.75">
      <c r="A622" s="35" t="s">
        <v>56</v>
      </c>
      <c r="E622" s="39" t="s">
        <v>991</v>
      </c>
    </row>
    <row r="623" spans="1:5" ht="12.75">
      <c r="A623" s="35" t="s">
        <v>57</v>
      </c>
      <c r="E623" s="40" t="s">
        <v>5</v>
      </c>
    </row>
    <row r="624" spans="1:5" ht="51">
      <c r="A624" t="s">
        <v>58</v>
      </c>
      <c r="E624" s="39" t="s">
        <v>992</v>
      </c>
    </row>
    <row r="625" spans="1:16" ht="25.5">
      <c r="A625" t="s">
        <v>50</v>
      </c>
      <c s="34" t="s">
        <v>788</v>
      </c>
      <c s="34" t="s">
        <v>1005</v>
      </c>
      <c s="35" t="s">
        <v>1006</v>
      </c>
      <c s="6" t="s">
        <v>1007</v>
      </c>
      <c s="36" t="s">
        <v>996</v>
      </c>
      <c s="37">
        <v>0.1</v>
      </c>
      <c s="36">
        <v>0</v>
      </c>
      <c s="36">
        <f>ROUND(G625*H625,6)</f>
      </c>
      <c r="L625" s="38">
        <v>0</v>
      </c>
      <c s="32">
        <f>ROUND(ROUND(L625,2)*ROUND(G625,3),2)</f>
      </c>
      <c s="36" t="s">
        <v>391</v>
      </c>
      <c>
        <f>(M625*21)/100</f>
      </c>
      <c t="s">
        <v>28</v>
      </c>
    </row>
    <row r="626" spans="1:5" ht="12.75">
      <c r="A626" s="35" t="s">
        <v>56</v>
      </c>
      <c r="E626" s="39" t="s">
        <v>997</v>
      </c>
    </row>
    <row r="627" spans="1:5" ht="12.75">
      <c r="A627" s="35" t="s">
        <v>57</v>
      </c>
      <c r="E627" s="40" t="s">
        <v>5</v>
      </c>
    </row>
    <row r="628" spans="1:5" ht="89.25">
      <c r="A628" t="s">
        <v>58</v>
      </c>
      <c r="E62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1352</v>
      </c>
      <c s="41">
        <f>Rekapitulace!C17</f>
      </c>
      <c s="20" t="s">
        <v>0</v>
      </c>
      <c t="s">
        <v>23</v>
      </c>
      <c t="s">
        <v>28</v>
      </c>
    </row>
    <row r="4" spans="1:16" ht="32" customHeight="1">
      <c r="A4" s="24" t="s">
        <v>20</v>
      </c>
      <c s="25" t="s">
        <v>29</v>
      </c>
      <c s="27" t="s">
        <v>1352</v>
      </c>
      <c r="E4" s="26" t="s">
        <v>1353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COUNTIFS(L8:L50,"=0",A8:A50,"P")+COUNTIFS(L8:L50,"",A8:A50,"P")+SUM(Q8:Q50)</f>
      </c>
    </row>
    <row r="8" spans="1:13" ht="12.75">
      <c r="A8" t="s">
        <v>45</v>
      </c>
      <c r="C8" s="28" t="s">
        <v>1356</v>
      </c>
      <c r="E8" s="30" t="s">
        <v>1355</v>
      </c>
      <c r="J8" s="29">
        <f>0+J9</f>
      </c>
      <c s="29">
        <f>0+K9</f>
      </c>
      <c s="29">
        <f>0+L9</f>
      </c>
      <c s="29">
        <f>0+M9</f>
      </c>
    </row>
    <row r="9" spans="1:13" ht="12.75">
      <c r="A9" t="s">
        <v>47</v>
      </c>
      <c r="C9" s="31" t="s">
        <v>1357</v>
      </c>
      <c r="E9" s="33" t="s">
        <v>1355</v>
      </c>
      <c r="J9" s="32">
        <f>0</f>
      </c>
      <c s="32">
        <f>0</f>
      </c>
      <c s="32">
        <f>0+L10+L14+L18+L22+L26+L30+L34+L38+L42+L46+L50</f>
      </c>
      <c s="32">
        <f>0+M10+M14+M18+M22+M26+M30+M34+M38+M42+M46+M50</f>
      </c>
    </row>
    <row r="10" spans="1:16" ht="12.75">
      <c r="A10" t="s">
        <v>50</v>
      </c>
      <c s="34" t="s">
        <v>51</v>
      </c>
      <c s="34" t="s">
        <v>1358</v>
      </c>
      <c s="35" t="s">
        <v>5</v>
      </c>
      <c s="6" t="s">
        <v>1359</v>
      </c>
      <c s="36" t="s">
        <v>65</v>
      </c>
      <c s="37">
        <v>4</v>
      </c>
      <c s="36">
        <v>0</v>
      </c>
      <c s="36">
        <f>ROUND(G10*H10,6)</f>
      </c>
      <c r="L10" s="38">
        <v>0</v>
      </c>
      <c s="32">
        <f>ROUND(ROUND(L10,2)*ROUND(G10,3),2)</f>
      </c>
      <c s="36" t="s">
        <v>55</v>
      </c>
      <c>
        <f>(M10*21)/100</f>
      </c>
      <c t="s">
        <v>28</v>
      </c>
    </row>
    <row r="11" spans="1:5" ht="12.75">
      <c r="A11" s="35" t="s">
        <v>56</v>
      </c>
      <c r="E11" s="39" t="s">
        <v>1359</v>
      </c>
    </row>
    <row r="12" spans="1:5" ht="12.75">
      <c r="A12" s="35" t="s">
        <v>57</v>
      </c>
      <c r="E12" s="40" t="s">
        <v>5</v>
      </c>
    </row>
    <row r="13" spans="1:5" ht="51">
      <c r="A13" t="s">
        <v>58</v>
      </c>
      <c r="E13" s="39" t="s">
        <v>492</v>
      </c>
    </row>
    <row r="14" spans="1:16" ht="12.75">
      <c r="A14" t="s">
        <v>50</v>
      </c>
      <c s="34" t="s">
        <v>28</v>
      </c>
      <c s="34" t="s">
        <v>1360</v>
      </c>
      <c s="35" t="s">
        <v>5</v>
      </c>
      <c s="6" t="s">
        <v>1361</v>
      </c>
      <c s="36" t="s">
        <v>65</v>
      </c>
      <c s="37">
        <v>4</v>
      </c>
      <c s="36">
        <v>0</v>
      </c>
      <c s="36">
        <f>ROUND(G14*H14,6)</f>
      </c>
      <c r="L14" s="38">
        <v>0</v>
      </c>
      <c s="32">
        <f>ROUND(ROUND(L14,2)*ROUND(G14,3),2)</f>
      </c>
      <c s="36" t="s">
        <v>55</v>
      </c>
      <c>
        <f>(M14*21)/100</f>
      </c>
      <c t="s">
        <v>28</v>
      </c>
    </row>
    <row r="15" spans="1:5" ht="12.75">
      <c r="A15" s="35" t="s">
        <v>56</v>
      </c>
      <c r="E15" s="39" t="s">
        <v>1361</v>
      </c>
    </row>
    <row r="16" spans="1:5" ht="12.75">
      <c r="A16" s="35" t="s">
        <v>57</v>
      </c>
      <c r="E16" s="40" t="s">
        <v>5</v>
      </c>
    </row>
    <row r="17" spans="1:5" ht="51">
      <c r="A17" t="s">
        <v>58</v>
      </c>
      <c r="E17" s="39" t="s">
        <v>492</v>
      </c>
    </row>
    <row r="18" spans="1:16" ht="12.75">
      <c r="A18" t="s">
        <v>50</v>
      </c>
      <c s="34" t="s">
        <v>26</v>
      </c>
      <c s="34" t="s">
        <v>1362</v>
      </c>
      <c s="35" t="s">
        <v>5</v>
      </c>
      <c s="6" t="s">
        <v>1363</v>
      </c>
      <c s="36" t="s">
        <v>65</v>
      </c>
      <c s="37">
        <v>2</v>
      </c>
      <c s="36">
        <v>0</v>
      </c>
      <c s="36">
        <f>ROUND(G18*H18,6)</f>
      </c>
      <c r="L18" s="38">
        <v>0</v>
      </c>
      <c s="32">
        <f>ROUND(ROUND(L18,2)*ROUND(G18,3),2)</f>
      </c>
      <c s="36" t="s">
        <v>55</v>
      </c>
      <c>
        <f>(M18*21)/100</f>
      </c>
      <c t="s">
        <v>28</v>
      </c>
    </row>
    <row r="19" spans="1:5" ht="12.75">
      <c r="A19" s="35" t="s">
        <v>56</v>
      </c>
      <c r="E19" s="39" t="s">
        <v>1363</v>
      </c>
    </row>
    <row r="20" spans="1:5" ht="12.75">
      <c r="A20" s="35" t="s">
        <v>57</v>
      </c>
      <c r="E20" s="40" t="s">
        <v>5</v>
      </c>
    </row>
    <row r="21" spans="1:5" ht="51">
      <c r="A21" t="s">
        <v>58</v>
      </c>
      <c r="E21" s="39" t="s">
        <v>492</v>
      </c>
    </row>
    <row r="22" spans="1:16" ht="12.75">
      <c r="A22" t="s">
        <v>50</v>
      </c>
      <c s="34" t="s">
        <v>67</v>
      </c>
      <c s="34" t="s">
        <v>1364</v>
      </c>
      <c s="35" t="s">
        <v>5</v>
      </c>
      <c s="6" t="s">
        <v>1365</v>
      </c>
      <c s="36" t="s">
        <v>65</v>
      </c>
      <c s="37">
        <v>8</v>
      </c>
      <c s="36">
        <v>0</v>
      </c>
      <c s="36">
        <f>ROUND(G22*H22,6)</f>
      </c>
      <c r="L22" s="38">
        <v>0</v>
      </c>
      <c s="32">
        <f>ROUND(ROUND(L22,2)*ROUND(G22,3),2)</f>
      </c>
      <c s="36" t="s">
        <v>55</v>
      </c>
      <c>
        <f>(M22*21)/100</f>
      </c>
      <c t="s">
        <v>28</v>
      </c>
    </row>
    <row r="23" spans="1:5" ht="12.75">
      <c r="A23" s="35" t="s">
        <v>56</v>
      </c>
      <c r="E23" s="39" t="s">
        <v>1365</v>
      </c>
    </row>
    <row r="24" spans="1:5" ht="12.75">
      <c r="A24" s="35" t="s">
        <v>57</v>
      </c>
      <c r="E24" s="40" t="s">
        <v>5</v>
      </c>
    </row>
    <row r="25" spans="1:5" ht="51">
      <c r="A25" t="s">
        <v>58</v>
      </c>
      <c r="E25" s="39" t="s">
        <v>492</v>
      </c>
    </row>
    <row r="26" spans="1:16" ht="12.75">
      <c r="A26" t="s">
        <v>50</v>
      </c>
      <c s="34" t="s">
        <v>72</v>
      </c>
      <c s="34" t="s">
        <v>1366</v>
      </c>
      <c s="35" t="s">
        <v>5</v>
      </c>
      <c s="6" t="s">
        <v>1367</v>
      </c>
      <c s="36" t="s">
        <v>65</v>
      </c>
      <c s="37">
        <v>4</v>
      </c>
      <c s="36">
        <v>0</v>
      </c>
      <c s="36">
        <f>ROUND(G26*H26,6)</f>
      </c>
      <c r="L26" s="38">
        <v>0</v>
      </c>
      <c s="32">
        <f>ROUND(ROUND(L26,2)*ROUND(G26,3),2)</f>
      </c>
      <c s="36" t="s">
        <v>55</v>
      </c>
      <c>
        <f>(M26*21)/100</f>
      </c>
      <c t="s">
        <v>28</v>
      </c>
    </row>
    <row r="27" spans="1:5" ht="12.75">
      <c r="A27" s="35" t="s">
        <v>56</v>
      </c>
      <c r="E27" s="39" t="s">
        <v>1367</v>
      </c>
    </row>
    <row r="28" spans="1:5" ht="12.75">
      <c r="A28" s="35" t="s">
        <v>57</v>
      </c>
      <c r="E28" s="40" t="s">
        <v>5</v>
      </c>
    </row>
    <row r="29" spans="1:5" ht="51">
      <c r="A29" t="s">
        <v>58</v>
      </c>
      <c r="E29" s="39" t="s">
        <v>492</v>
      </c>
    </row>
    <row r="30" spans="1:16" ht="12.75">
      <c r="A30" t="s">
        <v>50</v>
      </c>
      <c s="34" t="s">
        <v>27</v>
      </c>
      <c s="34" t="s">
        <v>1368</v>
      </c>
      <c s="35" t="s">
        <v>5</v>
      </c>
      <c s="6" t="s">
        <v>1369</v>
      </c>
      <c s="36" t="s">
        <v>65</v>
      </c>
      <c s="37">
        <v>1</v>
      </c>
      <c s="36">
        <v>0</v>
      </c>
      <c s="36">
        <f>ROUND(G30*H30,6)</f>
      </c>
      <c r="L30" s="38">
        <v>0</v>
      </c>
      <c s="32">
        <f>ROUND(ROUND(L30,2)*ROUND(G30,3),2)</f>
      </c>
      <c s="36" t="s">
        <v>55</v>
      </c>
      <c>
        <f>(M30*21)/100</f>
      </c>
      <c t="s">
        <v>28</v>
      </c>
    </row>
    <row r="31" spans="1:5" ht="12.75">
      <c r="A31" s="35" t="s">
        <v>56</v>
      </c>
      <c r="E31" s="39" t="s">
        <v>1369</v>
      </c>
    </row>
    <row r="32" spans="1:5" ht="12.75">
      <c r="A32" s="35" t="s">
        <v>57</v>
      </c>
      <c r="E32" s="40" t="s">
        <v>5</v>
      </c>
    </row>
    <row r="33" spans="1:5" ht="51">
      <c r="A33" t="s">
        <v>58</v>
      </c>
      <c r="E33" s="39" t="s">
        <v>492</v>
      </c>
    </row>
    <row r="34" spans="1:16" ht="12.75">
      <c r="A34" t="s">
        <v>50</v>
      </c>
      <c s="34" t="s">
        <v>79</v>
      </c>
      <c s="34" t="s">
        <v>1370</v>
      </c>
      <c s="35" t="s">
        <v>5</v>
      </c>
      <c s="6" t="s">
        <v>1371</v>
      </c>
      <c s="36" t="s">
        <v>65</v>
      </c>
      <c s="37">
        <v>4</v>
      </c>
      <c s="36">
        <v>0</v>
      </c>
      <c s="36">
        <f>ROUND(G34*H34,6)</f>
      </c>
      <c r="L34" s="38">
        <v>0</v>
      </c>
      <c s="32">
        <f>ROUND(ROUND(L34,2)*ROUND(G34,3),2)</f>
      </c>
      <c s="36" t="s">
        <v>55</v>
      </c>
      <c>
        <f>(M34*21)/100</f>
      </c>
      <c t="s">
        <v>28</v>
      </c>
    </row>
    <row r="35" spans="1:5" ht="12.75">
      <c r="A35" s="35" t="s">
        <v>56</v>
      </c>
      <c r="E35" s="39" t="s">
        <v>1371</v>
      </c>
    </row>
    <row r="36" spans="1:5" ht="12.75">
      <c r="A36" s="35" t="s">
        <v>57</v>
      </c>
      <c r="E36" s="40" t="s">
        <v>5</v>
      </c>
    </row>
    <row r="37" spans="1:5" ht="51">
      <c r="A37" t="s">
        <v>58</v>
      </c>
      <c r="E37" s="39" t="s">
        <v>492</v>
      </c>
    </row>
    <row r="38" spans="1:16" ht="12.75">
      <c r="A38" t="s">
        <v>50</v>
      </c>
      <c s="34" t="s">
        <v>83</v>
      </c>
      <c s="34" t="s">
        <v>1372</v>
      </c>
      <c s="35" t="s">
        <v>5</v>
      </c>
      <c s="6" t="s">
        <v>1373</v>
      </c>
      <c s="36" t="s">
        <v>65</v>
      </c>
      <c s="37">
        <v>1</v>
      </c>
      <c s="36">
        <v>0</v>
      </c>
      <c s="36">
        <f>ROUND(G38*H38,6)</f>
      </c>
      <c r="L38" s="38">
        <v>0</v>
      </c>
      <c s="32">
        <f>ROUND(ROUND(L38,2)*ROUND(G38,3),2)</f>
      </c>
      <c s="36" t="s">
        <v>55</v>
      </c>
      <c>
        <f>(M38*21)/100</f>
      </c>
      <c t="s">
        <v>28</v>
      </c>
    </row>
    <row r="39" spans="1:5" ht="12.75">
      <c r="A39" s="35" t="s">
        <v>56</v>
      </c>
      <c r="E39" s="39" t="s">
        <v>1373</v>
      </c>
    </row>
    <row r="40" spans="1:5" ht="12.75">
      <c r="A40" s="35" t="s">
        <v>57</v>
      </c>
      <c r="E40" s="40" t="s">
        <v>5</v>
      </c>
    </row>
    <row r="41" spans="1:5" ht="51">
      <c r="A41" t="s">
        <v>58</v>
      </c>
      <c r="E41" s="39" t="s">
        <v>492</v>
      </c>
    </row>
    <row r="42" spans="1:16" ht="12.75">
      <c r="A42" t="s">
        <v>50</v>
      </c>
      <c s="34" t="s">
        <v>88</v>
      </c>
      <c s="34" t="s">
        <v>1374</v>
      </c>
      <c s="35" t="s">
        <v>5</v>
      </c>
      <c s="6" t="s">
        <v>1375</v>
      </c>
      <c s="36" t="s">
        <v>65</v>
      </c>
      <c s="37">
        <v>1</v>
      </c>
      <c s="36">
        <v>0</v>
      </c>
      <c s="36">
        <f>ROUND(G42*H42,6)</f>
      </c>
      <c r="L42" s="38">
        <v>0</v>
      </c>
      <c s="32">
        <f>ROUND(ROUND(L42,2)*ROUND(G42,3),2)</f>
      </c>
      <c s="36" t="s">
        <v>55</v>
      </c>
      <c>
        <f>(M42*21)/100</f>
      </c>
      <c t="s">
        <v>28</v>
      </c>
    </row>
    <row r="43" spans="1:5" ht="12.75">
      <c r="A43" s="35" t="s">
        <v>56</v>
      </c>
      <c r="E43" s="39" t="s">
        <v>1375</v>
      </c>
    </row>
    <row r="44" spans="1:5" ht="12.75">
      <c r="A44" s="35" t="s">
        <v>57</v>
      </c>
      <c r="E44" s="40" t="s">
        <v>5</v>
      </c>
    </row>
    <row r="45" spans="1:5" ht="51">
      <c r="A45" t="s">
        <v>58</v>
      </c>
      <c r="E45" s="39" t="s">
        <v>492</v>
      </c>
    </row>
    <row r="46" spans="1:16" ht="12.75">
      <c r="A46" t="s">
        <v>50</v>
      </c>
      <c s="34" t="s">
        <v>92</v>
      </c>
      <c s="34" t="s">
        <v>1376</v>
      </c>
      <c s="35" t="s">
        <v>5</v>
      </c>
      <c s="6" t="s">
        <v>1377</v>
      </c>
      <c s="36" t="s">
        <v>65</v>
      </c>
      <c s="37">
        <v>1</v>
      </c>
      <c s="36">
        <v>0</v>
      </c>
      <c s="36">
        <f>ROUND(G46*H46,6)</f>
      </c>
      <c r="L46" s="38">
        <v>0</v>
      </c>
      <c s="32">
        <f>ROUND(ROUND(L46,2)*ROUND(G46,3),2)</f>
      </c>
      <c s="36" t="s">
        <v>55</v>
      </c>
      <c>
        <f>(M46*21)/100</f>
      </c>
      <c t="s">
        <v>28</v>
      </c>
    </row>
    <row r="47" spans="1:5" ht="12.75">
      <c r="A47" s="35" t="s">
        <v>56</v>
      </c>
      <c r="E47" s="39" t="s">
        <v>1377</v>
      </c>
    </row>
    <row r="48" spans="1:5" ht="12.75">
      <c r="A48" s="35" t="s">
        <v>57</v>
      </c>
      <c r="E48" s="40" t="s">
        <v>5</v>
      </c>
    </row>
    <row r="49" spans="1:5" ht="51">
      <c r="A49" t="s">
        <v>58</v>
      </c>
      <c r="E49" s="39" t="s">
        <v>492</v>
      </c>
    </row>
    <row r="50" spans="1:16" ht="12.75">
      <c r="A50" t="s">
        <v>50</v>
      </c>
      <c s="34" t="s">
        <v>96</v>
      </c>
      <c s="34" t="s">
        <v>1378</v>
      </c>
      <c s="35" t="s">
        <v>5</v>
      </c>
      <c s="6" t="s">
        <v>1379</v>
      </c>
      <c s="36" t="s">
        <v>65</v>
      </c>
      <c s="37">
        <v>2</v>
      </c>
      <c s="36">
        <v>0</v>
      </c>
      <c s="36">
        <f>ROUND(G50*H50,6)</f>
      </c>
      <c r="L50" s="38">
        <v>0</v>
      </c>
      <c s="32">
        <f>ROUND(ROUND(L50,2)*ROUND(G50,3),2)</f>
      </c>
      <c s="36" t="s">
        <v>55</v>
      </c>
      <c>
        <f>(M50*21)/100</f>
      </c>
      <c t="s">
        <v>28</v>
      </c>
    </row>
    <row r="51" spans="1:5" ht="12.75">
      <c r="A51" s="35" t="s">
        <v>56</v>
      </c>
      <c r="E51" s="39" t="s">
        <v>1379</v>
      </c>
    </row>
    <row r="52" spans="1:5" ht="12.75">
      <c r="A52" s="35" t="s">
        <v>57</v>
      </c>
      <c r="E52" s="40" t="s">
        <v>5</v>
      </c>
    </row>
    <row r="53" spans="1:5" ht="51">
      <c r="A53" t="s">
        <v>58</v>
      </c>
      <c r="E53"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1352</v>
      </c>
      <c s="41">
        <f>Rekapitulace!C17</f>
      </c>
      <c s="20" t="s">
        <v>0</v>
      </c>
      <c t="s">
        <v>23</v>
      </c>
      <c t="s">
        <v>28</v>
      </c>
    </row>
    <row r="4" spans="1:16" ht="32" customHeight="1">
      <c r="A4" s="24" t="s">
        <v>20</v>
      </c>
      <c s="25" t="s">
        <v>29</v>
      </c>
      <c s="27" t="s">
        <v>1352</v>
      </c>
      <c r="E4" s="26" t="s">
        <v>1353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1382</v>
      </c>
      <c r="E8" s="30" t="s">
        <v>1381</v>
      </c>
      <c r="J8" s="29">
        <f>0+J9</f>
      </c>
      <c s="29">
        <f>0+K9</f>
      </c>
      <c s="29">
        <f>0+L9</f>
      </c>
      <c s="29">
        <f>0+M9</f>
      </c>
    </row>
    <row r="9" spans="1:13" ht="12.75">
      <c r="A9" t="s">
        <v>47</v>
      </c>
      <c r="C9" s="31" t="s">
        <v>1383</v>
      </c>
      <c r="E9" s="33" t="s">
        <v>1384</v>
      </c>
      <c r="J9" s="32">
        <f>0</f>
      </c>
      <c s="32">
        <f>0</f>
      </c>
      <c s="32">
        <f>0+L10+L14+L18+L22+L26+L30+L34+L38+L42+L46+L50+L54+L58</f>
      </c>
      <c s="32">
        <f>0+M10+M14+M18+M22+M26+M30+M34+M38+M42+M46+M50+M54+M58</f>
      </c>
    </row>
    <row r="10" spans="1:16" ht="12.75">
      <c r="A10" t="s">
        <v>50</v>
      </c>
      <c s="34" t="s">
        <v>51</v>
      </c>
      <c s="34" t="s">
        <v>1385</v>
      </c>
      <c s="35" t="s">
        <v>5</v>
      </c>
      <c s="6" t="s">
        <v>1386</v>
      </c>
      <c s="36" t="s">
        <v>65</v>
      </c>
      <c s="37">
        <v>84</v>
      </c>
      <c s="36">
        <v>0</v>
      </c>
      <c s="36">
        <f>ROUND(G10*H10,6)</f>
      </c>
      <c r="L10" s="38">
        <v>0</v>
      </c>
      <c s="32">
        <f>ROUND(ROUND(L10,2)*ROUND(G10,3),2)</f>
      </c>
      <c s="36" t="s">
        <v>391</v>
      </c>
      <c>
        <f>(M10*21)/100</f>
      </c>
      <c t="s">
        <v>28</v>
      </c>
    </row>
    <row r="11" spans="1:5" ht="12.75">
      <c r="A11" s="35" t="s">
        <v>56</v>
      </c>
      <c r="E11" s="39" t="s">
        <v>1386</v>
      </c>
    </row>
    <row r="12" spans="1:5" ht="12.75">
      <c r="A12" s="35" t="s">
        <v>57</v>
      </c>
      <c r="E12" s="40" t="s">
        <v>5</v>
      </c>
    </row>
    <row r="13" spans="1:5" ht="51">
      <c r="A13" t="s">
        <v>58</v>
      </c>
      <c r="E13" s="39" t="s">
        <v>492</v>
      </c>
    </row>
    <row r="14" spans="1:16" ht="12.75">
      <c r="A14" t="s">
        <v>50</v>
      </c>
      <c s="34" t="s">
        <v>28</v>
      </c>
      <c s="34" t="s">
        <v>1387</v>
      </c>
      <c s="35" t="s">
        <v>5</v>
      </c>
      <c s="6" t="s">
        <v>1388</v>
      </c>
      <c s="36" t="s">
        <v>65</v>
      </c>
      <c s="37">
        <v>1</v>
      </c>
      <c s="36">
        <v>0</v>
      </c>
      <c s="36">
        <f>ROUND(G14*H14,6)</f>
      </c>
      <c r="L14" s="38">
        <v>0</v>
      </c>
      <c s="32">
        <f>ROUND(ROUND(L14,2)*ROUND(G14,3),2)</f>
      </c>
      <c s="36" t="s">
        <v>391</v>
      </c>
      <c>
        <f>(M14*21)/100</f>
      </c>
      <c t="s">
        <v>28</v>
      </c>
    </row>
    <row r="15" spans="1:5" ht="12.75">
      <c r="A15" s="35" t="s">
        <v>56</v>
      </c>
      <c r="E15" s="39" t="s">
        <v>1388</v>
      </c>
    </row>
    <row r="16" spans="1:5" ht="12.75">
      <c r="A16" s="35" t="s">
        <v>57</v>
      </c>
      <c r="E16" s="40" t="s">
        <v>5</v>
      </c>
    </row>
    <row r="17" spans="1:5" ht="51">
      <c r="A17" t="s">
        <v>58</v>
      </c>
      <c r="E17" s="39" t="s">
        <v>492</v>
      </c>
    </row>
    <row r="18" spans="1:16" ht="12.75">
      <c r="A18" t="s">
        <v>50</v>
      </c>
      <c s="34" t="s">
        <v>26</v>
      </c>
      <c s="34" t="s">
        <v>1389</v>
      </c>
      <c s="35" t="s">
        <v>5</v>
      </c>
      <c s="6" t="s">
        <v>1390</v>
      </c>
      <c s="36" t="s">
        <v>65</v>
      </c>
      <c s="37">
        <v>42</v>
      </c>
      <c s="36">
        <v>0</v>
      </c>
      <c s="36">
        <f>ROUND(G18*H18,6)</f>
      </c>
      <c r="L18" s="38">
        <v>0</v>
      </c>
      <c s="32">
        <f>ROUND(ROUND(L18,2)*ROUND(G18,3),2)</f>
      </c>
      <c s="36" t="s">
        <v>391</v>
      </c>
      <c>
        <f>(M18*21)/100</f>
      </c>
      <c t="s">
        <v>28</v>
      </c>
    </row>
    <row r="19" spans="1:5" ht="12.75">
      <c r="A19" s="35" t="s">
        <v>56</v>
      </c>
      <c r="E19" s="39" t="s">
        <v>1390</v>
      </c>
    </row>
    <row r="20" spans="1:5" ht="12.75">
      <c r="A20" s="35" t="s">
        <v>57</v>
      </c>
      <c r="E20" s="40" t="s">
        <v>5</v>
      </c>
    </row>
    <row r="21" spans="1:5" ht="51">
      <c r="A21" t="s">
        <v>58</v>
      </c>
      <c r="E21" s="39" t="s">
        <v>492</v>
      </c>
    </row>
    <row r="22" spans="1:16" ht="12.75">
      <c r="A22" t="s">
        <v>50</v>
      </c>
      <c s="34" t="s">
        <v>67</v>
      </c>
      <c s="34" t="s">
        <v>1391</v>
      </c>
      <c s="35" t="s">
        <v>5</v>
      </c>
      <c s="6" t="s">
        <v>1392</v>
      </c>
      <c s="36" t="s">
        <v>1393</v>
      </c>
      <c s="37">
        <v>1</v>
      </c>
      <c s="36">
        <v>0</v>
      </c>
      <c s="36">
        <f>ROUND(G22*H22,6)</f>
      </c>
      <c r="L22" s="38">
        <v>0</v>
      </c>
      <c s="32">
        <f>ROUND(ROUND(L22,2)*ROUND(G22,3),2)</f>
      </c>
      <c s="36" t="s">
        <v>391</v>
      </c>
      <c>
        <f>(M22*21)/100</f>
      </c>
      <c t="s">
        <v>28</v>
      </c>
    </row>
    <row r="23" spans="1:5" ht="12.75">
      <c r="A23" s="35" t="s">
        <v>56</v>
      </c>
      <c r="E23" s="39" t="s">
        <v>1392</v>
      </c>
    </row>
    <row r="24" spans="1:5" ht="12.75">
      <c r="A24" s="35" t="s">
        <v>57</v>
      </c>
      <c r="E24" s="40" t="s">
        <v>5</v>
      </c>
    </row>
    <row r="25" spans="1:5" ht="51">
      <c r="A25" t="s">
        <v>58</v>
      </c>
      <c r="E25" s="39" t="s">
        <v>492</v>
      </c>
    </row>
    <row r="26" spans="1:16" ht="12.75">
      <c r="A26" t="s">
        <v>50</v>
      </c>
      <c s="34" t="s">
        <v>72</v>
      </c>
      <c s="34" t="s">
        <v>1394</v>
      </c>
      <c s="35" t="s">
        <v>5</v>
      </c>
      <c s="6" t="s">
        <v>1395</v>
      </c>
      <c s="36" t="s">
        <v>86</v>
      </c>
      <c s="37">
        <v>430</v>
      </c>
      <c s="36">
        <v>0</v>
      </c>
      <c s="36">
        <f>ROUND(G26*H26,6)</f>
      </c>
      <c r="L26" s="38">
        <v>0</v>
      </c>
      <c s="32">
        <f>ROUND(ROUND(L26,2)*ROUND(G26,3),2)</f>
      </c>
      <c s="36" t="s">
        <v>391</v>
      </c>
      <c>
        <f>(M26*21)/100</f>
      </c>
      <c t="s">
        <v>28</v>
      </c>
    </row>
    <row r="27" spans="1:5" ht="12.75">
      <c r="A27" s="35" t="s">
        <v>56</v>
      </c>
      <c r="E27" s="39" t="s">
        <v>1395</v>
      </c>
    </row>
    <row r="28" spans="1:5" ht="12.75">
      <c r="A28" s="35" t="s">
        <v>57</v>
      </c>
      <c r="E28" s="40" t="s">
        <v>5</v>
      </c>
    </row>
    <row r="29" spans="1:5" ht="51">
      <c r="A29" t="s">
        <v>58</v>
      </c>
      <c r="E29" s="39" t="s">
        <v>492</v>
      </c>
    </row>
    <row r="30" spans="1:16" ht="12.75">
      <c r="A30" t="s">
        <v>50</v>
      </c>
      <c s="34" t="s">
        <v>27</v>
      </c>
      <c s="34" t="s">
        <v>1396</v>
      </c>
      <c s="35" t="s">
        <v>5</v>
      </c>
      <c s="6" t="s">
        <v>1397</v>
      </c>
      <c s="36" t="s">
        <v>65</v>
      </c>
      <c s="37">
        <v>84</v>
      </c>
      <c s="36">
        <v>0</v>
      </c>
      <c s="36">
        <f>ROUND(G30*H30,6)</f>
      </c>
      <c r="L30" s="38">
        <v>0</v>
      </c>
      <c s="32">
        <f>ROUND(ROUND(L30,2)*ROUND(G30,3),2)</f>
      </c>
      <c s="36" t="s">
        <v>391</v>
      </c>
      <c>
        <f>(M30*21)/100</f>
      </c>
      <c t="s">
        <v>28</v>
      </c>
    </row>
    <row r="31" spans="1:5" ht="12.75">
      <c r="A31" s="35" t="s">
        <v>56</v>
      </c>
      <c r="E31" s="39" t="s">
        <v>1397</v>
      </c>
    </row>
    <row r="32" spans="1:5" ht="12.75">
      <c r="A32" s="35" t="s">
        <v>57</v>
      </c>
      <c r="E32" s="40" t="s">
        <v>5</v>
      </c>
    </row>
    <row r="33" spans="1:5" ht="51">
      <c r="A33" t="s">
        <v>58</v>
      </c>
      <c r="E33" s="39" t="s">
        <v>492</v>
      </c>
    </row>
    <row r="34" spans="1:16" ht="12.75">
      <c r="A34" t="s">
        <v>50</v>
      </c>
      <c s="34" t="s">
        <v>79</v>
      </c>
      <c s="34" t="s">
        <v>1398</v>
      </c>
      <c s="35" t="s">
        <v>5</v>
      </c>
      <c s="6" t="s">
        <v>1399</v>
      </c>
      <c s="36" t="s">
        <v>1393</v>
      </c>
      <c s="37">
        <v>1</v>
      </c>
      <c s="36">
        <v>0</v>
      </c>
      <c s="36">
        <f>ROUND(G34*H34,6)</f>
      </c>
      <c r="L34" s="38">
        <v>0</v>
      </c>
      <c s="32">
        <f>ROUND(ROUND(L34,2)*ROUND(G34,3),2)</f>
      </c>
      <c s="36" t="s">
        <v>391</v>
      </c>
      <c>
        <f>(M34*21)/100</f>
      </c>
      <c t="s">
        <v>28</v>
      </c>
    </row>
    <row r="35" spans="1:5" ht="12.75">
      <c r="A35" s="35" t="s">
        <v>56</v>
      </c>
      <c r="E35" s="39" t="s">
        <v>1399</v>
      </c>
    </row>
    <row r="36" spans="1:5" ht="12.75">
      <c r="A36" s="35" t="s">
        <v>57</v>
      </c>
      <c r="E36" s="40" t="s">
        <v>5</v>
      </c>
    </row>
    <row r="37" spans="1:5" ht="51">
      <c r="A37" t="s">
        <v>58</v>
      </c>
      <c r="E37" s="39" t="s">
        <v>492</v>
      </c>
    </row>
    <row r="38" spans="1:16" ht="12.75">
      <c r="A38" t="s">
        <v>50</v>
      </c>
      <c s="34" t="s">
        <v>83</v>
      </c>
      <c s="34" t="s">
        <v>1400</v>
      </c>
      <c s="35" t="s">
        <v>5</v>
      </c>
      <c s="6" t="s">
        <v>1401</v>
      </c>
      <c s="36" t="s">
        <v>65</v>
      </c>
      <c s="37">
        <v>84</v>
      </c>
      <c s="36">
        <v>0</v>
      </c>
      <c s="36">
        <f>ROUND(G38*H38,6)</f>
      </c>
      <c r="L38" s="38">
        <v>0</v>
      </c>
      <c s="32">
        <f>ROUND(ROUND(L38,2)*ROUND(G38,3),2)</f>
      </c>
      <c s="36" t="s">
        <v>391</v>
      </c>
      <c>
        <f>(M38*21)/100</f>
      </c>
      <c t="s">
        <v>28</v>
      </c>
    </row>
    <row r="39" spans="1:5" ht="12.75">
      <c r="A39" s="35" t="s">
        <v>56</v>
      </c>
      <c r="E39" s="39" t="s">
        <v>1401</v>
      </c>
    </row>
    <row r="40" spans="1:5" ht="12.75">
      <c r="A40" s="35" t="s">
        <v>57</v>
      </c>
      <c r="E40" s="40" t="s">
        <v>5</v>
      </c>
    </row>
    <row r="41" spans="1:5" ht="51">
      <c r="A41" t="s">
        <v>58</v>
      </c>
      <c r="E41" s="39" t="s">
        <v>492</v>
      </c>
    </row>
    <row r="42" spans="1:16" ht="12.75">
      <c r="A42" t="s">
        <v>50</v>
      </c>
      <c s="34" t="s">
        <v>88</v>
      </c>
      <c s="34" t="s">
        <v>1402</v>
      </c>
      <c s="35" t="s">
        <v>5</v>
      </c>
      <c s="6" t="s">
        <v>1403</v>
      </c>
      <c s="36" t="s">
        <v>65</v>
      </c>
      <c s="37">
        <v>2</v>
      </c>
      <c s="36">
        <v>0</v>
      </c>
      <c s="36">
        <f>ROUND(G42*H42,6)</f>
      </c>
      <c r="L42" s="38">
        <v>0</v>
      </c>
      <c s="32">
        <f>ROUND(ROUND(L42,2)*ROUND(G42,3),2)</f>
      </c>
      <c s="36" t="s">
        <v>391</v>
      </c>
      <c>
        <f>(M42*21)/100</f>
      </c>
      <c t="s">
        <v>28</v>
      </c>
    </row>
    <row r="43" spans="1:5" ht="12.75">
      <c r="A43" s="35" t="s">
        <v>56</v>
      </c>
      <c r="E43" s="39" t="s">
        <v>1403</v>
      </c>
    </row>
    <row r="44" spans="1:5" ht="12.75">
      <c r="A44" s="35" t="s">
        <v>57</v>
      </c>
      <c r="E44" s="40" t="s">
        <v>5</v>
      </c>
    </row>
    <row r="45" spans="1:5" ht="51">
      <c r="A45" t="s">
        <v>58</v>
      </c>
      <c r="E45" s="39" t="s">
        <v>492</v>
      </c>
    </row>
    <row r="46" spans="1:16" ht="12.75">
      <c r="A46" t="s">
        <v>50</v>
      </c>
      <c s="34" t="s">
        <v>92</v>
      </c>
      <c s="34" t="s">
        <v>1404</v>
      </c>
      <c s="35" t="s">
        <v>5</v>
      </c>
      <c s="6" t="s">
        <v>1405</v>
      </c>
      <c s="36" t="s">
        <v>1393</v>
      </c>
      <c s="37">
        <v>1</v>
      </c>
      <c s="36">
        <v>0</v>
      </c>
      <c s="36">
        <f>ROUND(G46*H46,6)</f>
      </c>
      <c r="L46" s="38">
        <v>0</v>
      </c>
      <c s="32">
        <f>ROUND(ROUND(L46,2)*ROUND(G46,3),2)</f>
      </c>
      <c s="36" t="s">
        <v>391</v>
      </c>
      <c>
        <f>(M46*21)/100</f>
      </c>
      <c t="s">
        <v>28</v>
      </c>
    </row>
    <row r="47" spans="1:5" ht="12.75">
      <c r="A47" s="35" t="s">
        <v>56</v>
      </c>
      <c r="E47" s="39" t="s">
        <v>1405</v>
      </c>
    </row>
    <row r="48" spans="1:5" ht="12.75">
      <c r="A48" s="35" t="s">
        <v>57</v>
      </c>
      <c r="E48" s="40" t="s">
        <v>5</v>
      </c>
    </row>
    <row r="49" spans="1:5" ht="51">
      <c r="A49" t="s">
        <v>58</v>
      </c>
      <c r="E49" s="39" t="s">
        <v>492</v>
      </c>
    </row>
    <row r="50" spans="1:16" ht="12.75">
      <c r="A50" t="s">
        <v>50</v>
      </c>
      <c s="34" t="s">
        <v>96</v>
      </c>
      <c s="34" t="s">
        <v>1406</v>
      </c>
      <c s="35" t="s">
        <v>5</v>
      </c>
      <c s="6" t="s">
        <v>1407</v>
      </c>
      <c s="36" t="s">
        <v>1393</v>
      </c>
      <c s="37">
        <v>1</v>
      </c>
      <c s="36">
        <v>0</v>
      </c>
      <c s="36">
        <f>ROUND(G50*H50,6)</f>
      </c>
      <c r="L50" s="38">
        <v>0</v>
      </c>
      <c s="32">
        <f>ROUND(ROUND(L50,2)*ROUND(G50,3),2)</f>
      </c>
      <c s="36" t="s">
        <v>391</v>
      </c>
      <c>
        <f>(M50*21)/100</f>
      </c>
      <c t="s">
        <v>28</v>
      </c>
    </row>
    <row r="51" spans="1:5" ht="12.75">
      <c r="A51" s="35" t="s">
        <v>56</v>
      </c>
      <c r="E51" s="39" t="s">
        <v>1407</v>
      </c>
    </row>
    <row r="52" spans="1:5" ht="12.75">
      <c r="A52" s="35" t="s">
        <v>57</v>
      </c>
      <c r="E52" s="40" t="s">
        <v>5</v>
      </c>
    </row>
    <row r="53" spans="1:5" ht="51">
      <c r="A53" t="s">
        <v>58</v>
      </c>
      <c r="E53" s="39" t="s">
        <v>492</v>
      </c>
    </row>
    <row r="54" spans="1:16" ht="12.75">
      <c r="A54" t="s">
        <v>50</v>
      </c>
      <c s="34" t="s">
        <v>100</v>
      </c>
      <c s="34" t="s">
        <v>1408</v>
      </c>
      <c s="35" t="s">
        <v>5</v>
      </c>
      <c s="6" t="s">
        <v>1409</v>
      </c>
      <c s="36" t="s">
        <v>1393</v>
      </c>
      <c s="37">
        <v>1</v>
      </c>
      <c s="36">
        <v>0</v>
      </c>
      <c s="36">
        <f>ROUND(G54*H54,6)</f>
      </c>
      <c r="L54" s="38">
        <v>0</v>
      </c>
      <c s="32">
        <f>ROUND(ROUND(L54,2)*ROUND(G54,3),2)</f>
      </c>
      <c s="36" t="s">
        <v>391</v>
      </c>
      <c>
        <f>(M54*21)/100</f>
      </c>
      <c t="s">
        <v>28</v>
      </c>
    </row>
    <row r="55" spans="1:5" ht="12.75">
      <c r="A55" s="35" t="s">
        <v>56</v>
      </c>
      <c r="E55" s="39" t="s">
        <v>1409</v>
      </c>
    </row>
    <row r="56" spans="1:5" ht="12.75">
      <c r="A56" s="35" t="s">
        <v>57</v>
      </c>
      <c r="E56" s="40" t="s">
        <v>5</v>
      </c>
    </row>
    <row r="57" spans="1:5" ht="51">
      <c r="A57" t="s">
        <v>58</v>
      </c>
      <c r="E57" s="39" t="s">
        <v>492</v>
      </c>
    </row>
    <row r="58" spans="1:16" ht="25.5">
      <c r="A58" t="s">
        <v>50</v>
      </c>
      <c s="34" t="s">
        <v>104</v>
      </c>
      <c s="34" t="s">
        <v>1410</v>
      </c>
      <c s="35" t="s">
        <v>5</v>
      </c>
      <c s="6" t="s">
        <v>1411</v>
      </c>
      <c s="36" t="s">
        <v>1393</v>
      </c>
      <c s="37">
        <v>1</v>
      </c>
      <c s="36">
        <v>0</v>
      </c>
      <c s="36">
        <f>ROUND(G58*H58,6)</f>
      </c>
      <c r="L58" s="38">
        <v>0</v>
      </c>
      <c s="32">
        <f>ROUND(ROUND(L58,2)*ROUND(G58,3),2)</f>
      </c>
      <c s="36" t="s">
        <v>391</v>
      </c>
      <c>
        <f>(M58*21)/100</f>
      </c>
      <c t="s">
        <v>28</v>
      </c>
    </row>
    <row r="59" spans="1:5" ht="25.5">
      <c r="A59" s="35" t="s">
        <v>56</v>
      </c>
      <c r="E59" s="39" t="s">
        <v>1411</v>
      </c>
    </row>
    <row r="60" spans="1:5" ht="12.75">
      <c r="A60" s="35" t="s">
        <v>57</v>
      </c>
      <c r="E60" s="40" t="s">
        <v>5</v>
      </c>
    </row>
    <row r="61" spans="1:5" ht="51">
      <c r="A61" t="s">
        <v>58</v>
      </c>
      <c r="E61"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1412</v>
      </c>
      <c s="41">
        <f>Rekapitulace!C20</f>
      </c>
      <c s="20" t="s">
        <v>0</v>
      </c>
      <c t="s">
        <v>23</v>
      </c>
      <c t="s">
        <v>28</v>
      </c>
    </row>
    <row r="4" spans="1:16" ht="32" customHeight="1">
      <c r="A4" s="24" t="s">
        <v>20</v>
      </c>
      <c s="25" t="s">
        <v>29</v>
      </c>
      <c s="27" t="s">
        <v>1412</v>
      </c>
      <c r="E4" s="26" t="s">
        <v>1413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1416</v>
      </c>
      <c r="E8" s="30" t="s">
        <v>1415</v>
      </c>
      <c r="J8" s="29">
        <f>0+J9+J66+J71+J84+J113</f>
      </c>
      <c s="29">
        <f>0+K9+K66+K71+K84+K113</f>
      </c>
      <c s="29">
        <f>0+L9+L66+L71+L84+L113</f>
      </c>
      <c s="29">
        <f>0+M9+M66+M71+M84+M113</f>
      </c>
    </row>
    <row r="9" spans="1:13" ht="12.75">
      <c r="A9" t="s">
        <v>47</v>
      </c>
      <c r="C9" s="31" t="s">
        <v>265</v>
      </c>
      <c r="E9" s="33" t="s">
        <v>1417</v>
      </c>
      <c r="J9" s="32">
        <f>0</f>
      </c>
      <c s="32">
        <f>0</f>
      </c>
      <c s="32">
        <f>0+L10+L14+L18+L22+L26+L30+L34+L38+L42+L46+L50+L54+L58+L62</f>
      </c>
      <c s="32">
        <f>0+M10+M14+M18+M22+M26+M30+M34+M38+M42+M46+M50+M54+M58+M62</f>
      </c>
    </row>
    <row r="10" spans="1:16" ht="12.75">
      <c r="A10" t="s">
        <v>50</v>
      </c>
      <c s="34" t="s">
        <v>51</v>
      </c>
      <c s="34" t="s">
        <v>1418</v>
      </c>
      <c s="35" t="s">
        <v>5</v>
      </c>
      <c s="6" t="s">
        <v>1419</v>
      </c>
      <c s="36" t="s">
        <v>54</v>
      </c>
      <c s="37">
        <v>722</v>
      </c>
      <c s="36">
        <v>0</v>
      </c>
      <c s="36">
        <f>ROUND(G10*H10,6)</f>
      </c>
      <c r="L10" s="38">
        <v>0</v>
      </c>
      <c s="32">
        <f>ROUND(ROUND(L10,2)*ROUND(G10,3),2)</f>
      </c>
      <c s="36" t="s">
        <v>395</v>
      </c>
      <c>
        <f>(M10*21)/100</f>
      </c>
      <c t="s">
        <v>28</v>
      </c>
    </row>
    <row r="11" spans="1:5" ht="12.75">
      <c r="A11" s="35" t="s">
        <v>56</v>
      </c>
      <c r="E11" s="39" t="s">
        <v>1419</v>
      </c>
    </row>
    <row r="12" spans="1:5" ht="63.75">
      <c r="A12" s="35" t="s">
        <v>57</v>
      </c>
      <c r="E12" s="42" t="s">
        <v>1420</v>
      </c>
    </row>
    <row r="13" spans="1:5" ht="51">
      <c r="A13" t="s">
        <v>58</v>
      </c>
      <c r="E13" s="39" t="s">
        <v>1421</v>
      </c>
    </row>
    <row r="14" spans="1:16" ht="12.75">
      <c r="A14" t="s">
        <v>50</v>
      </c>
      <c s="34" t="s">
        <v>28</v>
      </c>
      <c s="34" t="s">
        <v>1422</v>
      </c>
      <c s="35" t="s">
        <v>5</v>
      </c>
      <c s="6" t="s">
        <v>1423</v>
      </c>
      <c s="36" t="s">
        <v>54</v>
      </c>
      <c s="37">
        <v>679</v>
      </c>
      <c s="36">
        <v>0</v>
      </c>
      <c s="36">
        <f>ROUND(G14*H14,6)</f>
      </c>
      <c r="L14" s="38">
        <v>0</v>
      </c>
      <c s="32">
        <f>ROUND(ROUND(L14,2)*ROUND(G14,3),2)</f>
      </c>
      <c s="36" t="s">
        <v>395</v>
      </c>
      <c>
        <f>(M14*21)/100</f>
      </c>
      <c t="s">
        <v>28</v>
      </c>
    </row>
    <row r="15" spans="1:5" ht="12.75">
      <c r="A15" s="35" t="s">
        <v>56</v>
      </c>
      <c r="E15" s="39" t="s">
        <v>1423</v>
      </c>
    </row>
    <row r="16" spans="1:5" ht="63.75">
      <c r="A16" s="35" t="s">
        <v>57</v>
      </c>
      <c r="E16" s="42" t="s">
        <v>1424</v>
      </c>
    </row>
    <row r="17" spans="1:5" ht="51">
      <c r="A17" t="s">
        <v>58</v>
      </c>
      <c r="E17" s="39" t="s">
        <v>1421</v>
      </c>
    </row>
    <row r="18" spans="1:16" ht="12.75">
      <c r="A18" t="s">
        <v>50</v>
      </c>
      <c s="34" t="s">
        <v>26</v>
      </c>
      <c s="34" t="s">
        <v>1425</v>
      </c>
      <c s="35" t="s">
        <v>5</v>
      </c>
      <c s="6" t="s">
        <v>1426</v>
      </c>
      <c s="36" t="s">
        <v>54</v>
      </c>
      <c s="37">
        <v>45</v>
      </c>
      <c s="36">
        <v>0</v>
      </c>
      <c s="36">
        <f>ROUND(G18*H18,6)</f>
      </c>
      <c r="L18" s="38">
        <v>0</v>
      </c>
      <c s="32">
        <f>ROUND(ROUND(L18,2)*ROUND(G18,3),2)</f>
      </c>
      <c s="36" t="s">
        <v>395</v>
      </c>
      <c>
        <f>(M18*21)/100</f>
      </c>
      <c t="s">
        <v>28</v>
      </c>
    </row>
    <row r="19" spans="1:5" ht="12.75">
      <c r="A19" s="35" t="s">
        <v>56</v>
      </c>
      <c r="E19" s="39" t="s">
        <v>1426</v>
      </c>
    </row>
    <row r="20" spans="1:5" ht="140.25">
      <c r="A20" s="35" t="s">
        <v>57</v>
      </c>
      <c r="E20" s="42" t="s">
        <v>1427</v>
      </c>
    </row>
    <row r="21" spans="1:5" ht="51">
      <c r="A21" t="s">
        <v>58</v>
      </c>
      <c r="E21" s="39" t="s">
        <v>1421</v>
      </c>
    </row>
    <row r="22" spans="1:16" ht="12.75">
      <c r="A22" t="s">
        <v>50</v>
      </c>
      <c s="34" t="s">
        <v>67</v>
      </c>
      <c s="34" t="s">
        <v>1428</v>
      </c>
      <c s="35" t="s">
        <v>5</v>
      </c>
      <c s="6" t="s">
        <v>1429</v>
      </c>
      <c s="36" t="s">
        <v>86</v>
      </c>
      <c s="37">
        <v>235</v>
      </c>
      <c s="36">
        <v>0</v>
      </c>
      <c s="36">
        <f>ROUND(G22*H22,6)</f>
      </c>
      <c r="L22" s="38">
        <v>0</v>
      </c>
      <c s="32">
        <f>ROUND(ROUND(L22,2)*ROUND(G22,3),2)</f>
      </c>
      <c s="36" t="s">
        <v>395</v>
      </c>
      <c>
        <f>(M22*21)/100</f>
      </c>
      <c t="s">
        <v>28</v>
      </c>
    </row>
    <row r="23" spans="1:5" ht="12.75">
      <c r="A23" s="35" t="s">
        <v>56</v>
      </c>
      <c r="E23" s="39" t="s">
        <v>1429</v>
      </c>
    </row>
    <row r="24" spans="1:5" ht="102">
      <c r="A24" s="35" t="s">
        <v>57</v>
      </c>
      <c r="E24" s="42" t="s">
        <v>1430</v>
      </c>
    </row>
    <row r="25" spans="1:5" ht="216.75">
      <c r="A25" t="s">
        <v>58</v>
      </c>
      <c r="E25" s="39" t="s">
        <v>1431</v>
      </c>
    </row>
    <row r="26" spans="1:16" ht="12.75">
      <c r="A26" t="s">
        <v>50</v>
      </c>
      <c s="34" t="s">
        <v>72</v>
      </c>
      <c s="34" t="s">
        <v>1432</v>
      </c>
      <c s="35" t="s">
        <v>5</v>
      </c>
      <c s="6" t="s">
        <v>1433</v>
      </c>
      <c s="36" t="s">
        <v>86</v>
      </c>
      <c s="37">
        <v>80</v>
      </c>
      <c s="36">
        <v>0</v>
      </c>
      <c s="36">
        <f>ROUND(G26*H26,6)</f>
      </c>
      <c r="L26" s="38">
        <v>0</v>
      </c>
      <c s="32">
        <f>ROUND(ROUND(L26,2)*ROUND(G26,3),2)</f>
      </c>
      <c s="36" t="s">
        <v>395</v>
      </c>
      <c>
        <f>(M26*21)/100</f>
      </c>
      <c t="s">
        <v>28</v>
      </c>
    </row>
    <row r="27" spans="1:5" ht="12.75">
      <c r="A27" s="35" t="s">
        <v>56</v>
      </c>
      <c r="E27" s="39" t="s">
        <v>1433</v>
      </c>
    </row>
    <row r="28" spans="1:5" ht="102">
      <c r="A28" s="35" t="s">
        <v>57</v>
      </c>
      <c r="E28" s="42" t="s">
        <v>1434</v>
      </c>
    </row>
    <row r="29" spans="1:5" ht="216.75">
      <c r="A29" t="s">
        <v>58</v>
      </c>
      <c r="E29" s="39" t="s">
        <v>1431</v>
      </c>
    </row>
    <row r="30" spans="1:16" ht="25.5">
      <c r="A30" t="s">
        <v>50</v>
      </c>
      <c s="34" t="s">
        <v>27</v>
      </c>
      <c s="34" t="s">
        <v>1435</v>
      </c>
      <c s="35" t="s">
        <v>5</v>
      </c>
      <c s="6" t="s">
        <v>1436</v>
      </c>
      <c s="36" t="s">
        <v>86</v>
      </c>
      <c s="37">
        <v>120</v>
      </c>
      <c s="36">
        <v>0</v>
      </c>
      <c s="36">
        <f>ROUND(G30*H30,6)</f>
      </c>
      <c r="L30" s="38">
        <v>0</v>
      </c>
      <c s="32">
        <f>ROUND(ROUND(L30,2)*ROUND(G30,3),2)</f>
      </c>
      <c s="36" t="s">
        <v>395</v>
      </c>
      <c>
        <f>(M30*21)/100</f>
      </c>
      <c t="s">
        <v>28</v>
      </c>
    </row>
    <row r="31" spans="1:5" ht="25.5">
      <c r="A31" s="35" t="s">
        <v>56</v>
      </c>
      <c r="E31" s="39" t="s">
        <v>1436</v>
      </c>
    </row>
    <row r="32" spans="1:5" ht="127.5">
      <c r="A32" s="35" t="s">
        <v>57</v>
      </c>
      <c r="E32" s="42" t="s">
        <v>1437</v>
      </c>
    </row>
    <row r="33" spans="1:5" ht="216.75">
      <c r="A33" t="s">
        <v>58</v>
      </c>
      <c r="E33" s="39" t="s">
        <v>1438</v>
      </c>
    </row>
    <row r="34" spans="1:16" ht="12.75">
      <c r="A34" t="s">
        <v>50</v>
      </c>
      <c s="34" t="s">
        <v>79</v>
      </c>
      <c s="34" t="s">
        <v>1439</v>
      </c>
      <c s="35" t="s">
        <v>5</v>
      </c>
      <c s="6" t="s">
        <v>1440</v>
      </c>
      <c s="36" t="s">
        <v>86</v>
      </c>
      <c s="37">
        <v>300</v>
      </c>
      <c s="36">
        <v>0</v>
      </c>
      <c s="36">
        <f>ROUND(G34*H34,6)</f>
      </c>
      <c r="L34" s="38">
        <v>0</v>
      </c>
      <c s="32">
        <f>ROUND(ROUND(L34,2)*ROUND(G34,3),2)</f>
      </c>
      <c s="36" t="s">
        <v>395</v>
      </c>
      <c>
        <f>(M34*21)/100</f>
      </c>
      <c t="s">
        <v>28</v>
      </c>
    </row>
    <row r="35" spans="1:5" ht="12.75">
      <c r="A35" s="35" t="s">
        <v>56</v>
      </c>
      <c r="E35" s="39" t="s">
        <v>1440</v>
      </c>
    </row>
    <row r="36" spans="1:5" ht="102">
      <c r="A36" s="35" t="s">
        <v>57</v>
      </c>
      <c r="E36" s="42" t="s">
        <v>1441</v>
      </c>
    </row>
    <row r="37" spans="1:5" ht="178.5">
      <c r="A37" t="s">
        <v>58</v>
      </c>
      <c r="E37" s="39" t="s">
        <v>1442</v>
      </c>
    </row>
    <row r="38" spans="1:16" ht="25.5">
      <c r="A38" t="s">
        <v>50</v>
      </c>
      <c s="34" t="s">
        <v>83</v>
      </c>
      <c s="34" t="s">
        <v>1443</v>
      </c>
      <c s="35" t="s">
        <v>5</v>
      </c>
      <c s="6" t="s">
        <v>1444</v>
      </c>
      <c s="36" t="s">
        <v>86</v>
      </c>
      <c s="37">
        <v>75</v>
      </c>
      <c s="36">
        <v>0</v>
      </c>
      <c s="36">
        <f>ROUND(G38*H38,6)</f>
      </c>
      <c r="L38" s="38">
        <v>0</v>
      </c>
      <c s="32">
        <f>ROUND(ROUND(L38,2)*ROUND(G38,3),2)</f>
      </c>
      <c s="36" t="s">
        <v>395</v>
      </c>
      <c>
        <f>(M38*21)/100</f>
      </c>
      <c t="s">
        <v>28</v>
      </c>
    </row>
    <row r="39" spans="1:5" ht="25.5">
      <c r="A39" s="35" t="s">
        <v>56</v>
      </c>
      <c r="E39" s="39" t="s">
        <v>1444</v>
      </c>
    </row>
    <row r="40" spans="1:5" ht="63.75">
      <c r="A40" s="35" t="s">
        <v>57</v>
      </c>
      <c r="E40" s="42" t="s">
        <v>1445</v>
      </c>
    </row>
    <row r="41" spans="1:5" ht="76.5">
      <c r="A41" t="s">
        <v>58</v>
      </c>
      <c r="E41" s="39" t="s">
        <v>1446</v>
      </c>
    </row>
    <row r="42" spans="1:16" ht="25.5">
      <c r="A42" t="s">
        <v>50</v>
      </c>
      <c s="34" t="s">
        <v>88</v>
      </c>
      <c s="34" t="s">
        <v>1447</v>
      </c>
      <c s="35" t="s">
        <v>5</v>
      </c>
      <c s="6" t="s">
        <v>1448</v>
      </c>
      <c s="36" t="s">
        <v>86</v>
      </c>
      <c s="37">
        <v>125</v>
      </c>
      <c s="36">
        <v>0</v>
      </c>
      <c s="36">
        <f>ROUND(G42*H42,6)</f>
      </c>
      <c r="L42" s="38">
        <v>0</v>
      </c>
      <c s="32">
        <f>ROUND(ROUND(L42,2)*ROUND(G42,3),2)</f>
      </c>
      <c s="36" t="s">
        <v>395</v>
      </c>
      <c>
        <f>(M42*21)/100</f>
      </c>
      <c t="s">
        <v>28</v>
      </c>
    </row>
    <row r="43" spans="1:5" ht="25.5">
      <c r="A43" s="35" t="s">
        <v>56</v>
      </c>
      <c r="E43" s="39" t="s">
        <v>1448</v>
      </c>
    </row>
    <row r="44" spans="1:5" ht="63.75">
      <c r="A44" s="35" t="s">
        <v>57</v>
      </c>
      <c r="E44" s="42" t="s">
        <v>1449</v>
      </c>
    </row>
    <row r="45" spans="1:5" ht="76.5">
      <c r="A45" t="s">
        <v>58</v>
      </c>
      <c r="E45" s="39" t="s">
        <v>1446</v>
      </c>
    </row>
    <row r="46" spans="1:16" ht="25.5">
      <c r="A46" t="s">
        <v>50</v>
      </c>
      <c s="34" t="s">
        <v>92</v>
      </c>
      <c s="34" t="s">
        <v>1450</v>
      </c>
      <c s="35" t="s">
        <v>5</v>
      </c>
      <c s="6" t="s">
        <v>1451</v>
      </c>
      <c s="36" t="s">
        <v>65</v>
      </c>
      <c s="37">
        <v>8</v>
      </c>
      <c s="36">
        <v>0</v>
      </c>
      <c s="36">
        <f>ROUND(G46*H46,6)</f>
      </c>
      <c r="L46" s="38">
        <v>0</v>
      </c>
      <c s="32">
        <f>ROUND(ROUND(L46,2)*ROUND(G46,3),2)</f>
      </c>
      <c s="36" t="s">
        <v>395</v>
      </c>
      <c>
        <f>(M46*21)/100</f>
      </c>
      <c t="s">
        <v>28</v>
      </c>
    </row>
    <row r="47" spans="1:5" ht="25.5">
      <c r="A47" s="35" t="s">
        <v>56</v>
      </c>
      <c r="E47" s="39" t="s">
        <v>1451</v>
      </c>
    </row>
    <row r="48" spans="1:5" ht="63.75">
      <c r="A48" s="35" t="s">
        <v>57</v>
      </c>
      <c r="E48" s="42" t="s">
        <v>1452</v>
      </c>
    </row>
    <row r="49" spans="1:5" ht="127.5">
      <c r="A49" t="s">
        <v>58</v>
      </c>
      <c r="E49" s="39" t="s">
        <v>1453</v>
      </c>
    </row>
    <row r="50" spans="1:16" ht="12.75">
      <c r="A50" t="s">
        <v>50</v>
      </c>
      <c s="34" t="s">
        <v>96</v>
      </c>
      <c s="34" t="s">
        <v>1454</v>
      </c>
      <c s="35" t="s">
        <v>5</v>
      </c>
      <c s="6" t="s">
        <v>1455</v>
      </c>
      <c s="36" t="s">
        <v>65</v>
      </c>
      <c s="37">
        <v>70</v>
      </c>
      <c s="36">
        <v>0</v>
      </c>
      <c s="36">
        <f>ROUND(G50*H50,6)</f>
      </c>
      <c r="L50" s="38">
        <v>0</v>
      </c>
      <c s="32">
        <f>ROUND(ROUND(L50,2)*ROUND(G50,3),2)</f>
      </c>
      <c s="36" t="s">
        <v>395</v>
      </c>
      <c>
        <f>(M50*21)/100</f>
      </c>
      <c t="s">
        <v>28</v>
      </c>
    </row>
    <row r="51" spans="1:5" ht="12.75">
      <c r="A51" s="35" t="s">
        <v>56</v>
      </c>
      <c r="E51" s="39" t="s">
        <v>1455</v>
      </c>
    </row>
    <row r="52" spans="1:5" ht="63.75">
      <c r="A52" s="35" t="s">
        <v>57</v>
      </c>
      <c r="E52" s="42" t="s">
        <v>1456</v>
      </c>
    </row>
    <row r="53" spans="1:5" ht="204">
      <c r="A53" t="s">
        <v>58</v>
      </c>
      <c r="E53" s="39" t="s">
        <v>1457</v>
      </c>
    </row>
    <row r="54" spans="1:16" ht="12.75">
      <c r="A54" t="s">
        <v>50</v>
      </c>
      <c s="34" t="s">
        <v>100</v>
      </c>
      <c s="34" t="s">
        <v>1458</v>
      </c>
      <c s="35" t="s">
        <v>5</v>
      </c>
      <c s="6" t="s">
        <v>1459</v>
      </c>
      <c s="36" t="s">
        <v>86</v>
      </c>
      <c s="37">
        <v>750</v>
      </c>
      <c s="36">
        <v>0</v>
      </c>
      <c s="36">
        <f>ROUND(G54*H54,6)</f>
      </c>
      <c r="L54" s="38">
        <v>0</v>
      </c>
      <c s="32">
        <f>ROUND(ROUND(L54,2)*ROUND(G54,3),2)</f>
      </c>
      <c s="36" t="s">
        <v>395</v>
      </c>
      <c>
        <f>(M54*21)/100</f>
      </c>
      <c t="s">
        <v>28</v>
      </c>
    </row>
    <row r="55" spans="1:5" ht="12.75">
      <c r="A55" s="35" t="s">
        <v>56</v>
      </c>
      <c r="E55" s="39" t="s">
        <v>5</v>
      </c>
    </row>
    <row r="56" spans="1:5" ht="63.75">
      <c r="A56" s="35" t="s">
        <v>57</v>
      </c>
      <c r="E56" s="42" t="s">
        <v>1460</v>
      </c>
    </row>
    <row r="57" spans="1:5" ht="229.5">
      <c r="A57" t="s">
        <v>58</v>
      </c>
      <c r="E57" s="39" t="s">
        <v>1461</v>
      </c>
    </row>
    <row r="58" spans="1:16" ht="12.75">
      <c r="A58" t="s">
        <v>50</v>
      </c>
      <c s="34" t="s">
        <v>104</v>
      </c>
      <c s="34" t="s">
        <v>1462</v>
      </c>
      <c s="35" t="s">
        <v>5</v>
      </c>
      <c s="6" t="s">
        <v>1463</v>
      </c>
      <c s="36" t="s">
        <v>65</v>
      </c>
      <c s="37">
        <v>86</v>
      </c>
      <c s="36">
        <v>0</v>
      </c>
      <c s="36">
        <f>ROUND(G58*H58,6)</f>
      </c>
      <c r="L58" s="38">
        <v>0</v>
      </c>
      <c s="32">
        <f>ROUND(ROUND(L58,2)*ROUND(G58,3),2)</f>
      </c>
      <c s="36" t="s">
        <v>395</v>
      </c>
      <c>
        <f>(M58*21)/100</f>
      </c>
      <c t="s">
        <v>28</v>
      </c>
    </row>
    <row r="59" spans="1:5" ht="12.75">
      <c r="A59" s="35" t="s">
        <v>56</v>
      </c>
      <c r="E59" s="39" t="s">
        <v>1463</v>
      </c>
    </row>
    <row r="60" spans="1:5" ht="63.75">
      <c r="A60" s="35" t="s">
        <v>57</v>
      </c>
      <c r="E60" s="42" t="s">
        <v>1464</v>
      </c>
    </row>
    <row r="61" spans="1:5" ht="63.75">
      <c r="A61" t="s">
        <v>58</v>
      </c>
      <c r="E61" s="39" t="s">
        <v>1465</v>
      </c>
    </row>
    <row r="62" spans="1:16" ht="12.75">
      <c r="A62" t="s">
        <v>50</v>
      </c>
      <c s="34" t="s">
        <v>110</v>
      </c>
      <c s="34" t="s">
        <v>1466</v>
      </c>
      <c s="35" t="s">
        <v>5</v>
      </c>
      <c s="6" t="s">
        <v>1467</v>
      </c>
      <c s="36" t="s">
        <v>65</v>
      </c>
      <c s="37">
        <v>4</v>
      </c>
      <c s="36">
        <v>0</v>
      </c>
      <c s="36">
        <f>ROUND(G62*H62,6)</f>
      </c>
      <c r="L62" s="38">
        <v>0</v>
      </c>
      <c s="32">
        <f>ROUND(ROUND(L62,2)*ROUND(G62,3),2)</f>
      </c>
      <c s="36" t="s">
        <v>391</v>
      </c>
      <c>
        <f>(M62*21)/100</f>
      </c>
      <c t="s">
        <v>28</v>
      </c>
    </row>
    <row r="63" spans="1:5" ht="12.75">
      <c r="A63" s="35" t="s">
        <v>56</v>
      </c>
      <c r="E63" s="39" t="s">
        <v>1467</v>
      </c>
    </row>
    <row r="64" spans="1:5" ht="102">
      <c r="A64" s="35" t="s">
        <v>57</v>
      </c>
      <c r="E64" s="42" t="s">
        <v>1468</v>
      </c>
    </row>
    <row r="65" spans="1:5" ht="12.75">
      <c r="A65" t="s">
        <v>58</v>
      </c>
      <c r="E65" s="39" t="s">
        <v>5</v>
      </c>
    </row>
    <row r="66" spans="1:13" ht="12.75">
      <c r="A66" t="s">
        <v>47</v>
      </c>
      <c r="C66" s="31" t="s">
        <v>595</v>
      </c>
      <c r="E66" s="33" t="s">
        <v>1469</v>
      </c>
      <c r="J66" s="32">
        <f>0</f>
      </c>
      <c s="32">
        <f>0</f>
      </c>
      <c s="32">
        <f>0+L67</f>
      </c>
      <c s="32">
        <f>0+M67</f>
      </c>
    </row>
    <row r="67" spans="1:16" ht="12.75">
      <c r="A67" t="s">
        <v>50</v>
      </c>
      <c s="34" t="s">
        <v>114</v>
      </c>
      <c s="34" t="s">
        <v>1470</v>
      </c>
      <c s="35" t="s">
        <v>5</v>
      </c>
      <c s="6" t="s">
        <v>1471</v>
      </c>
      <c s="36" t="s">
        <v>1472</v>
      </c>
      <c s="37">
        <v>1250</v>
      </c>
      <c s="36">
        <v>0</v>
      </c>
      <c s="36">
        <f>ROUND(G67*H67,6)</f>
      </c>
      <c r="L67" s="38">
        <v>0</v>
      </c>
      <c s="32">
        <f>ROUND(ROUND(L67,2)*ROUND(G67,3),2)</f>
      </c>
      <c s="36" t="s">
        <v>395</v>
      </c>
      <c>
        <f>(M67*21)/100</f>
      </c>
      <c t="s">
        <v>28</v>
      </c>
    </row>
    <row r="68" spans="1:5" ht="12.75">
      <c r="A68" s="35" t="s">
        <v>56</v>
      </c>
      <c r="E68" s="39" t="s">
        <v>5</v>
      </c>
    </row>
    <row r="69" spans="1:5" ht="76.5">
      <c r="A69" s="35" t="s">
        <v>57</v>
      </c>
      <c r="E69" s="42" t="s">
        <v>1473</v>
      </c>
    </row>
    <row r="70" spans="1:5" ht="280.5">
      <c r="A70" t="s">
        <v>58</v>
      </c>
      <c r="E70" s="39" t="s">
        <v>1474</v>
      </c>
    </row>
    <row r="71" spans="1:13" ht="12.75">
      <c r="A71" t="s">
        <v>47</v>
      </c>
      <c r="C71" s="31" t="s">
        <v>601</v>
      </c>
      <c r="E71" s="33" t="s">
        <v>1475</v>
      </c>
      <c r="J71" s="32">
        <f>0</f>
      </c>
      <c s="32">
        <f>0</f>
      </c>
      <c s="32">
        <f>0+L72+L76+L80</f>
      </c>
      <c s="32">
        <f>0+M72+M76+M80</f>
      </c>
    </row>
    <row r="72" spans="1:16" ht="12.75">
      <c r="A72" t="s">
        <v>50</v>
      </c>
      <c s="34" t="s">
        <v>119</v>
      </c>
      <c s="34" t="s">
        <v>1476</v>
      </c>
      <c s="35" t="s">
        <v>5</v>
      </c>
      <c s="6" t="s">
        <v>1477</v>
      </c>
      <c s="36" t="s">
        <v>86</v>
      </c>
      <c s="37">
        <v>80</v>
      </c>
      <c s="36">
        <v>0</v>
      </c>
      <c s="36">
        <f>ROUND(G72*H72,6)</f>
      </c>
      <c r="L72" s="38">
        <v>0</v>
      </c>
      <c s="32">
        <f>ROUND(ROUND(L72,2)*ROUND(G72,3),2)</f>
      </c>
      <c s="36" t="s">
        <v>395</v>
      </c>
      <c>
        <f>(M72*21)/100</f>
      </c>
      <c t="s">
        <v>28</v>
      </c>
    </row>
    <row r="73" spans="1:5" ht="12.75">
      <c r="A73" s="35" t="s">
        <v>56</v>
      </c>
      <c r="E73" s="39" t="s">
        <v>1477</v>
      </c>
    </row>
    <row r="74" spans="1:5" ht="127.5">
      <c r="A74" s="35" t="s">
        <v>57</v>
      </c>
      <c r="E74" s="42" t="s">
        <v>1478</v>
      </c>
    </row>
    <row r="75" spans="1:5" ht="102">
      <c r="A75" t="s">
        <v>58</v>
      </c>
      <c r="E75" s="39" t="s">
        <v>1479</v>
      </c>
    </row>
    <row r="76" spans="1:16" ht="12.75">
      <c r="A76" t="s">
        <v>50</v>
      </c>
      <c s="34" t="s">
        <v>123</v>
      </c>
      <c s="34" t="s">
        <v>1480</v>
      </c>
      <c s="35" t="s">
        <v>5</v>
      </c>
      <c s="6" t="s">
        <v>1481</v>
      </c>
      <c s="36" t="s">
        <v>65</v>
      </c>
      <c s="37">
        <v>1</v>
      </c>
      <c s="36">
        <v>0</v>
      </c>
      <c s="36">
        <f>ROUND(G76*H76,6)</f>
      </c>
      <c r="L76" s="38">
        <v>0</v>
      </c>
      <c s="32">
        <f>ROUND(ROUND(L76,2)*ROUND(G76,3),2)</f>
      </c>
      <c s="36" t="s">
        <v>395</v>
      </c>
      <c>
        <f>(M76*21)/100</f>
      </c>
      <c t="s">
        <v>28</v>
      </c>
    </row>
    <row r="77" spans="1:5" ht="12.75">
      <c r="A77" s="35" t="s">
        <v>56</v>
      </c>
      <c r="E77" s="39" t="s">
        <v>1481</v>
      </c>
    </row>
    <row r="78" spans="1:5" ht="63.75">
      <c r="A78" s="35" t="s">
        <v>57</v>
      </c>
      <c r="E78" s="42" t="s">
        <v>1482</v>
      </c>
    </row>
    <row r="79" spans="1:5" ht="51">
      <c r="A79" t="s">
        <v>58</v>
      </c>
      <c r="E79" s="39" t="s">
        <v>1483</v>
      </c>
    </row>
    <row r="80" spans="1:16" ht="12.75">
      <c r="A80" t="s">
        <v>50</v>
      </c>
      <c s="34" t="s">
        <v>128</v>
      </c>
      <c s="34" t="s">
        <v>1484</v>
      </c>
      <c s="35" t="s">
        <v>5</v>
      </c>
      <c s="6" t="s">
        <v>1485</v>
      </c>
      <c s="36" t="s">
        <v>65</v>
      </c>
      <c s="37">
        <v>1</v>
      </c>
      <c s="36">
        <v>0</v>
      </c>
      <c s="36">
        <f>ROUND(G80*H80,6)</f>
      </c>
      <c r="L80" s="38">
        <v>0</v>
      </c>
      <c s="32">
        <f>ROUND(ROUND(L80,2)*ROUND(G80,3),2)</f>
      </c>
      <c s="36" t="s">
        <v>395</v>
      </c>
      <c>
        <f>(M80*21)/100</f>
      </c>
      <c t="s">
        <v>28</v>
      </c>
    </row>
    <row r="81" spans="1:5" ht="12.75">
      <c r="A81" s="35" t="s">
        <v>56</v>
      </c>
      <c r="E81" s="39" t="s">
        <v>1485</v>
      </c>
    </row>
    <row r="82" spans="1:5" ht="63.75">
      <c r="A82" s="35" t="s">
        <v>57</v>
      </c>
      <c r="E82" s="42" t="s">
        <v>1486</v>
      </c>
    </row>
    <row r="83" spans="1:5" ht="63.75">
      <c r="A83" t="s">
        <v>58</v>
      </c>
      <c r="E83" s="39" t="s">
        <v>1487</v>
      </c>
    </row>
    <row r="84" spans="1:13" ht="12.75">
      <c r="A84" t="s">
        <v>47</v>
      </c>
      <c r="C84" s="31" t="s">
        <v>613</v>
      </c>
      <c r="E84" s="33" t="s">
        <v>1488</v>
      </c>
      <c r="J84" s="32">
        <f>0</f>
      </c>
      <c s="32">
        <f>0</f>
      </c>
      <c s="32">
        <f>0+L85+L89+L93+L97+L101+L105+L109</f>
      </c>
      <c s="32">
        <f>0+M85+M89+M93+M97+M101+M105+M109</f>
      </c>
    </row>
    <row r="85" spans="1:16" ht="12.75">
      <c r="A85" t="s">
        <v>50</v>
      </c>
      <c s="34" t="s">
        <v>132</v>
      </c>
      <c s="34" t="s">
        <v>1489</v>
      </c>
      <c s="35" t="s">
        <v>5</v>
      </c>
      <c s="6" t="s">
        <v>1490</v>
      </c>
      <c s="36" t="s">
        <v>54</v>
      </c>
      <c s="37">
        <v>1000</v>
      </c>
      <c s="36">
        <v>0</v>
      </c>
      <c s="36">
        <f>ROUND(G85*H85,6)</f>
      </c>
      <c r="L85" s="38">
        <v>0</v>
      </c>
      <c s="32">
        <f>ROUND(ROUND(L85,2)*ROUND(G85,3),2)</f>
      </c>
      <c s="36" t="s">
        <v>395</v>
      </c>
      <c>
        <f>(M85*21)/100</f>
      </c>
      <c t="s">
        <v>28</v>
      </c>
    </row>
    <row r="86" spans="1:5" ht="12.75">
      <c r="A86" s="35" t="s">
        <v>56</v>
      </c>
      <c r="E86" s="39" t="s">
        <v>1490</v>
      </c>
    </row>
    <row r="87" spans="1:5" ht="63.75">
      <c r="A87" s="35" t="s">
        <v>57</v>
      </c>
      <c r="E87" s="42" t="s">
        <v>1491</v>
      </c>
    </row>
    <row r="88" spans="1:5" ht="102">
      <c r="A88" t="s">
        <v>58</v>
      </c>
      <c r="E88" s="39" t="s">
        <v>1492</v>
      </c>
    </row>
    <row r="89" spans="1:16" ht="25.5">
      <c r="A89" t="s">
        <v>50</v>
      </c>
      <c s="34" t="s">
        <v>136</v>
      </c>
      <c s="34" t="s">
        <v>1493</v>
      </c>
      <c s="35" t="s">
        <v>5</v>
      </c>
      <c s="6" t="s">
        <v>1494</v>
      </c>
      <c s="36" t="s">
        <v>1495</v>
      </c>
      <c s="37">
        <v>13580</v>
      </c>
      <c s="36">
        <v>0</v>
      </c>
      <c s="36">
        <f>ROUND(G89*H89,6)</f>
      </c>
      <c r="L89" s="38">
        <v>0</v>
      </c>
      <c s="32">
        <f>ROUND(ROUND(L89,2)*ROUND(G89,3),2)</f>
      </c>
      <c s="36" t="s">
        <v>395</v>
      </c>
      <c>
        <f>(M89*21)/100</f>
      </c>
      <c t="s">
        <v>28</v>
      </c>
    </row>
    <row r="90" spans="1:5" ht="25.5">
      <c r="A90" s="35" t="s">
        <v>56</v>
      </c>
      <c r="E90" s="39" t="s">
        <v>1494</v>
      </c>
    </row>
    <row r="91" spans="1:5" ht="63.75">
      <c r="A91" s="35" t="s">
        <v>57</v>
      </c>
      <c r="E91" s="42" t="s">
        <v>1496</v>
      </c>
    </row>
    <row r="92" spans="1:5" ht="89.25">
      <c r="A92" t="s">
        <v>58</v>
      </c>
      <c r="E92" s="39" t="s">
        <v>1497</v>
      </c>
    </row>
    <row r="93" spans="1:16" ht="12.75">
      <c r="A93" t="s">
        <v>50</v>
      </c>
      <c s="34" t="s">
        <v>140</v>
      </c>
      <c s="34" t="s">
        <v>1498</v>
      </c>
      <c s="35" t="s">
        <v>5</v>
      </c>
      <c s="6" t="s">
        <v>1499</v>
      </c>
      <c s="36" t="s">
        <v>86</v>
      </c>
      <c s="37">
        <v>295</v>
      </c>
      <c s="36">
        <v>0</v>
      </c>
      <c s="36">
        <f>ROUND(G93*H93,6)</f>
      </c>
      <c r="L93" s="38">
        <v>0</v>
      </c>
      <c s="32">
        <f>ROUND(ROUND(L93,2)*ROUND(G93,3),2)</f>
      </c>
      <c s="36" t="s">
        <v>395</v>
      </c>
      <c>
        <f>(M93*21)/100</f>
      </c>
      <c t="s">
        <v>28</v>
      </c>
    </row>
    <row r="94" spans="1:5" ht="12.75">
      <c r="A94" s="35" t="s">
        <v>56</v>
      </c>
      <c r="E94" s="39" t="s">
        <v>1499</v>
      </c>
    </row>
    <row r="95" spans="1:5" ht="63.75">
      <c r="A95" s="35" t="s">
        <v>57</v>
      </c>
      <c r="E95" s="42" t="s">
        <v>1500</v>
      </c>
    </row>
    <row r="96" spans="1:5" ht="114.75">
      <c r="A96" t="s">
        <v>58</v>
      </c>
      <c r="E96" s="39" t="s">
        <v>1501</v>
      </c>
    </row>
    <row r="97" spans="1:16" ht="25.5">
      <c r="A97" t="s">
        <v>50</v>
      </c>
      <c s="34" t="s">
        <v>144</v>
      </c>
      <c s="34" t="s">
        <v>1502</v>
      </c>
      <c s="35" t="s">
        <v>5</v>
      </c>
      <c s="6" t="s">
        <v>1503</v>
      </c>
      <c s="36" t="s">
        <v>86</v>
      </c>
      <c s="37">
        <v>481</v>
      </c>
      <c s="36">
        <v>0</v>
      </c>
      <c s="36">
        <f>ROUND(G97*H97,6)</f>
      </c>
      <c r="L97" s="38">
        <v>0</v>
      </c>
      <c s="32">
        <f>ROUND(ROUND(L97,2)*ROUND(G97,3),2)</f>
      </c>
      <c s="36" t="s">
        <v>395</v>
      </c>
      <c>
        <f>(M97*21)/100</f>
      </c>
      <c t="s">
        <v>28</v>
      </c>
    </row>
    <row r="98" spans="1:5" ht="25.5">
      <c r="A98" s="35" t="s">
        <v>56</v>
      </c>
      <c r="E98" s="39" t="s">
        <v>1503</v>
      </c>
    </row>
    <row r="99" spans="1:5" ht="63.75">
      <c r="A99" s="35" t="s">
        <v>57</v>
      </c>
      <c r="E99" s="42" t="s">
        <v>1504</v>
      </c>
    </row>
    <row r="100" spans="1:5" ht="140.25">
      <c r="A100" t="s">
        <v>58</v>
      </c>
      <c r="E100" s="39" t="s">
        <v>1505</v>
      </c>
    </row>
    <row r="101" spans="1:16" ht="25.5">
      <c r="A101" t="s">
        <v>50</v>
      </c>
      <c s="34" t="s">
        <v>148</v>
      </c>
      <c s="34" t="s">
        <v>1506</v>
      </c>
      <c s="35" t="s">
        <v>5</v>
      </c>
      <c s="6" t="s">
        <v>1507</v>
      </c>
      <c s="36" t="s">
        <v>86</v>
      </c>
      <c s="37">
        <v>56</v>
      </c>
      <c s="36">
        <v>0</v>
      </c>
      <c s="36">
        <f>ROUND(G101*H101,6)</f>
      </c>
      <c r="L101" s="38">
        <v>0</v>
      </c>
      <c s="32">
        <f>ROUND(ROUND(L101,2)*ROUND(G101,3),2)</f>
      </c>
      <c s="36" t="s">
        <v>395</v>
      </c>
      <c>
        <f>(M101*21)/100</f>
      </c>
      <c t="s">
        <v>28</v>
      </c>
    </row>
    <row r="102" spans="1:5" ht="25.5">
      <c r="A102" s="35" t="s">
        <v>56</v>
      </c>
      <c r="E102" s="39" t="s">
        <v>1507</v>
      </c>
    </row>
    <row r="103" spans="1:5" ht="63.75">
      <c r="A103" s="35" t="s">
        <v>57</v>
      </c>
      <c r="E103" s="42" t="s">
        <v>1508</v>
      </c>
    </row>
    <row r="104" spans="1:5" ht="140.25">
      <c r="A104" t="s">
        <v>58</v>
      </c>
      <c r="E104" s="39" t="s">
        <v>1509</v>
      </c>
    </row>
    <row r="105" spans="1:16" ht="12.75">
      <c r="A105" t="s">
        <v>50</v>
      </c>
      <c s="34" t="s">
        <v>152</v>
      </c>
      <c s="34" t="s">
        <v>1510</v>
      </c>
      <c s="35" t="s">
        <v>5</v>
      </c>
      <c s="6" t="s">
        <v>1511</v>
      </c>
      <c s="36" t="s">
        <v>65</v>
      </c>
      <c s="37">
        <v>2</v>
      </c>
      <c s="36">
        <v>0</v>
      </c>
      <c s="36">
        <f>ROUND(G105*H105,6)</f>
      </c>
      <c r="L105" s="38">
        <v>0</v>
      </c>
      <c s="32">
        <f>ROUND(ROUND(L105,2)*ROUND(G105,3),2)</f>
      </c>
      <c s="36" t="s">
        <v>395</v>
      </c>
      <c>
        <f>(M105*21)/100</f>
      </c>
      <c t="s">
        <v>28</v>
      </c>
    </row>
    <row r="106" spans="1:5" ht="12.75">
      <c r="A106" s="35" t="s">
        <v>56</v>
      </c>
      <c r="E106" s="39" t="s">
        <v>1511</v>
      </c>
    </row>
    <row r="107" spans="1:5" ht="102">
      <c r="A107" s="35" t="s">
        <v>57</v>
      </c>
      <c r="E107" s="42" t="s">
        <v>1512</v>
      </c>
    </row>
    <row r="108" spans="1:5" ht="89.25">
      <c r="A108" t="s">
        <v>58</v>
      </c>
      <c r="E108" s="39" t="s">
        <v>1513</v>
      </c>
    </row>
    <row r="109" spans="1:16" ht="12.75">
      <c r="A109" t="s">
        <v>50</v>
      </c>
      <c s="34" t="s">
        <v>156</v>
      </c>
      <c s="34" t="s">
        <v>1514</v>
      </c>
      <c s="35" t="s">
        <v>5</v>
      </c>
      <c s="6" t="s">
        <v>1515</v>
      </c>
      <c s="36" t="s">
        <v>65</v>
      </c>
      <c s="37">
        <v>4</v>
      </c>
      <c s="36">
        <v>0</v>
      </c>
      <c s="36">
        <f>ROUND(G109*H109,6)</f>
      </c>
      <c r="L109" s="38">
        <v>0</v>
      </c>
      <c s="32">
        <f>ROUND(ROUND(L109,2)*ROUND(G109,3),2)</f>
      </c>
      <c s="36" t="s">
        <v>391</v>
      </c>
      <c>
        <f>(M109*21)/100</f>
      </c>
      <c t="s">
        <v>28</v>
      </c>
    </row>
    <row r="110" spans="1:5" ht="12.75">
      <c r="A110" s="35" t="s">
        <v>56</v>
      </c>
      <c r="E110" s="39" t="s">
        <v>1515</v>
      </c>
    </row>
    <row r="111" spans="1:5" ht="63.75">
      <c r="A111" s="35" t="s">
        <v>57</v>
      </c>
      <c r="E111" s="42" t="s">
        <v>1516</v>
      </c>
    </row>
    <row r="112" spans="1:5" ht="51">
      <c r="A112" t="s">
        <v>58</v>
      </c>
      <c r="E112" s="39" t="s">
        <v>492</v>
      </c>
    </row>
    <row r="113" spans="1:13" ht="12.75">
      <c r="A113" t="s">
        <v>47</v>
      </c>
      <c r="C113" s="31" t="s">
        <v>1517</v>
      </c>
      <c r="E113" s="33" t="s">
        <v>1518</v>
      </c>
      <c r="J113" s="32">
        <f>0</f>
      </c>
      <c s="32">
        <f>0</f>
      </c>
      <c s="32">
        <f>0+L114+L118+L122+L126+L130+L134+L138+L142</f>
      </c>
      <c s="32">
        <f>0+M114+M118+M122+M126+M130+M134+M138+M142</f>
      </c>
    </row>
    <row r="114" spans="1:16" ht="38.25">
      <c r="A114" t="s">
        <v>50</v>
      </c>
      <c s="34" t="s">
        <v>161</v>
      </c>
      <c s="34" t="s">
        <v>1519</v>
      </c>
      <c s="35" t="s">
        <v>1520</v>
      </c>
      <c s="6" t="s">
        <v>1521</v>
      </c>
      <c s="36" t="s">
        <v>996</v>
      </c>
      <c s="37">
        <v>0.1</v>
      </c>
      <c s="36">
        <v>0</v>
      </c>
      <c s="36">
        <f>ROUND(G114*H114,6)</f>
      </c>
      <c r="L114" s="38">
        <v>0</v>
      </c>
      <c s="32">
        <f>ROUND(ROUND(L114,2)*ROUND(G114,3),2)</f>
      </c>
      <c s="36" t="s">
        <v>391</v>
      </c>
      <c>
        <f>(M114*21)/100</f>
      </c>
      <c t="s">
        <v>28</v>
      </c>
    </row>
    <row r="115" spans="1:5" ht="12.75">
      <c r="A115" s="35" t="s">
        <v>56</v>
      </c>
      <c r="E115" s="39" t="s">
        <v>997</v>
      </c>
    </row>
    <row r="116" spans="1:5" ht="63.75">
      <c r="A116" s="35" t="s">
        <v>57</v>
      </c>
      <c r="E116" s="42" t="s">
        <v>1522</v>
      </c>
    </row>
    <row r="117" spans="1:5" ht="89.25">
      <c r="A117" t="s">
        <v>58</v>
      </c>
      <c r="E117" s="39" t="s">
        <v>998</v>
      </c>
    </row>
    <row r="118" spans="1:16" ht="38.25">
      <c r="A118" t="s">
        <v>50</v>
      </c>
      <c s="34" t="s">
        <v>165</v>
      </c>
      <c s="34" t="s">
        <v>1523</v>
      </c>
      <c s="35" t="s">
        <v>1524</v>
      </c>
      <c s="6" t="s">
        <v>1525</v>
      </c>
      <c s="36" t="s">
        <v>996</v>
      </c>
      <c s="37">
        <v>569.1</v>
      </c>
      <c s="36">
        <v>0</v>
      </c>
      <c s="36">
        <f>ROUND(G118*H118,6)</f>
      </c>
      <c r="L118" s="38">
        <v>0</v>
      </c>
      <c s="32">
        <f>ROUND(ROUND(L118,2)*ROUND(G118,3),2)</f>
      </c>
      <c s="36" t="s">
        <v>391</v>
      </c>
      <c>
        <f>(M118*21)/100</f>
      </c>
      <c t="s">
        <v>28</v>
      </c>
    </row>
    <row r="119" spans="1:5" ht="12.75">
      <c r="A119" s="35" t="s">
        <v>56</v>
      </c>
      <c r="E119" s="39" t="s">
        <v>997</v>
      </c>
    </row>
    <row r="120" spans="1:5" ht="63.75">
      <c r="A120" s="35" t="s">
        <v>57</v>
      </c>
      <c r="E120" s="42" t="s">
        <v>1526</v>
      </c>
    </row>
    <row r="121" spans="1:5" ht="89.25">
      <c r="A121" t="s">
        <v>58</v>
      </c>
      <c r="E121" s="39" t="s">
        <v>998</v>
      </c>
    </row>
    <row r="122" spans="1:16" ht="38.25">
      <c r="A122" t="s">
        <v>50</v>
      </c>
      <c s="34" t="s">
        <v>169</v>
      </c>
      <c s="34" t="s">
        <v>1527</v>
      </c>
      <c s="35" t="s">
        <v>1528</v>
      </c>
      <c s="6" t="s">
        <v>1529</v>
      </c>
      <c s="36" t="s">
        <v>996</v>
      </c>
      <c s="37">
        <v>190.4</v>
      </c>
      <c s="36">
        <v>0</v>
      </c>
      <c s="36">
        <f>ROUND(G122*H122,6)</f>
      </c>
      <c r="L122" s="38">
        <v>0</v>
      </c>
      <c s="32">
        <f>ROUND(ROUND(L122,2)*ROUND(G122,3),2)</f>
      </c>
      <c s="36" t="s">
        <v>391</v>
      </c>
      <c>
        <f>(M122*21)/100</f>
      </c>
      <c t="s">
        <v>28</v>
      </c>
    </row>
    <row r="123" spans="1:5" ht="12.75">
      <c r="A123" s="35" t="s">
        <v>56</v>
      </c>
      <c r="E123" s="39" t="s">
        <v>997</v>
      </c>
    </row>
    <row r="124" spans="1:5" ht="63.75">
      <c r="A124" s="35" t="s">
        <v>57</v>
      </c>
      <c r="E124" s="42" t="s">
        <v>1530</v>
      </c>
    </row>
    <row r="125" spans="1:5" ht="89.25">
      <c r="A125" t="s">
        <v>58</v>
      </c>
      <c r="E125" s="39" t="s">
        <v>998</v>
      </c>
    </row>
    <row r="126" spans="1:16" ht="38.25">
      <c r="A126" t="s">
        <v>50</v>
      </c>
      <c s="34" t="s">
        <v>173</v>
      </c>
      <c s="34" t="s">
        <v>1531</v>
      </c>
      <c s="35" t="s">
        <v>1532</v>
      </c>
      <c s="6" t="s">
        <v>1533</v>
      </c>
      <c s="36" t="s">
        <v>996</v>
      </c>
      <c s="37">
        <v>0.131</v>
      </c>
      <c s="36">
        <v>0</v>
      </c>
      <c s="36">
        <f>ROUND(G126*H126,6)</f>
      </c>
      <c r="L126" s="38">
        <v>0</v>
      </c>
      <c s="32">
        <f>ROUND(ROUND(L126,2)*ROUND(G126,3),2)</f>
      </c>
      <c s="36" t="s">
        <v>391</v>
      </c>
      <c>
        <f>(M126*21)/100</f>
      </c>
      <c t="s">
        <v>28</v>
      </c>
    </row>
    <row r="127" spans="1:5" ht="12.75">
      <c r="A127" s="35" t="s">
        <v>56</v>
      </c>
      <c r="E127" s="39" t="s">
        <v>997</v>
      </c>
    </row>
    <row r="128" spans="1:5" ht="63.75">
      <c r="A128" s="35" t="s">
        <v>57</v>
      </c>
      <c r="E128" s="42" t="s">
        <v>1534</v>
      </c>
    </row>
    <row r="129" spans="1:5" ht="89.25">
      <c r="A129" t="s">
        <v>58</v>
      </c>
      <c r="E129" s="39" t="s">
        <v>998</v>
      </c>
    </row>
    <row r="130" spans="1:16" ht="38.25">
      <c r="A130" t="s">
        <v>50</v>
      </c>
      <c s="34" t="s">
        <v>177</v>
      </c>
      <c s="34" t="s">
        <v>1535</v>
      </c>
      <c s="35" t="s">
        <v>1536</v>
      </c>
      <c s="6" t="s">
        <v>1537</v>
      </c>
      <c s="36" t="s">
        <v>996</v>
      </c>
      <c s="37">
        <v>0.311</v>
      </c>
      <c s="36">
        <v>0</v>
      </c>
      <c s="36">
        <f>ROUND(G130*H130,6)</f>
      </c>
      <c r="L130" s="38">
        <v>0</v>
      </c>
      <c s="32">
        <f>ROUND(ROUND(L130,2)*ROUND(G130,3),2)</f>
      </c>
      <c s="36" t="s">
        <v>391</v>
      </c>
      <c>
        <f>(M130*21)/100</f>
      </c>
      <c t="s">
        <v>28</v>
      </c>
    </row>
    <row r="131" spans="1:5" ht="12.75">
      <c r="A131" s="35" t="s">
        <v>56</v>
      </c>
      <c r="E131" s="39" t="s">
        <v>997</v>
      </c>
    </row>
    <row r="132" spans="1:5" ht="63.75">
      <c r="A132" s="35" t="s">
        <v>57</v>
      </c>
      <c r="E132" s="42" t="s">
        <v>1538</v>
      </c>
    </row>
    <row r="133" spans="1:5" ht="89.25">
      <c r="A133" t="s">
        <v>58</v>
      </c>
      <c r="E133" s="39" t="s">
        <v>998</v>
      </c>
    </row>
    <row r="134" spans="1:16" ht="38.25">
      <c r="A134" t="s">
        <v>50</v>
      </c>
      <c s="34" t="s">
        <v>181</v>
      </c>
      <c s="34" t="s">
        <v>1539</v>
      </c>
      <c s="35" t="s">
        <v>1540</v>
      </c>
      <c s="6" t="s">
        <v>1541</v>
      </c>
      <c s="36" t="s">
        <v>996</v>
      </c>
      <c s="37">
        <v>105</v>
      </c>
      <c s="36">
        <v>0</v>
      </c>
      <c s="36">
        <f>ROUND(G134*H134,6)</f>
      </c>
      <c r="L134" s="38">
        <v>0</v>
      </c>
      <c s="32">
        <f>ROUND(ROUND(L134,2)*ROUND(G134,3),2)</f>
      </c>
      <c s="36" t="s">
        <v>391</v>
      </c>
      <c>
        <f>(M134*21)/100</f>
      </c>
      <c t="s">
        <v>28</v>
      </c>
    </row>
    <row r="135" spans="1:5" ht="12.75">
      <c r="A135" s="35" t="s">
        <v>56</v>
      </c>
      <c r="E135" s="39" t="s">
        <v>997</v>
      </c>
    </row>
    <row r="136" spans="1:5" ht="63.75">
      <c r="A136" s="35" t="s">
        <v>57</v>
      </c>
      <c r="E136" s="42" t="s">
        <v>1542</v>
      </c>
    </row>
    <row r="137" spans="1:5" ht="89.25">
      <c r="A137" t="s">
        <v>58</v>
      </c>
      <c r="E137" s="39" t="s">
        <v>998</v>
      </c>
    </row>
    <row r="138" spans="1:16" ht="38.25">
      <c r="A138" t="s">
        <v>50</v>
      </c>
      <c s="34" t="s">
        <v>185</v>
      </c>
      <c s="34" t="s">
        <v>1543</v>
      </c>
      <c s="35" t="s">
        <v>1544</v>
      </c>
      <c s="6" t="s">
        <v>1545</v>
      </c>
      <c s="36" t="s">
        <v>996</v>
      </c>
      <c s="37">
        <v>8.5</v>
      </c>
      <c s="36">
        <v>0</v>
      </c>
      <c s="36">
        <f>ROUND(G138*H138,6)</f>
      </c>
      <c r="L138" s="38">
        <v>0</v>
      </c>
      <c s="32">
        <f>ROUND(ROUND(L138,2)*ROUND(G138,3),2)</f>
      </c>
      <c s="36" t="s">
        <v>391</v>
      </c>
      <c>
        <f>(M138*21)/100</f>
      </c>
      <c t="s">
        <v>28</v>
      </c>
    </row>
    <row r="139" spans="1:5" ht="12.75">
      <c r="A139" s="35" t="s">
        <v>56</v>
      </c>
      <c r="E139" s="39" t="s">
        <v>997</v>
      </c>
    </row>
    <row r="140" spans="1:5" ht="63.75">
      <c r="A140" s="35" t="s">
        <v>57</v>
      </c>
      <c r="E140" s="42" t="s">
        <v>1546</v>
      </c>
    </row>
    <row r="141" spans="1:5" ht="89.25">
      <c r="A141" t="s">
        <v>58</v>
      </c>
      <c r="E141" s="39" t="s">
        <v>998</v>
      </c>
    </row>
    <row r="142" spans="1:16" ht="25.5">
      <c r="A142" t="s">
        <v>50</v>
      </c>
      <c s="34" t="s">
        <v>189</v>
      </c>
      <c s="34" t="s">
        <v>1547</v>
      </c>
      <c s="35" t="s">
        <v>1548</v>
      </c>
      <c s="6" t="s">
        <v>1549</v>
      </c>
      <c s="36" t="s">
        <v>996</v>
      </c>
      <c s="37">
        <v>44.8</v>
      </c>
      <c s="36">
        <v>0</v>
      </c>
      <c s="36">
        <f>ROUND(G142*H142,6)</f>
      </c>
      <c r="L142" s="38">
        <v>0</v>
      </c>
      <c s="32">
        <f>ROUND(ROUND(L142,2)*ROUND(G142,3),2)</f>
      </c>
      <c s="36" t="s">
        <v>391</v>
      </c>
      <c>
        <f>(M142*21)/100</f>
      </c>
      <c t="s">
        <v>28</v>
      </c>
    </row>
    <row r="143" spans="1:5" ht="12.75">
      <c r="A143" s="35" t="s">
        <v>56</v>
      </c>
      <c r="E143" s="39" t="s">
        <v>997</v>
      </c>
    </row>
    <row r="144" spans="1:5" ht="102">
      <c r="A144" s="35" t="s">
        <v>57</v>
      </c>
      <c r="E144" s="42" t="s">
        <v>1550</v>
      </c>
    </row>
    <row r="145" spans="1:5" ht="89.25">
      <c r="A145" t="s">
        <v>58</v>
      </c>
      <c r="E145"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1412</v>
      </c>
      <c s="41">
        <f>Rekapitulace!C20</f>
      </c>
      <c s="20" t="s">
        <v>0</v>
      </c>
      <c t="s">
        <v>23</v>
      </c>
      <c t="s">
        <v>28</v>
      </c>
    </row>
    <row r="4" spans="1:16" ht="32" customHeight="1">
      <c r="A4" s="24" t="s">
        <v>20</v>
      </c>
      <c s="25" t="s">
        <v>29</v>
      </c>
      <c s="27" t="s">
        <v>1412</v>
      </c>
      <c r="E4" s="26" t="s">
        <v>1413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1553</v>
      </c>
      <c r="E8" s="30" t="s">
        <v>1552</v>
      </c>
      <c r="J8" s="29">
        <f>0+J9+J66+J75+J84+J93+J106+J111</f>
      </c>
      <c s="29">
        <f>0+K9+K66+K75+K84+K93+K106+K111</f>
      </c>
      <c s="29">
        <f>0+L9+L66+L75+L84+L93+L106+L111</f>
      </c>
      <c s="29">
        <f>0+M9+M66+M75+M84+M93+M106+M111</f>
      </c>
    </row>
    <row r="9" spans="1:13" ht="12.75">
      <c r="A9" t="s">
        <v>47</v>
      </c>
      <c r="C9" s="31" t="s">
        <v>92</v>
      </c>
      <c r="E9" s="33" t="s">
        <v>49</v>
      </c>
      <c r="J9" s="32">
        <f>0</f>
      </c>
      <c s="32">
        <f>0</f>
      </c>
      <c s="32">
        <f>0+L10+L14+L18+L22+L26+L30+L34+L38+L42+L46+L50+L54+L58+L62</f>
      </c>
      <c s="32">
        <f>0+M10+M14+M18+M22+M26+M30+M34+M38+M42+M46+M50+M54+M58+M62</f>
      </c>
    </row>
    <row r="10" spans="1:16" ht="12.75">
      <c r="A10" t="s">
        <v>50</v>
      </c>
      <c s="34" t="s">
        <v>51</v>
      </c>
      <c s="34" t="s">
        <v>1554</v>
      </c>
      <c s="35" t="s">
        <v>5</v>
      </c>
      <c s="6" t="s">
        <v>1555</v>
      </c>
      <c s="36" t="s">
        <v>54</v>
      </c>
      <c s="37">
        <v>1937</v>
      </c>
      <c s="36">
        <v>0</v>
      </c>
      <c s="36">
        <f>ROUND(G10*H10,6)</f>
      </c>
      <c r="L10" s="38">
        <v>0</v>
      </c>
      <c s="32">
        <f>ROUND(ROUND(L10,2)*ROUND(G10,3),2)</f>
      </c>
      <c s="36" t="s">
        <v>395</v>
      </c>
      <c>
        <f>(M10*21)/100</f>
      </c>
      <c t="s">
        <v>28</v>
      </c>
    </row>
    <row r="11" spans="1:5" ht="12.75">
      <c r="A11" s="35" t="s">
        <v>56</v>
      </c>
      <c r="E11" s="39" t="s">
        <v>1555</v>
      </c>
    </row>
    <row r="12" spans="1:5" ht="102">
      <c r="A12" s="35" t="s">
        <v>57</v>
      </c>
      <c r="E12" s="42" t="s">
        <v>1556</v>
      </c>
    </row>
    <row r="13" spans="1:5" ht="255">
      <c r="A13" t="s">
        <v>58</v>
      </c>
      <c r="E13" s="39" t="s">
        <v>1557</v>
      </c>
    </row>
    <row r="14" spans="1:16" ht="12.75">
      <c r="A14" t="s">
        <v>50</v>
      </c>
      <c s="34" t="s">
        <v>28</v>
      </c>
      <c s="34" t="s">
        <v>1558</v>
      </c>
      <c s="35" t="s">
        <v>5</v>
      </c>
      <c s="6" t="s">
        <v>1559</v>
      </c>
      <c s="36" t="s">
        <v>54</v>
      </c>
      <c s="37">
        <v>16</v>
      </c>
      <c s="36">
        <v>0</v>
      </c>
      <c s="36">
        <f>ROUND(G14*H14,6)</f>
      </c>
      <c r="L14" s="38">
        <v>0</v>
      </c>
      <c s="32">
        <f>ROUND(ROUND(L14,2)*ROUND(G14,3),2)</f>
      </c>
      <c s="36" t="s">
        <v>395</v>
      </c>
      <c>
        <f>(M14*21)/100</f>
      </c>
      <c t="s">
        <v>28</v>
      </c>
    </row>
    <row r="15" spans="1:5" ht="12.75">
      <c r="A15" s="35" t="s">
        <v>56</v>
      </c>
      <c r="E15" s="39" t="s">
        <v>1559</v>
      </c>
    </row>
    <row r="16" spans="1:5" ht="76.5">
      <c r="A16" s="35" t="s">
        <v>57</v>
      </c>
      <c r="E16" s="42" t="s">
        <v>1560</v>
      </c>
    </row>
    <row r="17" spans="1:5" ht="204">
      <c r="A17" t="s">
        <v>58</v>
      </c>
      <c r="E17" s="39" t="s">
        <v>1561</v>
      </c>
    </row>
    <row r="18" spans="1:16" ht="12.75">
      <c r="A18" t="s">
        <v>50</v>
      </c>
      <c s="34" t="s">
        <v>26</v>
      </c>
      <c s="34" t="s">
        <v>1562</v>
      </c>
      <c s="35" t="s">
        <v>5</v>
      </c>
      <c s="6" t="s">
        <v>1563</v>
      </c>
      <c s="36" t="s">
        <v>54</v>
      </c>
      <c s="37">
        <v>62</v>
      </c>
      <c s="36">
        <v>0</v>
      </c>
      <c s="36">
        <f>ROUND(G18*H18,6)</f>
      </c>
      <c r="L18" s="38">
        <v>0</v>
      </c>
      <c s="32">
        <f>ROUND(ROUND(L18,2)*ROUND(G18,3),2)</f>
      </c>
      <c s="36" t="s">
        <v>395</v>
      </c>
      <c>
        <f>(M18*21)/100</f>
      </c>
      <c t="s">
        <v>28</v>
      </c>
    </row>
    <row r="19" spans="1:5" ht="12.75">
      <c r="A19" s="35" t="s">
        <v>56</v>
      </c>
      <c r="E19" s="39" t="s">
        <v>1563</v>
      </c>
    </row>
    <row r="20" spans="1:5" ht="114.75">
      <c r="A20" s="35" t="s">
        <v>57</v>
      </c>
      <c r="E20" s="42" t="s">
        <v>1564</v>
      </c>
    </row>
    <row r="21" spans="1:5" ht="229.5">
      <c r="A21" t="s">
        <v>58</v>
      </c>
      <c r="E21" s="39" t="s">
        <v>1565</v>
      </c>
    </row>
    <row r="22" spans="1:16" ht="12.75">
      <c r="A22" t="s">
        <v>50</v>
      </c>
      <c s="34" t="s">
        <v>67</v>
      </c>
      <c s="34" t="s">
        <v>1566</v>
      </c>
      <c s="35" t="s">
        <v>5</v>
      </c>
      <c s="6" t="s">
        <v>1567</v>
      </c>
      <c s="36" t="s">
        <v>54</v>
      </c>
      <c s="37">
        <v>16</v>
      </c>
      <c s="36">
        <v>0</v>
      </c>
      <c s="36">
        <f>ROUND(G22*H22,6)</f>
      </c>
      <c r="L22" s="38">
        <v>0</v>
      </c>
      <c s="32">
        <f>ROUND(ROUND(L22,2)*ROUND(G22,3),2)</f>
      </c>
      <c s="36" t="s">
        <v>395</v>
      </c>
      <c>
        <f>(M22*21)/100</f>
      </c>
      <c t="s">
        <v>28</v>
      </c>
    </row>
    <row r="23" spans="1:5" ht="12.75">
      <c r="A23" s="35" t="s">
        <v>56</v>
      </c>
      <c r="E23" s="39" t="s">
        <v>1567</v>
      </c>
    </row>
    <row r="24" spans="1:5" ht="76.5">
      <c r="A24" s="35" t="s">
        <v>57</v>
      </c>
      <c r="E24" s="42" t="s">
        <v>1560</v>
      </c>
    </row>
    <row r="25" spans="1:5" ht="140.25">
      <c r="A25" t="s">
        <v>58</v>
      </c>
      <c r="E25" s="39" t="s">
        <v>1568</v>
      </c>
    </row>
    <row r="26" spans="1:16" ht="12.75">
      <c r="A26" t="s">
        <v>50</v>
      </c>
      <c s="34" t="s">
        <v>72</v>
      </c>
      <c s="34" t="s">
        <v>1225</v>
      </c>
      <c s="35" t="s">
        <v>5</v>
      </c>
      <c s="6" t="s">
        <v>81</v>
      </c>
      <c s="36" t="s">
        <v>54</v>
      </c>
      <c s="37">
        <v>16</v>
      </c>
      <c s="36">
        <v>0</v>
      </c>
      <c s="36">
        <f>ROUND(G26*H26,6)</f>
      </c>
      <c r="L26" s="38">
        <v>0</v>
      </c>
      <c s="32">
        <f>ROUND(ROUND(L26,2)*ROUND(G26,3),2)</f>
      </c>
      <c s="36" t="s">
        <v>395</v>
      </c>
      <c>
        <f>(M26*21)/100</f>
      </c>
      <c t="s">
        <v>28</v>
      </c>
    </row>
    <row r="27" spans="1:5" ht="12.75">
      <c r="A27" s="35" t="s">
        <v>56</v>
      </c>
      <c r="E27" s="39" t="s">
        <v>81</v>
      </c>
    </row>
    <row r="28" spans="1:5" ht="76.5">
      <c r="A28" s="35" t="s">
        <v>57</v>
      </c>
      <c r="E28" s="42" t="s">
        <v>1560</v>
      </c>
    </row>
    <row r="29" spans="1:5" ht="178.5">
      <c r="A29" t="s">
        <v>58</v>
      </c>
      <c r="E29" s="39" t="s">
        <v>1226</v>
      </c>
    </row>
    <row r="30" spans="1:16" ht="12.75">
      <c r="A30" t="s">
        <v>50</v>
      </c>
      <c s="34" t="s">
        <v>27</v>
      </c>
      <c s="34" t="s">
        <v>1569</v>
      </c>
      <c s="35" t="s">
        <v>5</v>
      </c>
      <c s="6" t="s">
        <v>1570</v>
      </c>
      <c s="36" t="s">
        <v>54</v>
      </c>
      <c s="37">
        <v>3</v>
      </c>
      <c s="36">
        <v>0</v>
      </c>
      <c s="36">
        <f>ROUND(G30*H30,6)</f>
      </c>
      <c r="L30" s="38">
        <v>0</v>
      </c>
      <c s="32">
        <f>ROUND(ROUND(L30,2)*ROUND(G30,3),2)</f>
      </c>
      <c s="36" t="s">
        <v>395</v>
      </c>
      <c>
        <f>(M30*21)/100</f>
      </c>
      <c t="s">
        <v>28</v>
      </c>
    </row>
    <row r="31" spans="1:5" ht="12.75">
      <c r="A31" s="35" t="s">
        <v>56</v>
      </c>
      <c r="E31" s="39" t="s">
        <v>1570</v>
      </c>
    </row>
    <row r="32" spans="1:5" ht="63.75">
      <c r="A32" s="35" t="s">
        <v>57</v>
      </c>
      <c r="E32" s="42" t="s">
        <v>1571</v>
      </c>
    </row>
    <row r="33" spans="1:5" ht="178.5">
      <c r="A33" t="s">
        <v>58</v>
      </c>
      <c r="E33" s="39" t="s">
        <v>1572</v>
      </c>
    </row>
    <row r="34" spans="1:16" ht="12.75">
      <c r="A34" t="s">
        <v>50</v>
      </c>
      <c s="34" t="s">
        <v>79</v>
      </c>
      <c s="34" t="s">
        <v>1573</v>
      </c>
      <c s="35" t="s">
        <v>5</v>
      </c>
      <c s="6" t="s">
        <v>1574</v>
      </c>
      <c s="36" t="s">
        <v>54</v>
      </c>
      <c s="37">
        <v>0.1</v>
      </c>
      <c s="36">
        <v>0</v>
      </c>
      <c s="36">
        <f>ROUND(G34*H34,6)</f>
      </c>
      <c r="L34" s="38">
        <v>0</v>
      </c>
      <c s="32">
        <f>ROUND(ROUND(L34,2)*ROUND(G34,3),2)</f>
      </c>
      <c s="36" t="s">
        <v>395</v>
      </c>
      <c>
        <f>(M34*21)/100</f>
      </c>
      <c t="s">
        <v>28</v>
      </c>
    </row>
    <row r="35" spans="1:5" ht="12.75">
      <c r="A35" s="35" t="s">
        <v>56</v>
      </c>
      <c r="E35" s="39" t="s">
        <v>1574</v>
      </c>
    </row>
    <row r="36" spans="1:5" ht="76.5">
      <c r="A36" s="35" t="s">
        <v>57</v>
      </c>
      <c r="E36" s="42" t="s">
        <v>1575</v>
      </c>
    </row>
    <row r="37" spans="1:5" ht="216.75">
      <c r="A37" t="s">
        <v>58</v>
      </c>
      <c r="E37" s="39" t="s">
        <v>1576</v>
      </c>
    </row>
    <row r="38" spans="1:16" ht="12.75">
      <c r="A38" t="s">
        <v>50</v>
      </c>
      <c s="34" t="s">
        <v>83</v>
      </c>
      <c s="34" t="s">
        <v>1577</v>
      </c>
      <c s="35" t="s">
        <v>5</v>
      </c>
      <c s="6" t="s">
        <v>1578</v>
      </c>
      <c s="36" t="s">
        <v>54</v>
      </c>
      <c s="37">
        <v>5</v>
      </c>
      <c s="36">
        <v>0</v>
      </c>
      <c s="36">
        <f>ROUND(G38*H38,6)</f>
      </c>
      <c r="L38" s="38">
        <v>0</v>
      </c>
      <c s="32">
        <f>ROUND(ROUND(L38,2)*ROUND(G38,3),2)</f>
      </c>
      <c s="36" t="s">
        <v>395</v>
      </c>
      <c>
        <f>(M38*21)/100</f>
      </c>
      <c t="s">
        <v>28</v>
      </c>
    </row>
    <row r="39" spans="1:5" ht="12.75">
      <c r="A39" s="35" t="s">
        <v>56</v>
      </c>
      <c r="E39" s="39" t="s">
        <v>1578</v>
      </c>
    </row>
    <row r="40" spans="1:5" ht="63.75">
      <c r="A40" s="35" t="s">
        <v>57</v>
      </c>
      <c r="E40" s="42" t="s">
        <v>1579</v>
      </c>
    </row>
    <row r="41" spans="1:5" ht="204">
      <c r="A41" t="s">
        <v>58</v>
      </c>
      <c r="E41" s="39" t="s">
        <v>1580</v>
      </c>
    </row>
    <row r="42" spans="1:16" ht="12.75">
      <c r="A42" t="s">
        <v>50</v>
      </c>
      <c s="34" t="s">
        <v>88</v>
      </c>
      <c s="34" t="s">
        <v>1581</v>
      </c>
      <c s="35" t="s">
        <v>5</v>
      </c>
      <c s="6" t="s">
        <v>1582</v>
      </c>
      <c s="36" t="s">
        <v>1472</v>
      </c>
      <c s="37">
        <v>2850</v>
      </c>
      <c s="36">
        <v>0</v>
      </c>
      <c s="36">
        <f>ROUND(G42*H42,6)</f>
      </c>
      <c r="L42" s="38">
        <v>0</v>
      </c>
      <c s="32">
        <f>ROUND(ROUND(L42,2)*ROUND(G42,3),2)</f>
      </c>
      <c s="36" t="s">
        <v>395</v>
      </c>
      <c>
        <f>(M42*21)/100</f>
      </c>
      <c t="s">
        <v>28</v>
      </c>
    </row>
    <row r="43" spans="1:5" ht="12.75">
      <c r="A43" s="35" t="s">
        <v>56</v>
      </c>
      <c r="E43" s="39" t="s">
        <v>1582</v>
      </c>
    </row>
    <row r="44" spans="1:5" ht="63.75">
      <c r="A44" s="35" t="s">
        <v>57</v>
      </c>
      <c r="E44" s="42" t="s">
        <v>1583</v>
      </c>
    </row>
    <row r="45" spans="1:5" ht="38.25">
      <c r="A45" t="s">
        <v>58</v>
      </c>
      <c r="E45" s="39" t="s">
        <v>1584</v>
      </c>
    </row>
    <row r="46" spans="1:16" ht="12.75">
      <c r="A46" t="s">
        <v>50</v>
      </c>
      <c s="34" t="s">
        <v>92</v>
      </c>
      <c s="34" t="s">
        <v>1585</v>
      </c>
      <c s="35" t="s">
        <v>5</v>
      </c>
      <c s="6" t="s">
        <v>1586</v>
      </c>
      <c s="36" t="s">
        <v>1472</v>
      </c>
      <c s="37">
        <v>15</v>
      </c>
      <c s="36">
        <v>0</v>
      </c>
      <c s="36">
        <f>ROUND(G46*H46,6)</f>
      </c>
      <c r="L46" s="38">
        <v>0</v>
      </c>
      <c s="32">
        <f>ROUND(ROUND(L46,2)*ROUND(G46,3),2)</f>
      </c>
      <c s="36" t="s">
        <v>395</v>
      </c>
      <c>
        <f>(M46*21)/100</f>
      </c>
      <c t="s">
        <v>28</v>
      </c>
    </row>
    <row r="47" spans="1:5" ht="12.75">
      <c r="A47" s="35" t="s">
        <v>56</v>
      </c>
      <c r="E47" s="39" t="s">
        <v>1586</v>
      </c>
    </row>
    <row r="48" spans="1:5" ht="63.75">
      <c r="A48" s="35" t="s">
        <v>57</v>
      </c>
      <c r="E48" s="42" t="s">
        <v>1587</v>
      </c>
    </row>
    <row r="49" spans="1:5" ht="38.25">
      <c r="A49" t="s">
        <v>58</v>
      </c>
      <c r="E49" s="39" t="s">
        <v>1588</v>
      </c>
    </row>
    <row r="50" spans="1:16" ht="12.75">
      <c r="A50" t="s">
        <v>50</v>
      </c>
      <c s="34" t="s">
        <v>96</v>
      </c>
      <c s="34" t="s">
        <v>1589</v>
      </c>
      <c s="35" t="s">
        <v>5</v>
      </c>
      <c s="6" t="s">
        <v>1590</v>
      </c>
      <c s="36" t="s">
        <v>1472</v>
      </c>
      <c s="37">
        <v>15</v>
      </c>
      <c s="36">
        <v>0</v>
      </c>
      <c s="36">
        <f>ROUND(G50*H50,6)</f>
      </c>
      <c r="L50" s="38">
        <v>0</v>
      </c>
      <c s="32">
        <f>ROUND(ROUND(L50,2)*ROUND(G50,3),2)</f>
      </c>
      <c s="36" t="s">
        <v>395</v>
      </c>
      <c>
        <f>(M50*21)/100</f>
      </c>
      <c t="s">
        <v>28</v>
      </c>
    </row>
    <row r="51" spans="1:5" ht="12.75">
      <c r="A51" s="35" t="s">
        <v>56</v>
      </c>
      <c r="E51" s="39" t="s">
        <v>1590</v>
      </c>
    </row>
    <row r="52" spans="1:5" ht="63.75">
      <c r="A52" s="35" t="s">
        <v>57</v>
      </c>
      <c r="E52" s="42" t="s">
        <v>1591</v>
      </c>
    </row>
    <row r="53" spans="1:5" ht="38.25">
      <c r="A53" t="s">
        <v>58</v>
      </c>
      <c r="E53" s="39" t="s">
        <v>1592</v>
      </c>
    </row>
    <row r="54" spans="1:16" ht="12.75">
      <c r="A54" t="s">
        <v>50</v>
      </c>
      <c s="34" t="s">
        <v>100</v>
      </c>
      <c s="34" t="s">
        <v>1593</v>
      </c>
      <c s="35" t="s">
        <v>5</v>
      </c>
      <c s="6" t="s">
        <v>1594</v>
      </c>
      <c s="36" t="s">
        <v>1472</v>
      </c>
      <c s="37">
        <v>15</v>
      </c>
      <c s="36">
        <v>0</v>
      </c>
      <c s="36">
        <f>ROUND(G54*H54,6)</f>
      </c>
      <c r="L54" s="38">
        <v>0</v>
      </c>
      <c s="32">
        <f>ROUND(ROUND(L54,2)*ROUND(G54,3),2)</f>
      </c>
      <c s="36" t="s">
        <v>395</v>
      </c>
      <c>
        <f>(M54*21)/100</f>
      </c>
      <c t="s">
        <v>28</v>
      </c>
    </row>
    <row r="55" spans="1:5" ht="12.75">
      <c r="A55" s="35" t="s">
        <v>56</v>
      </c>
      <c r="E55" s="39" t="s">
        <v>1594</v>
      </c>
    </row>
    <row r="56" spans="1:5" ht="63.75">
      <c r="A56" s="35" t="s">
        <v>57</v>
      </c>
      <c r="E56" s="42" t="s">
        <v>1591</v>
      </c>
    </row>
    <row r="57" spans="1:5" ht="51">
      <c r="A57" t="s">
        <v>58</v>
      </c>
      <c r="E57" s="39" t="s">
        <v>1595</v>
      </c>
    </row>
    <row r="58" spans="1:16" ht="12.75">
      <c r="A58" t="s">
        <v>50</v>
      </c>
      <c s="34" t="s">
        <v>104</v>
      </c>
      <c s="34" t="s">
        <v>1596</v>
      </c>
      <c s="35" t="s">
        <v>5</v>
      </c>
      <c s="6" t="s">
        <v>1597</v>
      </c>
      <c s="36" t="s">
        <v>54</v>
      </c>
      <c s="37">
        <v>0.15</v>
      </c>
      <c s="36">
        <v>0</v>
      </c>
      <c s="36">
        <f>ROUND(G58*H58,6)</f>
      </c>
      <c r="L58" s="38">
        <v>0</v>
      </c>
      <c s="32">
        <f>ROUND(ROUND(L58,2)*ROUND(G58,3),2)</f>
      </c>
      <c s="36" t="s">
        <v>395</v>
      </c>
      <c>
        <f>(M58*21)/100</f>
      </c>
      <c t="s">
        <v>28</v>
      </c>
    </row>
    <row r="59" spans="1:5" ht="12.75">
      <c r="A59" s="35" t="s">
        <v>56</v>
      </c>
      <c r="E59" s="39" t="s">
        <v>1597</v>
      </c>
    </row>
    <row r="60" spans="1:5" ht="63.75">
      <c r="A60" s="35" t="s">
        <v>57</v>
      </c>
      <c r="E60" s="42" t="s">
        <v>1598</v>
      </c>
    </row>
    <row r="61" spans="1:5" ht="51">
      <c r="A61" t="s">
        <v>58</v>
      </c>
      <c r="E61" s="39" t="s">
        <v>1599</v>
      </c>
    </row>
    <row r="62" spans="1:16" ht="25.5">
      <c r="A62" t="s">
        <v>50</v>
      </c>
      <c s="34" t="s">
        <v>110</v>
      </c>
      <c s="34" t="s">
        <v>1600</v>
      </c>
      <c s="35" t="s">
        <v>5</v>
      </c>
      <c s="6" t="s">
        <v>1601</v>
      </c>
      <c s="36" t="s">
        <v>54</v>
      </c>
      <c s="37">
        <v>1.5</v>
      </c>
      <c s="36">
        <v>0</v>
      </c>
      <c s="36">
        <f>ROUND(G62*H62,6)</f>
      </c>
      <c r="L62" s="38">
        <v>0</v>
      </c>
      <c s="32">
        <f>ROUND(ROUND(L62,2)*ROUND(G62,3),2)</f>
      </c>
      <c s="36" t="s">
        <v>391</v>
      </c>
      <c>
        <f>(M62*21)/100</f>
      </c>
      <c t="s">
        <v>28</v>
      </c>
    </row>
    <row r="63" spans="1:5" ht="25.5">
      <c r="A63" s="35" t="s">
        <v>56</v>
      </c>
      <c r="E63" s="39" t="s">
        <v>1601</v>
      </c>
    </row>
    <row r="64" spans="1:5" ht="63.75">
      <c r="A64" s="35" t="s">
        <v>57</v>
      </c>
      <c r="E64" s="42" t="s">
        <v>1602</v>
      </c>
    </row>
    <row r="65" spans="1:5" ht="51">
      <c r="A65" t="s">
        <v>58</v>
      </c>
      <c r="E65" s="39" t="s">
        <v>492</v>
      </c>
    </row>
    <row r="66" spans="1:13" ht="12.75">
      <c r="A66" t="s">
        <v>47</v>
      </c>
      <c r="C66" s="31" t="s">
        <v>136</v>
      </c>
      <c r="E66" s="33" t="s">
        <v>1603</v>
      </c>
      <c r="J66" s="32">
        <f>0</f>
      </c>
      <c s="32">
        <f>0</f>
      </c>
      <c s="32">
        <f>0+L67+L71</f>
      </c>
      <c s="32">
        <f>0+M67+M71</f>
      </c>
    </row>
    <row r="67" spans="1:16" ht="12.75">
      <c r="A67" t="s">
        <v>50</v>
      </c>
      <c s="34" t="s">
        <v>114</v>
      </c>
      <c s="34" t="s">
        <v>1604</v>
      </c>
      <c s="35" t="s">
        <v>5</v>
      </c>
      <c s="6" t="s">
        <v>1605</v>
      </c>
      <c s="36" t="s">
        <v>54</v>
      </c>
      <c s="37">
        <v>45</v>
      </c>
      <c s="36">
        <v>0</v>
      </c>
      <c s="36">
        <f>ROUND(G67*H67,6)</f>
      </c>
      <c r="L67" s="38">
        <v>0</v>
      </c>
      <c s="32">
        <f>ROUND(ROUND(L67,2)*ROUND(G67,3),2)</f>
      </c>
      <c s="36" t="s">
        <v>395</v>
      </c>
      <c>
        <f>(M67*21)/100</f>
      </c>
      <c t="s">
        <v>28</v>
      </c>
    </row>
    <row r="68" spans="1:5" ht="12.75">
      <c r="A68" s="35" t="s">
        <v>56</v>
      </c>
      <c r="E68" s="39" t="s">
        <v>1605</v>
      </c>
    </row>
    <row r="69" spans="1:5" ht="76.5">
      <c r="A69" s="35" t="s">
        <v>57</v>
      </c>
      <c r="E69" s="42" t="s">
        <v>1606</v>
      </c>
    </row>
    <row r="70" spans="1:5" ht="51">
      <c r="A70" t="s">
        <v>58</v>
      </c>
      <c r="E70" s="39" t="s">
        <v>1607</v>
      </c>
    </row>
    <row r="71" spans="1:16" ht="12.75">
      <c r="A71" t="s">
        <v>50</v>
      </c>
      <c s="34" t="s">
        <v>119</v>
      </c>
      <c s="34" t="s">
        <v>1608</v>
      </c>
      <c s="35" t="s">
        <v>5</v>
      </c>
      <c s="6" t="s">
        <v>1609</v>
      </c>
      <c s="36" t="s">
        <v>1472</v>
      </c>
      <c s="37">
        <v>330</v>
      </c>
      <c s="36">
        <v>0</v>
      </c>
      <c s="36">
        <f>ROUND(G71*H71,6)</f>
      </c>
      <c r="L71" s="38">
        <v>0</v>
      </c>
      <c s="32">
        <f>ROUND(ROUND(L71,2)*ROUND(G71,3),2)</f>
      </c>
      <c s="36" t="s">
        <v>395</v>
      </c>
      <c>
        <f>(M71*21)/100</f>
      </c>
      <c t="s">
        <v>28</v>
      </c>
    </row>
    <row r="72" spans="1:5" ht="12.75">
      <c r="A72" s="35" t="s">
        <v>56</v>
      </c>
      <c r="E72" s="39" t="s">
        <v>1609</v>
      </c>
    </row>
    <row r="73" spans="1:5" ht="76.5">
      <c r="A73" s="35" t="s">
        <v>57</v>
      </c>
      <c r="E73" s="42" t="s">
        <v>1610</v>
      </c>
    </row>
    <row r="74" spans="1:5" ht="51">
      <c r="A74" t="s">
        <v>58</v>
      </c>
      <c r="E74" s="39" t="s">
        <v>1611</v>
      </c>
    </row>
    <row r="75" spans="1:13" ht="12.75">
      <c r="A75" t="s">
        <v>47</v>
      </c>
      <c r="C75" s="31" t="s">
        <v>269</v>
      </c>
      <c r="E75" s="33" t="s">
        <v>1612</v>
      </c>
      <c r="J75" s="32">
        <f>0</f>
      </c>
      <c s="32">
        <f>0</f>
      </c>
      <c s="32">
        <f>0+L76+L80</f>
      </c>
      <c s="32">
        <f>0+M76+M80</f>
      </c>
    </row>
    <row r="76" spans="1:16" ht="25.5">
      <c r="A76" t="s">
        <v>50</v>
      </c>
      <c s="34" t="s">
        <v>123</v>
      </c>
      <c s="34" t="s">
        <v>1613</v>
      </c>
      <c s="35" t="s">
        <v>5</v>
      </c>
      <c s="6" t="s">
        <v>1614</v>
      </c>
      <c s="36" t="s">
        <v>54</v>
      </c>
      <c s="37">
        <v>300</v>
      </c>
      <c s="36">
        <v>0</v>
      </c>
      <c s="36">
        <f>ROUND(G76*H76,6)</f>
      </c>
      <c r="L76" s="38">
        <v>0</v>
      </c>
      <c s="32">
        <f>ROUND(ROUND(L76,2)*ROUND(G76,3),2)</f>
      </c>
      <c s="36" t="s">
        <v>395</v>
      </c>
      <c>
        <f>(M76*21)/100</f>
      </c>
      <c t="s">
        <v>28</v>
      </c>
    </row>
    <row r="77" spans="1:5" ht="25.5">
      <c r="A77" s="35" t="s">
        <v>56</v>
      </c>
      <c r="E77" s="39" t="s">
        <v>1614</v>
      </c>
    </row>
    <row r="78" spans="1:5" ht="63.75">
      <c r="A78" s="35" t="s">
        <v>57</v>
      </c>
      <c r="E78" s="42" t="s">
        <v>1615</v>
      </c>
    </row>
    <row r="79" spans="1:5" ht="165.75">
      <c r="A79" t="s">
        <v>58</v>
      </c>
      <c r="E79" s="39" t="s">
        <v>1616</v>
      </c>
    </row>
    <row r="80" spans="1:16" ht="25.5">
      <c r="A80" t="s">
        <v>50</v>
      </c>
      <c s="34" t="s">
        <v>128</v>
      </c>
      <c s="34" t="s">
        <v>1617</v>
      </c>
      <c s="35" t="s">
        <v>5</v>
      </c>
      <c s="6" t="s">
        <v>1618</v>
      </c>
      <c s="36" t="s">
        <v>54</v>
      </c>
      <c s="37">
        <v>68</v>
      </c>
      <c s="36">
        <v>0</v>
      </c>
      <c s="36">
        <f>ROUND(G80*H80,6)</f>
      </c>
      <c r="L80" s="38">
        <v>0</v>
      </c>
      <c s="32">
        <f>ROUND(ROUND(L80,2)*ROUND(G80,3),2)</f>
      </c>
      <c s="36" t="s">
        <v>395</v>
      </c>
      <c>
        <f>(M80*21)/100</f>
      </c>
      <c t="s">
        <v>28</v>
      </c>
    </row>
    <row r="81" spans="1:5" ht="25.5">
      <c r="A81" s="35" t="s">
        <v>56</v>
      </c>
      <c r="E81" s="39" t="s">
        <v>1618</v>
      </c>
    </row>
    <row r="82" spans="1:5" ht="76.5">
      <c r="A82" s="35" t="s">
        <v>57</v>
      </c>
      <c r="E82" s="42" t="s">
        <v>1619</v>
      </c>
    </row>
    <row r="83" spans="1:5" ht="165.75">
      <c r="A83" t="s">
        <v>58</v>
      </c>
      <c r="E83" s="39" t="s">
        <v>1620</v>
      </c>
    </row>
    <row r="84" spans="1:13" ht="12.75">
      <c r="A84" t="s">
        <v>47</v>
      </c>
      <c r="C84" s="31" t="s">
        <v>377</v>
      </c>
      <c r="E84" s="33" t="s">
        <v>1621</v>
      </c>
      <c r="J84" s="32">
        <f>0</f>
      </c>
      <c s="32">
        <f>0</f>
      </c>
      <c s="32">
        <f>0+L85+L89</f>
      </c>
      <c s="32">
        <f>0+M85+M89</f>
      </c>
    </row>
    <row r="85" spans="1:16" ht="12.75">
      <c r="A85" t="s">
        <v>50</v>
      </c>
      <c s="34" t="s">
        <v>132</v>
      </c>
      <c s="34" t="s">
        <v>1622</v>
      </c>
      <c s="35" t="s">
        <v>5</v>
      </c>
      <c s="6" t="s">
        <v>1623</v>
      </c>
      <c s="36" t="s">
        <v>86</v>
      </c>
      <c s="37">
        <v>100</v>
      </c>
      <c s="36">
        <v>0</v>
      </c>
      <c s="36">
        <f>ROUND(G85*H85,6)</f>
      </c>
      <c r="L85" s="38">
        <v>0</v>
      </c>
      <c s="32">
        <f>ROUND(ROUND(L85,2)*ROUND(G85,3),2)</f>
      </c>
      <c s="36" t="s">
        <v>395</v>
      </c>
      <c>
        <f>(M85*21)/100</f>
      </c>
      <c t="s">
        <v>28</v>
      </c>
    </row>
    <row r="86" spans="1:5" ht="12.75">
      <c r="A86" s="35" t="s">
        <v>56</v>
      </c>
      <c r="E86" s="39" t="s">
        <v>1623</v>
      </c>
    </row>
    <row r="87" spans="1:5" ht="76.5">
      <c r="A87" s="35" t="s">
        <v>57</v>
      </c>
      <c r="E87" s="42" t="s">
        <v>1624</v>
      </c>
    </row>
    <row r="88" spans="1:5" ht="178.5">
      <c r="A88" t="s">
        <v>58</v>
      </c>
      <c r="E88" s="39" t="s">
        <v>1625</v>
      </c>
    </row>
    <row r="89" spans="1:16" ht="12.75">
      <c r="A89" t="s">
        <v>50</v>
      </c>
      <c s="34" t="s">
        <v>136</v>
      </c>
      <c s="34" t="s">
        <v>1626</v>
      </c>
      <c s="35" t="s">
        <v>5</v>
      </c>
      <c s="6" t="s">
        <v>1627</v>
      </c>
      <c s="36" t="s">
        <v>54</v>
      </c>
      <c s="37">
        <v>1</v>
      </c>
      <c s="36">
        <v>0</v>
      </c>
      <c s="36">
        <f>ROUND(G89*H89,6)</f>
      </c>
      <c r="L89" s="38">
        <v>0</v>
      </c>
      <c s="32">
        <f>ROUND(ROUND(L89,2)*ROUND(G89,3),2)</f>
      </c>
      <c s="36" t="s">
        <v>395</v>
      </c>
      <c>
        <f>(M89*21)/100</f>
      </c>
      <c t="s">
        <v>28</v>
      </c>
    </row>
    <row r="90" spans="1:5" ht="12.75">
      <c r="A90" s="35" t="s">
        <v>56</v>
      </c>
      <c r="E90" s="39" t="s">
        <v>1627</v>
      </c>
    </row>
    <row r="91" spans="1:5" ht="63.75">
      <c r="A91" s="35" t="s">
        <v>57</v>
      </c>
      <c r="E91" s="42" t="s">
        <v>1628</v>
      </c>
    </row>
    <row r="92" spans="1:5" ht="280.5">
      <c r="A92" t="s">
        <v>58</v>
      </c>
      <c r="E92" s="39" t="s">
        <v>1629</v>
      </c>
    </row>
    <row r="93" spans="1:13" ht="12.75">
      <c r="A93" t="s">
        <v>47</v>
      </c>
      <c r="C93" s="31" t="s">
        <v>595</v>
      </c>
      <c r="E93" s="33" t="s">
        <v>1469</v>
      </c>
      <c r="J93" s="32">
        <f>0</f>
      </c>
      <c s="32">
        <f>0</f>
      </c>
      <c s="32">
        <f>0+L94+L98+L102</f>
      </c>
      <c s="32">
        <f>0+M94+M98+M102</f>
      </c>
    </row>
    <row r="94" spans="1:16" ht="12.75">
      <c r="A94" t="s">
        <v>50</v>
      </c>
      <c s="34" t="s">
        <v>140</v>
      </c>
      <c s="34" t="s">
        <v>1630</v>
      </c>
      <c s="35" t="s">
        <v>5</v>
      </c>
      <c s="6" t="s">
        <v>1631</v>
      </c>
      <c s="36" t="s">
        <v>65</v>
      </c>
      <c s="37">
        <v>1</v>
      </c>
      <c s="36">
        <v>0</v>
      </c>
      <c s="36">
        <f>ROUND(G94*H94,6)</f>
      </c>
      <c r="L94" s="38">
        <v>0</v>
      </c>
      <c s="32">
        <f>ROUND(ROUND(L94,2)*ROUND(G94,3),2)</f>
      </c>
      <c s="36" t="s">
        <v>395</v>
      </c>
      <c>
        <f>(M94*21)/100</f>
      </c>
      <c t="s">
        <v>28</v>
      </c>
    </row>
    <row r="95" spans="1:5" ht="12.75">
      <c r="A95" s="35" t="s">
        <v>56</v>
      </c>
      <c r="E95" s="39" t="s">
        <v>1631</v>
      </c>
    </row>
    <row r="96" spans="1:5" ht="63.75">
      <c r="A96" s="35" t="s">
        <v>57</v>
      </c>
      <c r="E96" s="42" t="s">
        <v>1632</v>
      </c>
    </row>
    <row r="97" spans="1:5" ht="102">
      <c r="A97" t="s">
        <v>58</v>
      </c>
      <c r="E97" s="39" t="s">
        <v>1633</v>
      </c>
    </row>
    <row r="98" spans="1:16" ht="12.75">
      <c r="A98" t="s">
        <v>50</v>
      </c>
      <c s="34" t="s">
        <v>144</v>
      </c>
      <c s="34" t="s">
        <v>1634</v>
      </c>
      <c s="35" t="s">
        <v>5</v>
      </c>
      <c s="6" t="s">
        <v>1635</v>
      </c>
      <c s="36" t="s">
        <v>65</v>
      </c>
      <c s="37">
        <v>1</v>
      </c>
      <c s="36">
        <v>0</v>
      </c>
      <c s="36">
        <f>ROUND(G98*H98,6)</f>
      </c>
      <c r="L98" s="38">
        <v>0</v>
      </c>
      <c s="32">
        <f>ROUND(ROUND(L98,2)*ROUND(G98,3),2)</f>
      </c>
      <c s="36" t="s">
        <v>395</v>
      </c>
      <c>
        <f>(M98*21)/100</f>
      </c>
      <c t="s">
        <v>28</v>
      </c>
    </row>
    <row r="99" spans="1:5" ht="12.75">
      <c r="A99" s="35" t="s">
        <v>56</v>
      </c>
      <c r="E99" s="39" t="s">
        <v>1635</v>
      </c>
    </row>
    <row r="100" spans="1:5" ht="63.75">
      <c r="A100" s="35" t="s">
        <v>57</v>
      </c>
      <c r="E100" s="42" t="s">
        <v>1636</v>
      </c>
    </row>
    <row r="101" spans="1:5" ht="89.25">
      <c r="A101" t="s">
        <v>58</v>
      </c>
      <c r="E101" s="39" t="s">
        <v>1637</v>
      </c>
    </row>
    <row r="102" spans="1:16" ht="12.75">
      <c r="A102" t="s">
        <v>50</v>
      </c>
      <c s="34" t="s">
        <v>148</v>
      </c>
      <c s="34" t="s">
        <v>1638</v>
      </c>
      <c s="35" t="s">
        <v>5</v>
      </c>
      <c s="6" t="s">
        <v>1639</v>
      </c>
      <c s="36" t="s">
        <v>70</v>
      </c>
      <c s="37">
        <v>1</v>
      </c>
      <c s="36">
        <v>0</v>
      </c>
      <c s="36">
        <f>ROUND(G102*H102,6)</f>
      </c>
      <c r="L102" s="38">
        <v>0</v>
      </c>
      <c s="32">
        <f>ROUND(ROUND(L102,2)*ROUND(G102,3),2)</f>
      </c>
      <c s="36" t="s">
        <v>391</v>
      </c>
      <c>
        <f>(M102*21)/100</f>
      </c>
      <c t="s">
        <v>28</v>
      </c>
    </row>
    <row r="103" spans="1:5" ht="12.75">
      <c r="A103" s="35" t="s">
        <v>56</v>
      </c>
      <c r="E103" s="39" t="s">
        <v>1639</v>
      </c>
    </row>
    <row r="104" spans="1:5" ht="89.25">
      <c r="A104" s="35" t="s">
        <v>57</v>
      </c>
      <c r="E104" s="40" t="s">
        <v>1640</v>
      </c>
    </row>
    <row r="105" spans="1:5" ht="51">
      <c r="A105" t="s">
        <v>58</v>
      </c>
      <c r="E105" s="39" t="s">
        <v>492</v>
      </c>
    </row>
    <row r="106" spans="1:13" ht="12.75">
      <c r="A106" t="s">
        <v>47</v>
      </c>
      <c r="C106" s="31" t="s">
        <v>613</v>
      </c>
      <c r="E106" s="33" t="s">
        <v>1641</v>
      </c>
      <c r="J106" s="32">
        <f>0</f>
      </c>
      <c s="32">
        <f>0</f>
      </c>
      <c s="32">
        <f>0+L107</f>
      </c>
      <c s="32">
        <f>0+M107</f>
      </c>
    </row>
    <row r="107" spans="1:16" ht="12.75">
      <c r="A107" t="s">
        <v>50</v>
      </c>
      <c s="34" t="s">
        <v>152</v>
      </c>
      <c s="34" t="s">
        <v>1642</v>
      </c>
      <c s="35" t="s">
        <v>5</v>
      </c>
      <c s="6" t="s">
        <v>1643</v>
      </c>
      <c s="36" t="s">
        <v>54</v>
      </c>
      <c s="37">
        <v>4.545</v>
      </c>
      <c s="36">
        <v>0</v>
      </c>
      <c s="36">
        <f>ROUND(G107*H107,6)</f>
      </c>
      <c r="L107" s="38">
        <v>0</v>
      </c>
      <c s="32">
        <f>ROUND(ROUND(L107,2)*ROUND(G107,3),2)</f>
      </c>
      <c s="36" t="s">
        <v>395</v>
      </c>
      <c>
        <f>(M107*21)/100</f>
      </c>
      <c t="s">
        <v>28</v>
      </c>
    </row>
    <row r="108" spans="1:5" ht="12.75">
      <c r="A108" s="35" t="s">
        <v>56</v>
      </c>
      <c r="E108" s="39" t="s">
        <v>1643</v>
      </c>
    </row>
    <row r="109" spans="1:5" ht="63.75">
      <c r="A109" s="35" t="s">
        <v>57</v>
      </c>
      <c r="E109" s="42" t="s">
        <v>1644</v>
      </c>
    </row>
    <row r="110" spans="1:5" ht="102">
      <c r="A110" t="s">
        <v>58</v>
      </c>
      <c r="E110" s="39" t="s">
        <v>1645</v>
      </c>
    </row>
    <row r="111" spans="1:13" ht="12.75">
      <c r="A111" t="s">
        <v>47</v>
      </c>
      <c r="C111" s="31" t="s">
        <v>1517</v>
      </c>
      <c r="E111" s="33" t="s">
        <v>1518</v>
      </c>
      <c r="J111" s="32">
        <f>0</f>
      </c>
      <c s="32">
        <f>0</f>
      </c>
      <c s="32">
        <f>0+L112+L116+L120+L124</f>
      </c>
      <c s="32">
        <f>0+M112+M116+M120+M124</f>
      </c>
    </row>
    <row r="112" spans="1:16" ht="38.25">
      <c r="A112" t="s">
        <v>50</v>
      </c>
      <c s="34" t="s">
        <v>156</v>
      </c>
      <c s="34" t="s">
        <v>1646</v>
      </c>
      <c s="35" t="s">
        <v>1647</v>
      </c>
      <c s="6" t="s">
        <v>1648</v>
      </c>
      <c s="36" t="s">
        <v>996</v>
      </c>
      <c s="37">
        <v>3499</v>
      </c>
      <c s="36">
        <v>0</v>
      </c>
      <c s="36">
        <f>ROUND(G112*H112,6)</f>
      </c>
      <c r="L112" s="38">
        <v>0</v>
      </c>
      <c s="32">
        <f>ROUND(ROUND(L112,2)*ROUND(G112,3),2)</f>
      </c>
      <c s="36" t="s">
        <v>391</v>
      </c>
      <c>
        <f>(M112*21)/100</f>
      </c>
      <c t="s">
        <v>28</v>
      </c>
    </row>
    <row r="113" spans="1:5" ht="12.75">
      <c r="A113" s="35" t="s">
        <v>56</v>
      </c>
      <c r="E113" s="39" t="s">
        <v>997</v>
      </c>
    </row>
    <row r="114" spans="1:5" ht="63.75">
      <c r="A114" s="35" t="s">
        <v>57</v>
      </c>
      <c r="E114" s="42" t="s">
        <v>1649</v>
      </c>
    </row>
    <row r="115" spans="1:5" ht="89.25">
      <c r="A115" t="s">
        <v>58</v>
      </c>
      <c r="E115" s="39" t="s">
        <v>998</v>
      </c>
    </row>
    <row r="116" spans="1:16" ht="38.25">
      <c r="A116" t="s">
        <v>50</v>
      </c>
      <c s="34" t="s">
        <v>161</v>
      </c>
      <c s="34" t="s">
        <v>1519</v>
      </c>
      <c s="35" t="s">
        <v>1520</v>
      </c>
      <c s="6" t="s">
        <v>1521</v>
      </c>
      <c s="36" t="s">
        <v>996</v>
      </c>
      <c s="37">
        <v>10</v>
      </c>
      <c s="36">
        <v>0</v>
      </c>
      <c s="36">
        <f>ROUND(G116*H116,6)</f>
      </c>
      <c r="L116" s="38">
        <v>0</v>
      </c>
      <c s="32">
        <f>ROUND(ROUND(L116,2)*ROUND(G116,3),2)</f>
      </c>
      <c s="36" t="s">
        <v>391</v>
      </c>
      <c>
        <f>(M116*21)/100</f>
      </c>
      <c t="s">
        <v>28</v>
      </c>
    </row>
    <row r="117" spans="1:5" ht="12.75">
      <c r="A117" s="35" t="s">
        <v>56</v>
      </c>
      <c r="E117" s="39" t="s">
        <v>997</v>
      </c>
    </row>
    <row r="118" spans="1:5" ht="63.75">
      <c r="A118" s="35" t="s">
        <v>57</v>
      </c>
      <c r="E118" s="42" t="s">
        <v>1650</v>
      </c>
    </row>
    <row r="119" spans="1:5" ht="89.25">
      <c r="A119" t="s">
        <v>58</v>
      </c>
      <c r="E119" s="39" t="s">
        <v>998</v>
      </c>
    </row>
    <row r="120" spans="1:16" ht="38.25">
      <c r="A120" t="s">
        <v>50</v>
      </c>
      <c s="34" t="s">
        <v>165</v>
      </c>
      <c s="34" t="s">
        <v>1539</v>
      </c>
      <c s="35" t="s">
        <v>1540</v>
      </c>
      <c s="6" t="s">
        <v>1541</v>
      </c>
      <c s="36" t="s">
        <v>996</v>
      </c>
      <c s="37">
        <v>300</v>
      </c>
      <c s="36">
        <v>0</v>
      </c>
      <c s="36">
        <f>ROUND(G120*H120,6)</f>
      </c>
      <c r="L120" s="38">
        <v>0</v>
      </c>
      <c s="32">
        <f>ROUND(ROUND(L120,2)*ROUND(G120,3),2)</f>
      </c>
      <c s="36" t="s">
        <v>391</v>
      </c>
      <c>
        <f>(M120*21)/100</f>
      </c>
      <c t="s">
        <v>28</v>
      </c>
    </row>
    <row r="121" spans="1:5" ht="12.75">
      <c r="A121" s="35" t="s">
        <v>56</v>
      </c>
      <c r="E121" s="39" t="s">
        <v>997</v>
      </c>
    </row>
    <row r="122" spans="1:5" ht="63.75">
      <c r="A122" s="35" t="s">
        <v>57</v>
      </c>
      <c r="E122" s="42" t="s">
        <v>1651</v>
      </c>
    </row>
    <row r="123" spans="1:5" ht="89.25">
      <c r="A123" t="s">
        <v>58</v>
      </c>
      <c r="E123" s="39" t="s">
        <v>998</v>
      </c>
    </row>
    <row r="124" spans="1:16" ht="38.25">
      <c r="A124" t="s">
        <v>50</v>
      </c>
      <c s="34" t="s">
        <v>169</v>
      </c>
      <c s="34" t="s">
        <v>1652</v>
      </c>
      <c s="35" t="s">
        <v>1653</v>
      </c>
      <c s="6" t="s">
        <v>1654</v>
      </c>
      <c s="36" t="s">
        <v>996</v>
      </c>
      <c s="37">
        <v>338</v>
      </c>
      <c s="36">
        <v>0</v>
      </c>
      <c s="36">
        <f>ROUND(G124*H124,6)</f>
      </c>
      <c r="L124" s="38">
        <v>0</v>
      </c>
      <c s="32">
        <f>ROUND(ROUND(L124,2)*ROUND(G124,3),2)</f>
      </c>
      <c s="36" t="s">
        <v>391</v>
      </c>
      <c>
        <f>(M124*21)/100</f>
      </c>
      <c t="s">
        <v>28</v>
      </c>
    </row>
    <row r="125" spans="1:5" ht="12.75">
      <c r="A125" s="35" t="s">
        <v>56</v>
      </c>
      <c r="E125" s="39" t="s">
        <v>997</v>
      </c>
    </row>
    <row r="126" spans="1:5" ht="63.75">
      <c r="A126" s="35" t="s">
        <v>57</v>
      </c>
      <c r="E126" s="42" t="s">
        <v>1655</v>
      </c>
    </row>
    <row r="127" spans="1:5" ht="89.25">
      <c r="A127" t="s">
        <v>58</v>
      </c>
      <c r="E127"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