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90-17-01" sheetId="4" r:id="rId4"/>
    <sheet name="SO 14-16-01.1" sheetId="5" r:id="rId5"/>
    <sheet name="SO 14-16-01.2" sheetId="6" r:id="rId6"/>
    <sheet name="SO 19-16-01" sheetId="7" r:id="rId7"/>
    <sheet name="SO 19-16-01.1" sheetId="8" r:id="rId8"/>
    <sheet name="SO 19-17-0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9-15-01" sheetId="53" r:id="rId53"/>
    <sheet name="SO 14-15-21" sheetId="54" r:id="rId54"/>
    <sheet name="SO 14-15-22" sheetId="55" r:id="rId55"/>
    <sheet name="SO 14-15-51" sheetId="56" r:id="rId56"/>
    <sheet name="SO 14-15-52" sheetId="57" r:id="rId57"/>
    <sheet name="SO 19-15-51" sheetId="58" r:id="rId58"/>
    <sheet name="SO 19-06-01" sheetId="59" r:id="rId59"/>
    <sheet name="SO 14-06-51" sheetId="60" r:id="rId60"/>
    <sheet name="SO 14-06-52" sheetId="61" r:id="rId61"/>
    <sheet name="SO 14-21-01" sheetId="62" r:id="rId62"/>
    <sheet name="SO 14-21-02" sheetId="63" r:id="rId63"/>
    <sheet name="SO 19-06-51" sheetId="64" r:id="rId64"/>
    <sheet name="SO 98-98" sheetId="65" r:id="rId65"/>
    <sheet name="SO 90-90" sheetId="66" r:id="rId66"/>
  </sheets>
  <definedNames/>
  <calcPr/>
  <webPublishing/>
</workbook>
</file>

<file path=xl/sharedStrings.xml><?xml version="1.0" encoding="utf-8"?>
<sst xmlns="http://schemas.openxmlformats.org/spreadsheetml/2006/main" count="33725" uniqueCount="4166">
  <si>
    <t>Aspe</t>
  </si>
  <si>
    <t>Rekapitulace ceny</t>
  </si>
  <si>
    <t>5003730006-zm01</t>
  </si>
  <si>
    <t>Revitalizace trati Chlumec nad Cidlinou - Trutnov, 0.etapa - ČF</t>
  </si>
  <si>
    <t>ČF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</si>
  <si>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</si>
  <si>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</si>
  <si>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</si>
  <si>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</si>
  <si>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</si>
  <si>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</si>
  <si>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</si>
  <si>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</si>
  <si>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</si>
  <si>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</si>
  <si>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</si>
  <si>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</si>
  <si>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</si>
  <si>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</si>
  <si>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</si>
  <si>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</si>
  <si>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</si>
  <si>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</si>
  <si>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</si>
  <si>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</si>
  <si>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</si>
  <si>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</si>
  <si>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</si>
  <si>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</si>
  <si>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</si>
  <si>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</si>
  <si>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</si>
  <si>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</si>
  <si>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</si>
  <si>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</si>
  <si>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</si>
  <si>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</si>
  <si>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</si>
  <si>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</si>
  <si>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</si>
  <si>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</si>
  <si>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</si>
  <si>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</si>
  <si>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</si>
  <si>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</si>
  <si>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</si>
  <si>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</si>
  <si>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</si>
  <si>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</si>
  <si>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</si>
  <si>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</si>
  <si>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</si>
  <si>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</si>
  <si>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</si>
  <si>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</si>
  <si>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</si>
  <si>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</si>
  <si>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[B]</t>
  </si>
  <si>
    <t>TS</t>
  </si>
  <si>
    <t>13183B</t>
  </si>
  <si>
    <t>HLOUBENÍ JAM ZAPAŽ I NEPAŽ TŘ. II - DOPRAVA</t>
  </si>
  <si>
    <t>M3KM</t>
  </si>
  <si>
    <t>dle přílohy 5 a 105 - 10,78*3,02*0,85*20  
Celkem 553,445=553.445 [B]</t>
  </si>
  <si>
    <t>17411</t>
  </si>
  <si>
    <t>ZÁSYP JAM A RÝH ZEMINOU SE ZHUTNĚNÍM</t>
  </si>
  <si>
    <t>dle přílohy 5 a 105 - 12,78*5,02*1,1-10,78*3,02*0,85  
Celkem 42,899=42.899 [B]</t>
  </si>
  <si>
    <t>4</t>
  </si>
  <si>
    <t>17481</t>
  </si>
  <si>
    <t>ZÁSYP JAM A RÝH Z NAKUPOVANÝCH MATERIÁLŮ</t>
  </si>
  <si>
    <t>dle přílohy 5 a 105 - 12,78*5,02*0,25  
Celkem 16,039=16.039 [B]</t>
  </si>
  <si>
    <t>5</t>
  </si>
  <si>
    <t>46511</t>
  </si>
  <si>
    <t>DLAŽBY Z DÍLCŮ BETONOVÝCH</t>
  </si>
  <si>
    <t>dle přílohy 5 a 105 - ((10,78+2*0,8)*(3,02+2*0,8)-(10,78*3,02))*0,05  
Celkem 1,232=1.232 [B]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</si>
  <si>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</si>
  <si>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</si>
  <si>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</si>
  <si>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</si>
  <si>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</si>
  <si>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</si>
  <si>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</si>
  <si>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</si>
  <si>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</si>
  <si>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</si>
  <si>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</si>
  <si>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</si>
  <si>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</si>
  <si>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</si>
  <si>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</si>
  <si>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[B]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</si>
  <si>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</si>
  <si>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</si>
  <si>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</si>
  <si>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[B]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</si>
  <si>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</si>
  <si>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</si>
  <si>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</si>
  <si>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</si>
  <si>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[B]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</si>
  <si>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</si>
  <si>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</si>
  <si>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</si>
  <si>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</si>
  <si>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[B]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</si>
  <si>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</si>
  <si>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</si>
  <si>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</si>
  <si>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</si>
  <si>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</si>
  <si>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</si>
  <si>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</si>
  <si>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</si>
  <si>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</si>
  <si>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</si>
  <si>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[B]</t>
  </si>
  <si>
    <t>14</t>
  </si>
  <si>
    <t>741C02</t>
  </si>
  <si>
    <t>UZEMŇOVACÍ SVORKA</t>
  </si>
  <si>
    <t>dle přílohy 005, součet ve výkresu  
Celkem 40=40.000 [B]</t>
  </si>
  <si>
    <t>15</t>
  </si>
  <si>
    <t>741C04</t>
  </si>
  <si>
    <t>OCHRANNÉ POSPOJOVÁNÍ CU VODIČEM DO 16 MM2</t>
  </si>
  <si>
    <t>dle přílohy 005, odměřeno z výkresu  
Celkem 80=80.000 [B]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</si>
  <si>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</si>
  <si>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</si>
  <si>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</si>
  <si>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</si>
  <si>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</si>
  <si>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</si>
  <si>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</si>
  <si>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</si>
  <si>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</si>
  <si>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[B]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</si>
  <si>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</si>
  <si>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</si>
  <si>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</si>
  <si>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</si>
  <si>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</si>
  <si>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</si>
  <si>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[B]</t>
  </si>
  <si>
    <t>21</t>
  </si>
  <si>
    <t>742H13</t>
  </si>
  <si>
    <t>KABEL NN ČTYŘ- A PĚTIŽÍLOVÝ CU S PLASTOVOU IZOLACÍ OD 25 DO 50 MM2</t>
  </si>
  <si>
    <t>dle přílohy 003 a 005, odměřeno z výkresu  
Celkem 16=16.000 [B]</t>
  </si>
  <si>
    <t>22</t>
  </si>
  <si>
    <t>742I11</t>
  </si>
  <si>
    <t>KABEL NN CU OVLÁDACÍ 7-12ŽÍLOVÝ DO 2,5 MM2</t>
  </si>
  <si>
    <t>dle přílohy 003 a 005, odměřeno z výkresu  
Celkem 53=53.000 [B]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</si>
  <si>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</si>
  <si>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</si>
  <si>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</si>
  <si>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</si>
  <si>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</si>
  <si>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</si>
  <si>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</si>
  <si>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[B]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</si>
  <si>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</si>
  <si>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</si>
  <si>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</si>
  <si>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</si>
  <si>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</si>
  <si>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</si>
  <si>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[B]</t>
  </si>
  <si>
    <t>27</t>
  </si>
  <si>
    <t>742L12</t>
  </si>
  <si>
    <t>UKONČENÍ DVOU AŽ PĚTIŽÍLOVÉHO KABELU V ROZVADĚČI NEBO NA PŘÍSTROJI OD 4 DO 16 MM2</t>
  </si>
  <si>
    <t>dle přílohy 003 a 005, odměřeno z výkresu  
Celkem 2=2.000 [B]</t>
  </si>
  <si>
    <t>28</t>
  </si>
  <si>
    <t>742L13</t>
  </si>
  <si>
    <t>UKONČENÍ DVOU AŽ PĚTIŽÍLOVÉHO KABELU V ROZVADĚČI NEBO NA PŘÍSTROJI OD 25 DO 50 MM2</t>
  </si>
  <si>
    <t>dle přílohy 003 a 005, odměřeno z výkresu  
Celkem 4=4.000 [B]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</si>
  <si>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</si>
  <si>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</si>
  <si>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</si>
  <si>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[B]</t>
  </si>
  <si>
    <t>30</t>
  </si>
  <si>
    <t>747213</t>
  </si>
  <si>
    <t>CELKOVÁ PROHLÍDKA, ZKOUŠENÍ, MĚŘENÍ A VYHOTOVENÍ VÝCHOZÍ REVIZNÍ ZPRÁVY, PRO OBJEM IN PŘES 500 DO 1000 TIS. KČ</t>
  </si>
  <si>
    <t>dle přílohy 001  
Celkem 1=1.000 [B]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</si>
  <si>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</si>
  <si>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</si>
  <si>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</si>
  <si>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[B]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</si>
  <si>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</si>
  <si>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</si>
  <si>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</si>
  <si>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</si>
  <si>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</si>
  <si>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</si>
  <si>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</si>
  <si>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</si>
  <si>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</si>
  <si>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</si>
  <si>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</si>
  <si>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</si>
  <si>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</si>
  <si>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</si>
  <si>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</si>
  <si>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[B]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</si>
  <si>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</si>
  <si>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</si>
  <si>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</si>
  <si>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</si>
  <si>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</si>
  <si>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</si>
  <si>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</si>
  <si>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</si>
  <si>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</si>
  <si>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</si>
  <si>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</si>
  <si>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</si>
  <si>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</si>
  <si>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</si>
  <si>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</si>
  <si>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[B]</t>
  </si>
  <si>
    <t>41</t>
  </si>
  <si>
    <t>R-746JAAB-JN-1</t>
  </si>
  <si>
    <t>Rozvaděč R-ZZ, 400V AC, včetně vybavení, 2 přívody nn, nástěnné provedení</t>
  </si>
  <si>
    <t>dle přílohy 002 a 013  
Celkem 1=1.000 [B]</t>
  </si>
  <si>
    <t>42</t>
  </si>
  <si>
    <t>R-746JACA-JN-1</t>
  </si>
  <si>
    <t>Rozvaděč RH1 střídavý, 3 x 230V AC, včetně vybavení, 1 přívod, 2 pole</t>
  </si>
  <si>
    <t>dle přílohy 002, 008, 009  
Celkem 1=1.000 [B]</t>
  </si>
  <si>
    <t>43</t>
  </si>
  <si>
    <t>R-746JACA-JN-2</t>
  </si>
  <si>
    <t>Rozvaděč RZS střídavý, 3 x 230V AC, včetně vybavení, 1 přívod, 1 pole</t>
  </si>
  <si>
    <t>dle přílohy 002, 010  
Celkem 1=1.000 [B]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</si>
  <si>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</si>
  <si>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</si>
  <si>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</si>
  <si>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</si>
  <si>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</si>
  <si>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</si>
  <si>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</si>
  <si>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</si>
  <si>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</si>
  <si>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</si>
  <si>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</si>
  <si>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</si>
  <si>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</si>
  <si>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</si>
  <si>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</si>
  <si>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</si>
  <si>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</si>
  <si>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</si>
  <si>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</si>
  <si>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`1: Dle technické zprávy, výkresových příloh projektové dokumentace, TKP staveb státních drah a výkazů materiálu projektu a souhrnných částí dokumentace stavby.`  
 `2: 1kpl`  
Celkem 1=1.000 [C]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</si>
  <si>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</si>
  <si>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</si>
  <si>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</si>
  <si>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</si>
  <si>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</si>
  <si>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`1: 12,5; dle VK/29`  
Celkem 12,5=12.500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</si>
  <si>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</si>
  <si>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</si>
  <si>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</si>
  <si>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</si>
  <si>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`1: 5048,2; dle VK/22 `  
 `2: 1168,5*1,808; dle VK/4, převod na tuny`  
Celkem 7160,848=7 160.848 [C]</t>
  </si>
  <si>
    <t>R015210</t>
  </si>
  <si>
    <t>915</t>
  </si>
  <si>
    <t>NEOCEŇOVAT - POPLATKY ZA LIKVIDACI ODPADŮ NEKONTAMINOVANÝCH VČETNĚ DOPRAVY NA SKLÁDKU A VEŠKERÉ MANIPULACE - 17 01 01 ŽELEZNIČNÍ PRAŽCE BETONOVÉ</t>
  </si>
  <si>
    <t>`1: 360*0,270; dle VK/24, přepočet 270 kg/kus + 800 ks dle požadavků OŘ`  
Celkem 313,2=313.200 [B]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</si>
  <si>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</si>
  <si>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</si>
  <si>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</si>
  <si>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`1: 2,12; dle VK/27 + 1600 ks pražců dle požadavků OŘ na výměnu`  
Celkem 2,408=2.408 [B]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</si>
  <si>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</si>
  <si>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</si>
  <si>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</si>
  <si>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`1: 4,45; dle VK/28  + 1600 ks pražců dle požadavků OŘ na výměnu`  
Celkem 5,068=5.068 [B]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</si>
  <si>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</si>
  <si>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</si>
  <si>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</si>
  <si>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`1: (140.9+199.7): dle VK/25+26`  
Celkem 340,6=340.600 [B]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</si>
  <si>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</si>
  <si>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</si>
  <si>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</si>
  <si>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</si>
  <si>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`1: 7058*0,070; dle VK/23, přepočet 70kg/kus + 800 ks dle požadavků OŘ`  
Celkem 550,06=550.060 [B]</t>
  </si>
  <si>
    <t>51</t>
  </si>
  <si>
    <t>Kolejové lože</t>
  </si>
  <si>
    <t>512550</t>
  </si>
  <si>
    <t>KOLEJOVÉ LOŽE - ZŘÍZENÍ Z KAMENIVA HRUBÉHO DRCENÉHO (ŠTĚRK)</t>
  </si>
  <si>
    <t>`1: 16288; dle VK/10`  
Celkem 16288=16 288.000 [B]</t>
  </si>
  <si>
    <t>Technická specifikace položky odpovídá příslušné cenové soustavě</t>
  </si>
  <si>
    <t>513550</t>
  </si>
  <si>
    <t>KOLEJOVÉ LOŽE - DOPLNĚNÍ Z KAMENIVA HRUBÉHO DRCENÉHO (ŠTĚRK)</t>
  </si>
  <si>
    <t>`1: 1169; dle VK/11`  
Celkem 1169=1 169.000 [B]</t>
  </si>
  <si>
    <t>514000</t>
  </si>
  <si>
    <t>KOLEJOVÉ LOŽE - PROČIŠTĚNÍ</t>
  </si>
  <si>
    <t>`1: 2337,0; dle VK/3, odvoz podsítného ve SD 965`  
Celkem 2337=2 337.000 [B]</t>
  </si>
  <si>
    <t>52</t>
  </si>
  <si>
    <t>Kolej</t>
  </si>
  <si>
    <t>5284D2</t>
  </si>
  <si>
    <t>KOLEJ 49 E1, ZVLÁŠTNÍ (ATYPICKÉ) ROZDĚLENÍ, BEZSTYKOVÁ, MOSTNICE. DŘ., UP. PRUŽNÉ</t>
  </si>
  <si>
    <t>`1: 17,0; dle VK/15, rozd. `c``  
Celkem 17=17.000 [B]</t>
  </si>
  <si>
    <t>529352</t>
  </si>
  <si>
    <t>KOLEJ 49 E1 DLOUHÉ PASY, ROZD. "U", BEZSTYKOVÁ, PR. BET. BEZPODKLADNICOVÝ, UP. PRUŽNÉ</t>
  </si>
  <si>
    <t>`1: 450; dle VK/100, přejezdy`  
Celkem 450=450.000 [B]</t>
  </si>
  <si>
    <t>R529352</t>
  </si>
  <si>
    <t>KOLEJ 49 E1 DLOUHÉ PASY, ROZD. "d", BEZSTYKOVÁ, PR. BET. BEZPODKLADNICOVÝ, UP. PRUŽNÉ</t>
  </si>
  <si>
    <t>`1: 5849; dle VK/14`  
Celkem 5849=5 849.000 [B]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</si>
  <si>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</si>
  <si>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</si>
  <si>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</si>
  <si>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</si>
  <si>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</si>
  <si>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`1: 1275,0; dle VK/13`  
Celkem 1275=1 275.000 [B]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</si>
  <si>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</si>
  <si>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</si>
  <si>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</si>
  <si>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`1: 5849+450; dle kapitoly 52 `  
 ` včetně pomocných a dokončovacích prací`  
Celkem 6299=6 299.000 [C]</t>
  </si>
  <si>
    <t>543211</t>
  </si>
  <si>
    <t>VÝMĚNA JEDNOTLIVÉHO PRAŽCE DŘEVĚNÉHO, UPEVNĚNÍ TUHÉ</t>
  </si>
  <si>
    <t>Za betonový - upevnění pružné nebo zpružněné</t>
  </si>
  <si>
    <t>`800ks`  
Celkem 800=800.000 [B]</t>
  </si>
  <si>
    <t>543231</t>
  </si>
  <si>
    <t>VÝMĚNA JEDNOTLIVÉHO PRAŽCE BETONOVÉHO PODKLADNICOVÉHO, UPEVNĚNÍ TUHÉ</t>
  </si>
  <si>
    <t>543332</t>
  </si>
  <si>
    <t>VÝMĚNA KOLEJNICE 49 E1 SPOJITĚ</t>
  </si>
  <si>
    <t>`1: 1225,0*2; dle VK/16, souvislá výměna stávajících kolejnic S 49 v délkách 75 m, VČETNĚ ŘEZÁNÍ STÁVAJÍCÍCH KOLEJNIC PILOU!`  
Celkem 2450=2 450.000 [B]</t>
  </si>
  <si>
    <t>543412</t>
  </si>
  <si>
    <t>VÝMĚNA UPEVNĚNÍ (ŠROUBŮ, SPON, SVĚREK, KROUŽKŮ) PRUŽNÉHO</t>
  </si>
  <si>
    <t>PÁR</t>
  </si>
  <si>
    <t>`1: 1225,0/1,52; dle VK/16, výměna upevnění a podkladnic za nové při souvislé výměně stávajících kolejnic S 49, převod z m na páry, rozd. `c``  
Celkem 806=806.000 [B]</t>
  </si>
  <si>
    <t>543420</t>
  </si>
  <si>
    <t>VÝMĚNA PODKLADNIC</t>
  </si>
  <si>
    <t>543430</t>
  </si>
  <si>
    <t>VÝMĚNA PODLOŽEK POD KOLEJNICEMI</t>
  </si>
  <si>
    <t>545121</t>
  </si>
  <si>
    <t>SVAR KOLEJNIC (STEJNÉHO TVARU) 49 E1, T JEDNOTLIVĚ</t>
  </si>
  <si>
    <t>`1: 2*2; dle situace, závěrné svary, ZÚ, KÚ `  
 `2: 2*(5849+450+1225)/300; závěrné svary po 300 m `  
 `3: 1,84; zaokrouhlení na kusy`  
Celkem 56=56.000 [D]</t>
  </si>
  <si>
    <t>545122</t>
  </si>
  <si>
    <t>SVAR KOLEJNIC (STEJNÉHO TVARU) 49 E1, T SPOJITĚ</t>
  </si>
  <si>
    <t>`1: 234; podle VK/18, BK `  
 `2: -56; odpočet závěrných svarů`  
Celkem 178=178.000 [C]</t>
  </si>
  <si>
    <t>549111</t>
  </si>
  <si>
    <t>BROUŠENÍ KOLEJE A VÝHYBEK</t>
  </si>
  <si>
    <t>`1: 7074; dle VK/19`  
Celkem 7074=7 074.000 [B]</t>
  </si>
  <si>
    <t>549210</t>
  </si>
  <si>
    <t>PRAŽCOVÁ KOTVA V NOVĚ ZŘIZOVANÉ KOLEJI</t>
  </si>
  <si>
    <t>`1: 745; dle VK/21`  
Celkem 745=745.000 [B]</t>
  </si>
  <si>
    <t>549311</t>
  </si>
  <si>
    <t>ZRUŠENÍ A ZNOVUZŘÍZENÍ BEZSTYKOVÉ KOLEJE NA NEDEMONTOVANÝCH ÚSECÍCH V KOLEJI</t>
  </si>
  <si>
    <t>`1: 1275+1225; dle pol. 542121+ VK/16`  
Celkem 2500=2 500.000 [B]</t>
  </si>
  <si>
    <t>92</t>
  </si>
  <si>
    <t>Doplňující konstrukce a práce na železnici</t>
  </si>
  <si>
    <t>921930</t>
  </si>
  <si>
    <t>ANTIKOROZNÍ PROVEDENÍ UPEVŇOVADEL A JINÉHO DROBNÉHO KOLEJIVA</t>
  </si>
  <si>
    <t>`1: 72,0; dle VK/20, přejezdy`  
Celkem 72=72.000 [B]</t>
  </si>
  <si>
    <t>965</t>
  </si>
  <si>
    <t>Bourání, odstranění a demontáže na železnici</t>
  </si>
  <si>
    <t>965010</t>
  </si>
  <si>
    <t>ODSTRANĚNÍ KOLEJOVÉHO LOŽE A DRÁŽNÍCH STEZEK</t>
  </si>
  <si>
    <t>`1: 9296,8; dle VK/1`  
Celkem 9296,8=9 296.800 [B]</t>
  </si>
  <si>
    <t>965023</t>
  </si>
  <si>
    <t>ODSTRANĚNÍ KOLEJOVÉHO LOŽE A DRÁŽNÍCH STEZEK - ODVOZ NA RECYKLACI</t>
  </si>
  <si>
    <t>`1: 9296,8*5; dle VK/1, m3 x km `  
 `2: odvoz na RZ v žst. Martinice v Krkonoších, z TÚ prům. 5 km`  
Celkem 46484=46 484.000 [C]</t>
  </si>
  <si>
    <t>965113</t>
  </si>
  <si>
    <t>DEMONTÁŽ KOLEJE NA BETONOVÝCH PRAŽCÍCH DO KOLEJOVÝCH POLÍ S ODVOZEM NA MONTÁŽNÍ ZÁKLADNU S NÁSLEDNÝM ROZEBRÁNÍM</t>
  </si>
  <si>
    <t>`1: 1517,0; dle VK/6`  
Celkem 1517=1 517.000 [B]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</si>
  <si>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</si>
  <si>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</si>
  <si>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</si>
  <si>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`1: 4782,0; dle VK/5 `  
 `2: MZ se předpokládají v žst. Roztoky u Jilemnice a Martinice v Krkonoších, z TÚ prům. 4 km na obě strany`  
Celkem 4782=4 782.000 [C]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</si>
  <si>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</si>
  <si>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</si>
  <si>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</si>
  <si>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`1: 31; dle VK/9 `  
 `2: Doprava vykázána u pražců bet. a dř.`  
Celkem 31=31.000 [C]</t>
  </si>
  <si>
    <t>966</t>
  </si>
  <si>
    <t>Bourání, odstranění a demontáže ostatní</t>
  </si>
  <si>
    <t>96616</t>
  </si>
  <si>
    <t>BOURÁNÍ KONSTRUKCÍ ZE ŽELEZOBETONU</t>
  </si>
  <si>
    <t>`1: 5,0; dle přílohy 5, objekty malého rozsahu demolice základů návěstidel ap.) `  
 `2: recyklační středisko stavebních odpadů Vrchlabí, z TÚ prům. 17 km`  
Celkem 5=5.000 [C]</t>
  </si>
  <si>
    <t xml:space="preserve">  SO 90-17-01</t>
  </si>
  <si>
    <t>Stará Paka - Trutnov hl. n., výstroj a značení trati</t>
  </si>
  <si>
    <t>SO 90-17-01</t>
  </si>
  <si>
    <t>`1: 47; dle VK/25`  
Celkem 47=47.000 [B]</t>
  </si>
  <si>
    <t>923121</t>
  </si>
  <si>
    <t>HEKTOMETROVNÍK</t>
  </si>
  <si>
    <t>`1: 67; dle VK/9`  
Celkem 45=45.000 [B]</t>
  </si>
  <si>
    <t>923131</t>
  </si>
  <si>
    <t>NÁMEZNÍK</t>
  </si>
  <si>
    <t>`1: 2; dle VK/23, srovnatelně pro `Hraničník``  
Celkem 1=1.000 [B]</t>
  </si>
  <si>
    <t>923311</t>
  </si>
  <si>
    <t>PŘEDVĚSTNÍK N - TROJÚHELNÍKOVÝ ŠTÍT</t>
  </si>
  <si>
    <t>`1: 5; dle VK/16`  
Celkem 2=2.000 [B]</t>
  </si>
  <si>
    <t>923341</t>
  </si>
  <si>
    <t>RYCHLOSTNÍK N - TABULE</t>
  </si>
  <si>
    <t>`1: 31; dle VK/17`  
Celkem 8=8.000 [B]</t>
  </si>
  <si>
    <t>923411</t>
  </si>
  <si>
    <t>NÁVĚST "VLAK SE BLÍŽÍ K ZASTÁVCE" - ZÁKLADNÍ TABULE</t>
  </si>
  <si>
    <t>`1: 18; dle VK/14`  
Celkem 4=4.000 [B]</t>
  </si>
  <si>
    <t>923431</t>
  </si>
  <si>
    <t>NÁVĚST "KONEC NÁSTUPIŠTĚ"</t>
  </si>
  <si>
    <t>`1: 18; dle VK/15 `  
 `2: 3; dle VK/100- srovnatelně`  
Celkem 4=4.000 [C]</t>
  </si>
  <si>
    <t>923441</t>
  </si>
  <si>
    <t>NÁVĚST "POSUN ZAKÁZÁN"</t>
  </si>
  <si>
    <t>`1: 9; dle VK/19`  
Celkem 3=3.000 [B]</t>
  </si>
  <si>
    <t>923461</t>
  </si>
  <si>
    <t>NÁVĚST "PÍSKEJTE"</t>
  </si>
  <si>
    <t>`1: 28; dle VK/24`  
Celkem 5=5.000 [B]</t>
  </si>
  <si>
    <t>923471</t>
  </si>
  <si>
    <t>SKLONOVNÍK</t>
  </si>
  <si>
    <t>`1: 37; dle VK/13`  
Celkem 27=27.000 [B]</t>
  </si>
  <si>
    <t>923491</t>
  </si>
  <si>
    <t>STANIČNÍK - TABULE "ŠIROKÁ"</t>
  </si>
  <si>
    <t>`1: 226; dle VK/10`  
Celkem 44=44.000 [B]</t>
  </si>
  <si>
    <t>923821</t>
  </si>
  <si>
    <t>SLOUPEK DN 60 PRO NÁVĚST</t>
  </si>
  <si>
    <t>`1: 242; dle VK/12, předpokládají se hliníkové`  
Celkem 98=98.000 [B]</t>
  </si>
  <si>
    <t>923941</t>
  </si>
  <si>
    <t>ZAJIŠŤOVACÍ ZNAČKA KONZOLOVÁ (K) VČETNĚ OCELOVÉHO SLOUPKU</t>
  </si>
  <si>
    <t>`1: 453; dle VK/21`  
Celkem 205=205.000 [B]</t>
  </si>
  <si>
    <t>914913</t>
  </si>
  <si>
    <t>SLOUPKY A STOJKY DZ Z OCEL TRUBEK ZABETON DEMONTÁŽ</t>
  </si>
  <si>
    <t>`1: 81*0,50; dle VK/5, předpokládá se 50 % zabetonovaných sloupků, 50 % zapatkovaných `  
 `2: včetně odvozu do sběrna a výkupna Vrchlabí, ocel, z TÚ prům. 13 km `  
 `3: včetně odvozu na recyklační středisko Vrchlabí, beton, z TÚ prům. 13 km`  
Celkem 10=10.000 [D]</t>
  </si>
  <si>
    <t>914923</t>
  </si>
  <si>
    <t>SLOUPKY A STOJKY DZ Z OCEL TRUBEK DO PATKY DEMONTÁŽ</t>
  </si>
  <si>
    <t>`1: 81*0,50; dle VK/5, předpokládá se 50 % zabetonovaných sloupků, 50 % zapatkovaných `  
 `2: dtto jako u pol. 914913`  
Celkem 10=10.000 [C]</t>
  </si>
  <si>
    <t>965821</t>
  </si>
  <si>
    <t>DEMONTÁŽ KILOMETROVNÍKU, HEKTOMETROVNÍKU, MEZNÍKU</t>
  </si>
  <si>
    <t>`1: 180; dle VK/1, hektometrovník`  
Celkem 40=40.000 [B]</t>
  </si>
  <si>
    <t>965841</t>
  </si>
  <si>
    <t>DEMONTÁŽ JAKÉKOLIV NÁVĚSTI</t>
  </si>
  <si>
    <t>`1: 37; dle VK/2, sklonovník `  
 `2: 4; dle VK/3, předvěstník `  
 `3: 12; dle VK4, rychlostník `  
 `4: 10; dle VK/7, `Vlak se blíží k zastávce` `  
 `5: 10; dle VK/8, `Konec nástupiště` `  
 `6: 8; dle VK/6, `Posun zakázán``  
Celkem 18=18.000 [G]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</si>
  <si>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</si>
  <si>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</si>
  <si>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</si>
  <si>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</si>
  <si>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</si>
  <si>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</si>
  <si>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</si>
  <si>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</si>
  <si>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`15km trvalá skládka Dolní Branná `  
 `12373B VK/1 odpočet materiálu pro zpětné použití       (26891-1632-7741)*1,8=31 532,400 [A] `  
 `12373B VK/2                                               3689*1,8=6 640,200 [B] `  
 `12373B  z pol 12930 předpoklad 0,5m3/bm                     (759*0,5)*1,8=683,100 [C] `  
 `12373B  VK/65 výkop propustku, z toho 15m3 pro zpět použití       (36-15)*1,8=37,800 [D] `  
 `13273B 21263 výkop z trativodu                                 287*1,8=516,600 [E] `  
 `13273B VK/57 svod-potr, 96m3 pro zpětný zásyp                 (175-96)*1,8=142,200 [F] `  
 `13373B VK/33 dren šachty                                       85*1,8=153,000 [G] `  
 `13373B VK/89 horská vpusť, 5m3 pro zpětné použití v místě stavby    (15-5)*1,8=18,000 [H] `  
 `Celkem: A+B+C+D+E+F+G+H=39 723,300 [I]`  
Celkem 39723,3=39 723.300 [K]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</si>
  <si>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</si>
  <si>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</si>
  <si>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</si>
  <si>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`17km RS Vrchlabí `  
 `11343B ((10*0,2)*2,4)=4,800 [A]`  
Celkem 4,8=4.800 [C]</t>
  </si>
  <si>
    <t>`17km RS Vrchlabí `  
 `96616B  (26*2,4)=62,400 [A]`  
Celkem 62,4=62.400 [C]</t>
  </si>
  <si>
    <t>Přípravné práce</t>
  </si>
  <si>
    <t>11343A</t>
  </si>
  <si>
    <t>ODSTRAN KRYTU ZPEVNĚNÝCH PLOCH S ASFALT POJIVEM VČET PODKLADU - BEZ DOPRAVY</t>
  </si>
  <si>
    <t>`VK/77 oprava silnice 10*0,2=2,000 [A]`  
Celkem 2=2.000 [B]</t>
  </si>
  <si>
    <t>Odkopávky a prokopávky</t>
  </si>
  <si>
    <t>12110A</t>
  </si>
  <si>
    <t>SEJMUTÍ ORNICE NEBO LESNÍ PŮDY - BEZ DOPRAVY</t>
  </si>
  <si>
    <t>`VK/9 sejmutí ornice pro další použití, mezideponie v místě stavby 6532*0,2=1 306,400 [A]`  
Celkem 1306,4=1 306.400 [B]</t>
  </si>
  <si>
    <t>12110B</t>
  </si>
  <si>
    <t>SEJMUTÍ ORNICE NEBO LESNÍ PŮDY - DOPRAVA</t>
  </si>
  <si>
    <t>`VK/9 sejmutí ornice pro další použití, mezideponie v místě stavby (6532*0,2)*5=6 532,000 [A]`  
Celkem 6532=6 532.000 [B]</t>
  </si>
  <si>
    <t>12190</t>
  </si>
  <si>
    <t>PŘEVRSTVENÍ ORNICE</t>
  </si>
  <si>
    <t>12373A</t>
  </si>
  <si>
    <t>ODKOP PRO SPOD STAVBU SILNIC A ŽELEZNIC TŘ. I - BEZ DOPRAVY</t>
  </si>
  <si>
    <t>`15km trvalá skládka Dolní Branná `  
 `VK/1 odpočet materiálu pro zpětné použití  26891-1632-7741=17 518,000 [A] `  
 `VK/2                                         3689=3 689,000 [B] `  
 `VK/3 přetěžení pláně pro mech-zpev-zeminy           3724=3 724,000 [C] `  
 `VK/65 výkop propustku, z toho 15m3 pro zpět použití      36=36,000 [D] `  
 `Celkem: A+B+C+D=24 967,000 [E]`  
Celkem 24967=24 967.000 [G]</t>
  </si>
  <si>
    <t>12373B</t>
  </si>
  <si>
    <t>ODKOP PRO SPOD STAVBU SILNIC A ŽELEZNIC TŘ. I - DOPRAVA</t>
  </si>
  <si>
    <t>`doprava na a z mezideponie - zpětné použití výkopku (1632+7741)*10*2=187 460,000 [D] `  
Celkem 187460=187 460.000 [B]</t>
  </si>
  <si>
    <t>12843</t>
  </si>
  <si>
    <t>PŘEDRCENÍ VÝKOPKU TŘ. II</t>
  </si>
  <si>
    <t>`VK/12 předrcení kameniva 8/63 na 0/32  1528=1 528,000 [A]`  
Celkem 1528=1 528.000 [B]</t>
  </si>
  <si>
    <t>12930</t>
  </si>
  <si>
    <t>ČIŠTĚNÍ PŘÍKOPŮ OD NÁNOSU</t>
  </si>
  <si>
    <t>`15km trvalá skládka Dolní Branná, odvoz v pol 12373B, předpokl 0,5m3/bm `  
 `VK/401 čištění-příkopů  759=759,000 [A]`  
Celkem 759=759.000 [C]</t>
  </si>
  <si>
    <t>Hloubené vykopávky</t>
  </si>
  <si>
    <t>13273A</t>
  </si>
  <si>
    <t>HLOUBENÍ RÝH ŠÍŘ DO 2M PAŽ I NEPAŽ TŘ. I - BEZ DOPRAVY</t>
  </si>
  <si>
    <t>`15km trvalá skládka Dolní Branná `  
 `VK/57 svod-potr, 96m3 pro zpětný zásyp  175=175,000 [A]`  
Celkem 175=175.000 [C]</t>
  </si>
  <si>
    <t>13373A</t>
  </si>
  <si>
    <t>HLOUBENÍ ŠACHET ZAPAŽ I NEPAŽ TŘ. I - BEZ DOPRAVY</t>
  </si>
  <si>
    <t>`15km trvalá skládka Dolní Branná `  
 `VK/33 dren šachty                                  85=85,000 [A] `  
 `VK/89 horská vpusť, 5m3 pro zpětné použití v místě stavby 15=15,000 [B] `  
 `Celkem: A+B=100,000 [C]`  
Celkem 100=100.000 [E]</t>
  </si>
  <si>
    <t>Konstrukce ze zemin</t>
  </si>
  <si>
    <t>17110</t>
  </si>
  <si>
    <t>ULOŽENÍ SYPANINY DO NÁSYPŮ SE ZHUTNĚNÍM</t>
  </si>
  <si>
    <t>`VK/4+5 násypy z výkopku, zpětné použití, dosypy tělesa  1632+7741=9 373,000 [A]`  
Celkem 9373=9 373.000 [B]</t>
  </si>
  <si>
    <t>17180</t>
  </si>
  <si>
    <t>ULOŽENÍ SYPANINY DO NÁSYPŮ Z NAKUPOVANÝCH MATERIÁLŮ</t>
  </si>
  <si>
    <t>`VK/6 pod přitěžovací lavici kam 8/63 1256`  
Celkem 1256=1 256.000 [B]</t>
  </si>
  <si>
    <t>`VK/31 pro šachty drenáže, zpětný zásyp z výkopku  56=56,000 [A] `  
 `VK/56 pro svod-potr, zpětný zásyp z výkopku       96=96,000 [B] `  
 `VK/90 pro horskou vpusť, zpětný zásyp z výkopku    5=5,000 [C] `  
 `Celkem: A+B+C=157,000 [D]`  
Celkem 157=157.000 [E]</t>
  </si>
  <si>
    <t>17511</t>
  </si>
  <si>
    <t>OBSYP POTRUBÍ A OBJEKTŮ SE ZHUTNĚNÍM</t>
  </si>
  <si>
    <t>`VK/66 obsyp zásyp propustku, použito z výkopku propustku 15=15,000 [A]`  
Celkem 15=15.000 [B]</t>
  </si>
  <si>
    <t>17551</t>
  </si>
  <si>
    <t>OBSYP POTRUBÍ A OBJEKTŮ ZE ZEMIN NEPROPUSTNÝCH</t>
  </si>
  <si>
    <t>`VK/84 okolo velké J  29=29,000 [A]`  
Celkem 29=29.000 [B]</t>
  </si>
  <si>
    <t>17581</t>
  </si>
  <si>
    <t>OBSYP POTRUBÍ A OBJEKTŮ Z NAKUPOVANÝCH MATERIÁLŮ</t>
  </si>
  <si>
    <t>`VK/55 pro svod-potr ŠD-0-2  (175-96)=79,000 [A] `  
 `VK/85 okolo velké J ŠD-8-63     11=11,000 [B] `  
 `Celkem: A+B=90,000 [C]`  
Celkem 90=90.000 [D]</t>
  </si>
  <si>
    <t>17680</t>
  </si>
  <si>
    <t>VÝPLNĚ Z NAKUPOVANÝCH MATERIÁLŮ</t>
  </si>
  <si>
    <t>7.000000 = 7,000 [A]  
Celkem 7=7.000 [B]</t>
  </si>
  <si>
    <t>Povrchové úpravy terénu</t>
  </si>
  <si>
    <t>18110</t>
  </si>
  <si>
    <t>ÚPRAVA PLÁNĚ SE ZHUTNĚNÍM V HORNINĚ TŘ. I</t>
  </si>
  <si>
    <t>`VK/7 25836=25 836,000 [A]`  
Celkem 25836=25 836.000 [B]</t>
  </si>
  <si>
    <t>18130</t>
  </si>
  <si>
    <t>ÚPRAVA PLÁNĚ BEZ ZHUTNĚNÍ</t>
  </si>
  <si>
    <t>`VK/8  29333=29 333,000 [A]`  
Celkem 29333=29 333.000 [B]</t>
  </si>
  <si>
    <t>18230</t>
  </si>
  <si>
    <t>ROZPROSTŘENÍ ORNICE V ROVINĚ</t>
  </si>
  <si>
    <t>`VK/10 z mezideponie v místě stavby 5468*0,2=1 093,600 [A]`  
Celkem 1093,6=1 093.600 [B]</t>
  </si>
  <si>
    <t>18710</t>
  </si>
  <si>
    <t>OŠETŘENÍ ORNICE NA SKLÁDCE</t>
  </si>
  <si>
    <t>Úprava podloží</t>
  </si>
  <si>
    <t>21263</t>
  </si>
  <si>
    <t>TRATIVODY KOMPLET Z TRUB Z PLAST HMOT DN DO 150MM</t>
  </si>
  <si>
    <t>`VK/35 drenáže DN-150  835=835,000 [A]`  
Celkem 835=835.000 [B]</t>
  </si>
  <si>
    <t>21361</t>
  </si>
  <si>
    <t>DRENÁŽNÍ VRSTVY Z GEOTEXTILIE</t>
  </si>
  <si>
    <t>`VK/38 pro opláštění drenáže 300g/m2  3282=3 282,000 [A]`  
Celkem 3282=3 282.000 [B]</t>
  </si>
  <si>
    <t>Zpevňování hornin a konstrukcí</t>
  </si>
  <si>
    <t>289971</t>
  </si>
  <si>
    <t>OPLÁŠTĚNÍ (ZPEVNĚNÍ) Z GEOTEXTILIE</t>
  </si>
  <si>
    <t>`VK/51 okolo gabionů 300g/m2  2186=2 186,000 [A]`  
Celkem 2186=2 186.000 [B]</t>
  </si>
  <si>
    <t>Zdi opěrné zárubní přehradní</t>
  </si>
  <si>
    <t>327212</t>
  </si>
  <si>
    <t>ZDI OPĚRNÉ, ZÁRUBNÍ, NÁBŘEŽNÍ Z LOMOVÉHO KAMENE NA MC</t>
  </si>
  <si>
    <t>`VK/79 u plotu  1=1,000 [A]`  
Celkem 1=1.000 [B]</t>
  </si>
  <si>
    <t>3272A9</t>
  </si>
  <si>
    <t>ZDI OPĚR, ZÁRUB, NÁBŘEŽ Z GABIONŮ RUČNĚ ROVNANÝCH, DRÁT O4,0MM, POVRCHOVÁ ÚPRAVA Zn + Al + PA6</t>
  </si>
  <si>
    <t>`VK/46 - 48   (1*1*1)*529+(1*1*0,5)*491+(1*0,5*0,5)*882=995,000 [A]`  
Celkem 995=995.000 [B]</t>
  </si>
  <si>
    <t>Sloupy, pilíře, pylony, opěry, sloupky</t>
  </si>
  <si>
    <t>33894A</t>
  </si>
  <si>
    <t>SLOUPKY OHRADNÍ A PLOTOVÉ KOVOVÉ KOTVENÉ DO PATEK NEBO BERANĚNÉ</t>
  </si>
  <si>
    <t>VK/68+69 plot sloupky + vzpěry do bet patek  (7*2,3+4*2)*0,005=0,121 [A]   
Celkové množství 0,121=0.121 [A]</t>
  </si>
  <si>
    <t>Podkladní a vedlejší konstrukce</t>
  </si>
  <si>
    <t>451313</t>
  </si>
  <si>
    <t>PODKLADNÍ A VÝPLŇOVÉ VRSTVY Z PROSTÉHO BETONU C16/20</t>
  </si>
  <si>
    <t>`VK/39+40 okolo drenáže                            20+22=42,000 [A] `  
 `VK/62+63 propustek podkl-prahy + podbetonávka (0,2*0,2*3)*6+7=7,720 [B] `  
 `VK/80 výplň za kamennou zídku                          1=1,000 [C] `  
 `VK/83 pod velké J                                      9=9,000 [D] `  
 `VK/91 pod horsk-vpusť                                  2=2,000 [E] `  
 VK/49 pod gabiony C16/20                            371=371,000 [F] 
 `Celkem: A+B+C+D+E+F=388,720 [G]`  
Celkem 388,72=388.720 [G]</t>
  </si>
  <si>
    <t>451315</t>
  </si>
  <si>
    <t>PODKLADNÍ A VÝPLŇOVÉ VRSTVY Z PROSTÉHO BETONU C30/37</t>
  </si>
  <si>
    <t>2.000000 = 2,000 [A]  
Celkem 2=2.000 [B]</t>
  </si>
  <si>
    <t>45145</t>
  </si>
  <si>
    <t>PODKL A VÝPLŇ VRSTVY Z MALTY CEMENTOVÉ</t>
  </si>
  <si>
    <t>`VK/64 propustek maltové lože M5  1=1,000 [A]`  
Celkem 1=1.000 [B]</t>
  </si>
  <si>
    <t>45152</t>
  </si>
  <si>
    <t>PODKLADNÍ A VÝPLŇOVÉ VRSTVY Z KAMENIVA DRCENÉHO</t>
  </si>
  <si>
    <t>`VK/13   podkl vrstva ŠD 0/32            9157=9 157,000 [A] `  
 `VK/302  kamenivo do geobuněk ŠD 0/32    233=233,000 [B] `  
 `Celkem: A+B=9 390,000 [C] +  6,4m*0,25m*167m=267.2`  
Celkem 9657,2=9 657.200 [D]</t>
  </si>
  <si>
    <t>Zpevněné plochy (kromě vozovek)</t>
  </si>
  <si>
    <t>465512</t>
  </si>
  <si>
    <t>DLAŽBY Z LOMOVÉHO KAMENE NA MC</t>
  </si>
  <si>
    <t>`VK/59 odlážnění u propustku bet C16/20 15cm  151*0,4=60,400 [A]`  
Celkem 60,4=60.400 [B]</t>
  </si>
  <si>
    <t>50</t>
  </si>
  <si>
    <t>Konstrukční vrstvy železničního spodku</t>
  </si>
  <si>
    <t>501201</t>
  </si>
  <si>
    <t>ZŘÍZENÍ KONSTRUKČNÍ VRSTVY TĚLESA ŽELEZNIČNÍHO SPODKU Z DRCENÉHO KAMENIVA NOVÉ</t>
  </si>
  <si>
    <t>`VK/17 zpev kce praž podloží  380=380,000 [A] + 6.4m*0.25m*167m=267.2`  
Celkem 380=380.000 [B]</t>
  </si>
  <si>
    <t>501410</t>
  </si>
  <si>
    <t>ZŘÍZENÍ KONSTRUKČNÍ VRSTVY TĚLESA ŽELEZNIČNÍHO SPODKU ZE ZEMINY ZLEPŠENÉ (STABILIZOVANÉ) CEMENTEM</t>
  </si>
  <si>
    <t>`VK/203 KSC zpev kce praž podloží  416=416,000 [A]`  
Celkem 416=416.000 [B]</t>
  </si>
  <si>
    <t>501430</t>
  </si>
  <si>
    <t>ZŘÍZENÍ KONSTRUKČNÍ VRSTVY TĚLESA ŽELEZNIČNÍHO SPODKU ZE ZEMINY ZLEPŠENÉ (STABILIZOVANÉ) VÁPNO-CEMENTEM</t>
  </si>
  <si>
    <t>silniční pojivo HRB  
 `VK/15  tl 30cm  4325*0,3=1 297,500 [A] `  
 `VK/16, tl 50cm  3075*0,5=1 537,500 [B] `  
 `Celkem: A+B=2 835,000 [C]`  
Celkem 2835=2 835.000 [E]</t>
  </si>
  <si>
    <t>502941</t>
  </si>
  <si>
    <t>ZŘÍZENÍ KONSTRUKČNÍ VRSTVY TĚLESA ŽELEZNIČNÍHO SPODKU Z GEOTEXTILIE</t>
  </si>
  <si>
    <t>`VK/19 separační geotextílie 200g/m2  5515=5 515,000 [A] `  
 `VK/20 separační geotextílie 500g/m2 12834=12 834,000 [B] `  
 `Celkem: A+B=18 349,000 [C]`  
Celkem 18349=18 349.000 [D]</t>
  </si>
  <si>
    <t>502942</t>
  </si>
  <si>
    <t>ZŘÍZENÍ KONSTRUKČNÍ VRSTVY TĚLESA ŽELEZNIČNÍHO SPODKU Z GEOMŘÍŽKY</t>
  </si>
  <si>
    <t>`VK/14 výztužná geomříž 40/40 kN/m  1000=1 000,000 [A]`  
Celkem 1000=1 000.000 [B]</t>
  </si>
  <si>
    <t>502945</t>
  </si>
  <si>
    <t>ZŘÍZENÍ KONSTRUKČNÍ VRSTVY TĚLESA ŽELEZNIČNÍHO SPODKU Z GEOROHOŽE</t>
  </si>
  <si>
    <t>`VK/11 biodegradační rohož  15243=15 243,000 [A]`  
Celkem 15243=15 243.000 [B]</t>
  </si>
  <si>
    <t>502947</t>
  </si>
  <si>
    <t>ZŘÍZENÍ KONSTRUKČNÍ VRSTVY TĚLESA ŽELEZNIČNÍHO SPODKU Z GEOBUŇKY</t>
  </si>
  <si>
    <t>`VK/301 geobuňky tl 25cm  555=555,000 [A]`  
Celkem 555=555.000 [B]</t>
  </si>
  <si>
    <t>56</t>
  </si>
  <si>
    <t>Vozovkové vrstvy (ŠD apod)</t>
  </si>
  <si>
    <t>56110</t>
  </si>
  <si>
    <t>PODKLADNÍ BETON</t>
  </si>
  <si>
    <t>`VK/76 oprava silnice C16/20 1=1,000 [A]`  
Celkem 1=1.000 [B]</t>
  </si>
  <si>
    <t>56140</t>
  </si>
  <si>
    <t>KAMENIVO ZPEVNĚNÉ CEMENTEM</t>
  </si>
  <si>
    <t>`VK/70 oprava silnice 9=9,000 [A]`  
Celkem 9=9.000 [B]</t>
  </si>
  <si>
    <t>47</t>
  </si>
  <si>
    <t>56310</t>
  </si>
  <si>
    <t>VOZOVKOVÉ VRSTVY Z MECHANICKY ZPEVNĚNÉHO KAMENIVA</t>
  </si>
  <si>
    <t>`VK/71 oprava silnice MZK 1=1,000 [A]`  
Celkem 1=1.000 [B]</t>
  </si>
  <si>
    <t>57</t>
  </si>
  <si>
    <t>Vozovkové vrstvy (asfalty apod)</t>
  </si>
  <si>
    <t>48</t>
  </si>
  <si>
    <t>572131</t>
  </si>
  <si>
    <t>INFILTRAČNÍ POSTŘIK ASFALTOVÝ DO 1,5KG/M2</t>
  </si>
  <si>
    <t>`VK/73 pod ACP 10=10,000 [A]`  
Celkem 10=10.000 [B]</t>
  </si>
  <si>
    <t>49</t>
  </si>
  <si>
    <t>572211</t>
  </si>
  <si>
    <t>SPOJOVACÍ POSTŘIK Z ASFALTU DO 0,5KG/M2</t>
  </si>
  <si>
    <t>`VK72 pod ACO  5=5,000 [A]`  
Celkem 5=5.000 [B]</t>
  </si>
  <si>
    <t>574A04</t>
  </si>
  <si>
    <t>ASFALTOVÝ BETON PRO OBRUSNÉ VRSTVY ACO 11+, 11S</t>
  </si>
  <si>
    <t>`VK/74 oprava silnice 5*0,04=0,200 [A]`  
Celkem 0,2=0.200 [B]</t>
  </si>
  <si>
    <t>574C06</t>
  </si>
  <si>
    <t>ASFALTOVÝ BETON PRO LOŽNÍ VRSTVY ACL 16+, 16S</t>
  </si>
  <si>
    <t>`VK/75 oprava silnice 5*0,06=0,300 [A]`  
Celkem 0,3=0.300 [B]</t>
  </si>
  <si>
    <t>76</t>
  </si>
  <si>
    <t>Konstrukce PSV</t>
  </si>
  <si>
    <t>702212</t>
  </si>
  <si>
    <t>KABELOVÁ CHRÁNIČKA ZEMNÍ DN PŘES 100 DO 200 MM</t>
  </si>
  <si>
    <t>`580 m`  
Celkem 580=580.000 [B]</t>
  </si>
  <si>
    <t>53</t>
  </si>
  <si>
    <t>76792</t>
  </si>
  <si>
    <t>OPLOCENÍ Z DRÁTĚNÉHO PLETIVA POTAŽENÉHO PLASTEM</t>
  </si>
  <si>
    <t>`VK/67 plot  2*20=40,000 [A]`  
Celkem 40=40.000 [B]</t>
  </si>
  <si>
    <t>R702113</t>
  </si>
  <si>
    <t>KABELOVÝ ŽLAB ZEMNÍ VČETNĚ KRYTU SVĚTLÉ ŠÍŘKY PŘES 250 MM</t>
  </si>
  <si>
    <t>Plastové pochozí kabelové žlaby se zámkem š. 360 mm a v. 215 mm</t>
  </si>
  <si>
    <t>`(82.5-75.0)*1000`  
Celkem 7500=7 500.000 [B]</t>
  </si>
  <si>
    <t>87</t>
  </si>
  <si>
    <t>Potrubí z trub plastických</t>
  </si>
  <si>
    <t>55</t>
  </si>
  <si>
    <t>87434</t>
  </si>
  <si>
    <t>POTRUBÍ Z TRUB PLASTOVÝCH ODPADNÍCH DN DO 200MM</t>
  </si>
  <si>
    <t>`VK/52 svodné od šachet drenáží příkopů DN-200-SN-12  10=10,000 [A]`  
Celkem 10=10.000 [B]</t>
  </si>
  <si>
    <t>87445</t>
  </si>
  <si>
    <t>POTRUBÍ Z TRUB PLASTOVÝCH ODPADNÍCH DN DO 300MM</t>
  </si>
  <si>
    <t>`VK/53 svodné od šachet drenáží příkopů DN-250-SN-12  115=115,000 [A] `  
 `VK/54 svodné od šachet drenáží příkopů DN-300-SN-12   61=61,000 [B] `  
 `Celkem: A+B=176,000 [C]`  
Celkem 176=176.000 [D]</t>
  </si>
  <si>
    <t>87634</t>
  </si>
  <si>
    <t>CHRÁNIČKY Z TRUB PLASTOVÝCH DN DO 200MM</t>
  </si>
  <si>
    <t>`VK/78 chránička Kopoflex DN200  150=150,000 [A]`  
Celkem 150=150.000 [B]</t>
  </si>
  <si>
    <t>58</t>
  </si>
  <si>
    <t>899522</t>
  </si>
  <si>
    <t>OBETONOVÁNÍ POTRUBÍ Z PROSTÉHO BETONU DO C12/15</t>
  </si>
  <si>
    <t>`(580m+150m)*0,1m2`  
Celkem 73=73.000 [B]</t>
  </si>
  <si>
    <t>89</t>
  </si>
  <si>
    <t>Konstrukce na trubním vedení</t>
  </si>
  <si>
    <t>59</t>
  </si>
  <si>
    <t>895123</t>
  </si>
  <si>
    <t>DRENÁŽNÍ ŠACHTICE KONTROLNÍ Z BETON DÍLCŮ ŠK 100</t>
  </si>
  <si>
    <t>`VK/24 vč hydroizolačního nátěru  11=11,000 [A]`  
Celkem 11=11.000 [B]</t>
  </si>
  <si>
    <t>60</t>
  </si>
  <si>
    <t>895823</t>
  </si>
  <si>
    <t>DRENÁŽNÍ ŠACHTICE KONTROLNÍ Z PLAST DÍLCŮ ŠK 100</t>
  </si>
  <si>
    <t>`VK/22 2vstupy  28=28,000 [A]`  
Celkem 28=28.000 [B]</t>
  </si>
  <si>
    <t>61</t>
  </si>
  <si>
    <t>89721</t>
  </si>
  <si>
    <t>VPUSŤ KANALIZAČNÍ HORSKÁ KOMPLETNÍ MONOLITICKÁ BETONOVÁ</t>
  </si>
  <si>
    <t>`VK/87 1,5/0,9/1,5m , tl stěny 0,15m na svodném potr DN250     1=1,000 [A] `  
 `VK/88 1,5-0,6/0,9/1,5m , tl stěny 0,15m na svodném potr DN250  4=4,000 [B] `  
 `Celkem: A+B=5,000 [C]`  
Celkem 5=5.000 [D]</t>
  </si>
  <si>
    <t>91</t>
  </si>
  <si>
    <t>Doplňující konstrukce a práce</t>
  </si>
  <si>
    <t>62</t>
  </si>
  <si>
    <t>9181D</t>
  </si>
  <si>
    <t>ČELA PROPUSTU Z TRUB DN DO 600MM Z BETONU</t>
  </si>
  <si>
    <t>`VK/61 šikmé prefa vtok čelo 2=2,000 [A]`  
Celkem 2=2.000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</si>
  <si>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</si>
  <si>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</si>
  <si>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</si>
  <si>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</si>
  <si>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`VK/ ŽB-troby DN600  2,5*3=7,500 [A]`  
Celkem 7,5=7.500 [B]</t>
  </si>
  <si>
    <t>93</t>
  </si>
  <si>
    <t>Dokončovací konstrikce a práce</t>
  </si>
  <si>
    <t>64</t>
  </si>
  <si>
    <t>935222</t>
  </si>
  <si>
    <t>PŘÍKOPOVÉ ŽLABY Z BETON TVÁRNIC ŠÍŘ DO 900MM DO BETONU TL 100MM</t>
  </si>
  <si>
    <t>`VK/44 TZZ-4  8933*0.3=2 679,900 [A]`  
Celkem 2679,9=2 679.900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</si>
  <si>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</si>
  <si>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</si>
  <si>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</si>
  <si>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</si>
  <si>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`VK/43 TZZ-5  4410*0.3=1 323,000 [A]`  
Celkem 1323=1 323.000 [B]</t>
  </si>
  <si>
    <t>66</t>
  </si>
  <si>
    <t>935902</t>
  </si>
  <si>
    <t>ŽLABY A RIGOLY Z PŘÍKOPOVÝCH ŽLABŮ (VČETNĚ POKLOPŮ A MŘÍŽÍ) "J" VELKÉ</t>
  </si>
  <si>
    <t>`VK/81+82 včetně hydroizolačního nátěru 26*2,5=65,000 [A]`  
Celkem 65=65.000 [B]</t>
  </si>
  <si>
    <t>96</t>
  </si>
  <si>
    <t>Bourání konstrukcí</t>
  </si>
  <si>
    <t>67</t>
  </si>
  <si>
    <t>96616A</t>
  </si>
  <si>
    <t>BOURÁNÍ KONSTRUKCÍ ZE ŽELEZOBETONU - BEZ DOPRAVY</t>
  </si>
  <si>
    <t>`VK/58 bourání demolice menších opěrných zídek, základů apod.  26=26,000 [A]`  
Celkem 26=26.000 [B]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</si>
  <si>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</si>
  <si>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</si>
  <si>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</si>
  <si>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</si>
  <si>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</si>
  <si>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</si>
  <si>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`1: 3; mostní provizorium přes vodoteč s výhradní zatížitelností 32t, 3ks, zahrnuje montáž, demontáž, pronájem na 2 měsíce, zřízení provizorních opěr vč. zemních prací a veškeré další náklady`  
Celkem 3=3.000 [B]</t>
  </si>
  <si>
    <t>`1: 297*1,8=534,6; dle pol. 12920, 1,8t/m3  `  
 `2: 316,8*1,8=570,24; dle pol. 113327 řádek 1, 1,8t/m3  `  
 `3: 2280*1,8=4104; dle pol. 123737, 1,8t/m3`  
Celkem 5208,84=5 208.840 [D]</t>
  </si>
  <si>
    <t>`1: 667,58*2,2=1468,676; dle pol. 113727, 2,2t/m3  `  
 `2: 148*2,2=325,6; dle pol. 113724 řádek 3, 2,2t/m3`  
Celkem 1794,276=1 794.276 [C]</t>
  </si>
  <si>
    <t>R015330</t>
  </si>
  <si>
    <t>928</t>
  </si>
  <si>
    <t>NEOCEŇOVAT - POPLATKY ZA LIKVIDACI ODPADŮ NEKONTAMINOVANÝCH VČETNĚ DOPRAVY NA SKLÁDKU A VEŠKERÉ MANIPULACE - 17 05 04 KAMENNÁ SUŤ</t>
  </si>
  <si>
    <t>`1: 1113,75*1,8=2004,75; dle pol. 113327 řádek 2, 1,8t/m3`  
Celkem 2004,75=2 004.750 [B]</t>
  </si>
  <si>
    <t>ZEMNÍ PRÁCE</t>
  </si>
  <si>
    <t>11316</t>
  </si>
  <si>
    <t>ODSTRANĚNÍ KRYTU ZPEVNĚNÝCH PLOCH ZE SILNIČNÍCH DÍLCŮ</t>
  </si>
  <si>
    <t>`1: 2475*3*0,15=1113,75; provizorní panelová cesta dl. 2475m a š. 3m, demontáž panely tl. 0,15m, odvoz a uložení u investora pro další použití (bez skládky, bez recyklace)`  
Celkem 1113,75=1 113.750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</si>
  <si>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</si>
  <si>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</si>
  <si>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</si>
  <si>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`1: 9900*0,04*2*1*0,4=316,8; sanace ulámaných krajnic, dl. III.tř.+MK dle TZ 9,9km, předpoklad 4% délky, 2xkrajnice, vybourání porušených podkl. vrstev na š. 1m a tl. 0,4m, odvoz a uložení na mezideponii `  
 `2: 2475*3*0,15=1113,75; provizorní panelová cesta dl. 2475m a š. 3m, demontáž podkl. ŠD tl. 0,15m, odvoz a uložení na mezideponii`  
Celkem 1430,55=1 430.550 [C]</t>
  </si>
  <si>
    <t>113724</t>
  </si>
  <si>
    <t>FRÉZOVÁNÍ ZPEVNĚNÝCH PLOCH ASFALTOVÝCH, ODVOZ DO 5KM</t>
  </si>
  <si>
    <t>`1: 144,22; odfrézování asf. vrstev dle pol. 113727 na mezideponii pro pol. R567306-202-mp  `  
 `2: 297; odfrézování asf. vrstev dle pol. 113727 na mezideponii pro pol. R56960-202-mp  `  
 `3: 1480*0,1=148; příjezd k recyklační základně v ŽST Kunčice n.L., odfrézování asf. vrstev, plocha 1480m2, tl. 100mm, odvoz a uložení na mezideponii`  
Celkem 589,22=589.220 [D]</t>
  </si>
  <si>
    <t>113727</t>
  </si>
  <si>
    <t>FRÉZOVÁNÍ ZPEVNĚNÝCH PLOCH ASFALTOVÝCH, ODVOZ DO 16KM</t>
  </si>
  <si>
    <t>`1: 9900*7*0,2*0,08=1108,8; odfrézování asf. vrstev, dl. III.tř.+MK dle TZ 9,9km, šířka 7m, předpoklad 20% plochy, prům. tl. 80mm, odvoz a uložení na mezideponii `  
 `2: -144,22; na mezideponii pro pol. R567306-202-mp  `  
 `3: -297; na mezideponii pro pol. R56960-202-mp`  
Celkem 667,58=667.580 [D]</t>
  </si>
  <si>
    <t>123737</t>
  </si>
  <si>
    <t>ODKOP PRO SPOD STAVBU SILNIC A ŽELEZNIC TŘ. I, ODVOZ DO 16KM</t>
  </si>
  <si>
    <t>`1: 2475*3*0,3=2227,5; provizorní panelová cesta dl. 2475m a š. 3m, odkop pro konstrukci tl. 0,3m, na mezideponii `  
 `2: 175*0,3=52,5; sjezd v Tampli, odkop pro konstrukci tl. 0,3m, plocha 175m2, na mezideponii`  
Celkem 2280=2 280.000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</si>
  <si>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</si>
  <si>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</si>
  <si>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</si>
  <si>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`1: 144,22; recyklát z mezideponie pro pol. R567306-202-mp  `  
 `2: 297; recyklát z mezideponie pro pol. R56960-202-mp`  
Celkem 441,22=441.220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</si>
  <si>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</si>
  <si>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</si>
  <si>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</si>
  <si>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`1: 9900*0,2*2*0,75*0,1=297; seříznutí nezp. krajnice, dl. III.tř.+MK dle TZ 9,9km, předpoklad 20% délky, 2xkrajnice š. 0,75m, na tl. 0,1m, na skládku`  
Celkem 297=297.000 [B]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</si>
  <si>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</si>
  <si>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</si>
  <si>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</si>
  <si>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`1: 2280; zemina na skládku dle pol. 123737`  
Celkem 2280=2 280.000 [B]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</si>
  <si>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</si>
  <si>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`1: 9900*0,04*2*1=792; sanace ulámaných krajnic, dl. III.tř.+MK dle TZ 9,9km, předpoklad 4% délky, 2xkrajnice, obnova porušených podkl. vrstev na š. 1m  `  
 `2: 2475*3=7425; provizorní panelová cesta dl. 2475m a š. 3m, pláň pro konstrukci  `  
 `3: 175; sjezd v Tampli, pláň pro konstrukci, plocha 175m2`  
Celkem 8392=8 392.000 [D]</t>
  </si>
  <si>
    <t>položka zahrnuje úpravu pláně včetně vyrovnání výškových rozdílů. Míru zhutnění určuje projekt.</t>
  </si>
  <si>
    <t>18210</t>
  </si>
  <si>
    <t>ÚPRAVA POVRCHŮ SROVNÁNÍM ÚZEMÍ</t>
  </si>
  <si>
    <t>`1: 2475*3*0,3=2227,5; provizorní panelová cesta dl. 2475m a š. 3m, rozhrnutí po konstrukci tl. 0,3m  `  
 `2: 175*0,3=52,5; sjezd v Tampli, uvedení okolí sjezdu do původního stavu tl. 0,3m, plocha 175m2`  
Celkem 2280=2 280.000 [C]</t>
  </si>
  <si>
    <t>položka zahrnuje srovnání výškových rozdílů terénu</t>
  </si>
  <si>
    <t>KOMUNIKACE</t>
  </si>
  <si>
    <t>56330</t>
  </si>
  <si>
    <t>VOZOVKOVÉ VRSTVY ZE ŠTĚRKODRTI</t>
  </si>
  <si>
    <t>`1: 2475*3*0,15=1113,75; provizorní panelová cesta dl. 2475m a š. 3m, montáž podkl. ŠD tl. 0,15m`  
Celkem 1113,75=1 113.750 [B]</t>
  </si>
  <si>
    <t>567303</t>
  </si>
  <si>
    <t>VRSTVY PRO OBNOVU A OPRAVY ZE ŠTĚRKODRTI</t>
  </si>
  <si>
    <t>`1: 9900*0,04*2*1*0,4*0,6=190,08; sanace ulámaných krajnic, dl. III.tř.+MK dle TZ 9,9km, předpoklad 4% délky, 2xkrajnice, obnova porušených podkl. vrstev na š. 1m a tl. 0,4m, ŠD + R-mat v poměru 60:40  `  
 `2: 175*0,25=43,75; sjezd v Tampli, zesílení před stavbou, ŠD tl. 0,25m, plocha 175m2`  
Celkem 233,83=233.830 [C]</t>
  </si>
  <si>
    <t>572213</t>
  </si>
  <si>
    <t>SPOJOVACÍ POSTŘIK Z EMULZE DO 0,5KG/M2</t>
  </si>
  <si>
    <t>`1: 9900*7*0,2=13860; obnova a zesílení asf. vrstev, PS-E (C60 B5) 0,3kg/m2 na vrstvě ACP, dl. III.tř.+MK dle TZ 9,9km, šířka 7m, předpoklad 20% plochy  `  
 `2: 1480; příjezd k recyklační základně v ŽST Kunčice n.L., obnova asf. vrstev, PS-E (C60 B5) 0,3kg/m2 na vrstvě ACP, plocha 1480m2`  
Celkem 15340=15 340.000 [C]</t>
  </si>
  <si>
    <t>572223</t>
  </si>
  <si>
    <t>SPOJOVACÍ POSTŘIK Z EMULZE DO 1,0KG/M2</t>
  </si>
  <si>
    <t>`1: 9900*7*0,2=13860; obnova a zesílení asf. vrstev, PS-E (C60 B5) 0,6kg/m2 na odfrézovaném povrchu, dl. III.tř.+MK dle TZ 9,9km, šířka 7m, předpoklad 20% plochy  `  
 `2: 1480; příjezd k recyklační základně v ŽST Kunčice n.L., obnova asf. vrstev, PS-E (C60 B5) 0,6kg/m2 na odfrézovaném povrchu, plocha 1480m2`  
Celkem 15340=15 340.000 [C]</t>
  </si>
  <si>
    <t>574A03</t>
  </si>
  <si>
    <t>ASFALTOVÝ BETON PRO OBRUSNÉ VRSTVY ACO 11</t>
  </si>
  <si>
    <t>`1: 9900*7*0,2*0,04=554,4; obnova a zesílení asf. vrstev, ACO 11 50/70 tl. 40mm, dl. III.tř.+MK dle TZ 9,9km, šířka 7m, předpoklad 20% plochy  `  
 `2: 1480*0,04=59,2; příjezd k recyklační základně v ŽST Kunčice n.L., obnova asf. vrstev, ACO 11 50/70 tl. 40mm, plocha 1480m2`  
Celkem 613,6=613.600 [C]</t>
  </si>
  <si>
    <t>574E06</t>
  </si>
  <si>
    <t>ASFALTOVÝ BETON PRO PODKLADNÍ VRSTVY ACP 16+, 16S</t>
  </si>
  <si>
    <t>`1: 9900*7*0,2*0,06=831,6; obnova a zesílení asf. vrstev, ACP 16+ 50/70 tl. 60mm, dl. III.tř.+MK dle TZ 9,9km, šířka 7m, předpoklad 20% plochy  `  
 `2: 1480*0,06=88,8; příjezd k recyklační základně v ŽST Kunčice n.L., obnova asf. vrstev, ACP 16+ 50/70 tl. 60mm, plocha 1480m2`  
Celkem 920,4=920.400 [C]</t>
  </si>
  <si>
    <t>57790E</t>
  </si>
  <si>
    <t>VÝSPRAVA VÝTLUKŮ SMĚSÍ ACP (KUBATURA)</t>
  </si>
  <si>
    <t>`1: 9900*7*0,04*0,06=166,32; oprava poruch a výtluků, ACP 16+ 50/70 tl. 60mm, dl. III.tř.+MK dle TZ 9,9km, šířka 7m, předpoklad 4% plochy  `  
 `2: 1480*0,04*0,06=3,552; příjezd k recyklační základně v ŽST Kunčice n.L., oprava poruch a výtluků, ACP 16+ 50/70 tl. 60mm, plocha 1480m2, předpoklad 4% plochy`  
Celkem 169,872=169.872 [C]</t>
  </si>
  <si>
    <t>58300</t>
  </si>
  <si>
    <t>KRYT ZE SILNIČNÍCH DÍLCŮ (PANELŮ)</t>
  </si>
  <si>
    <t>`1: 2475*3*0,15=1113,75; provizorní panelová cesta dl. 2475m a š. 3m, montáž panely tl. 0,15m`  
Celkem 1113,75=1 113.750 [B]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</si>
  <si>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</si>
  <si>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</si>
  <si>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</si>
  <si>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`1: 7*10*2=140; obnova a zesílení asf. vrstev, dl. III.tř.+MK dle TZ 9,9km, šířka 7m, předpoklad 20% plochy, odhad 10 úseků - příčná spára ZÚ+KÚ  `  
 `2: 15; příjezd k recyklační základně v ŽST Kunčice n.L., obnova asf. vrstev, příčná spára v napojení na III/32551 délky 15m`  
Celkem 155=155.000 [C]</t>
  </si>
  <si>
    <t>R567306-202-mp</t>
  </si>
  <si>
    <t>VRSTVY PRO OBNOVU A OPRAVY Z MÍSTNÍHO RECYKLOVANÉHO MATERIÁLU</t>
  </si>
  <si>
    <t>`1: 9900*0,04*2*1*0,4*0,4=126,72; sanace ulámaných krajnic, dl. III.tř.+MK dle TZ 9,9km, předpoklad 4% délky, 2xkrajnice, obnova porušených podkl. vrstev na š. 1m a tl. 0,4m, ŠD + R-mat v poměru 60:40, recyklát získaný frézováním  `  
 `2: 2*175*0,05=17,5; sjezd v Tampli, zesílení před a oprava po stavbě, R-mat tl. 0,05m, plocha 175m2, recyklát získaný frézováním`  
Celkem 144,22=144.220 [C]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</si>
  <si>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</si>
  <si>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</si>
  <si>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</si>
  <si>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`1: 9900*0,2*2*0,75*0,1=297; dosypání nezp. krajnice, dl. III.tř.+MK dle TZ 9,9km, předpoklad 20% délky, 2xkrajnice š. 0,75m, na tl. 0,1m, recyklát získaný frézováním`  
Celkem 297=297.000 [B]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</si>
  <si>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</si>
  <si>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</si>
  <si>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</si>
  <si>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</si>
  <si>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</si>
  <si>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</si>
  <si>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</si>
  <si>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</si>
  <si>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`4* přeškrtnutí`  
Celkem 4=4.000 [B]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</si>
  <si>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</si>
  <si>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</si>
  <si>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</si>
  <si>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</si>
  <si>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`IS 11b       ...  24=24,0000 [D]ks   `  
 `B 1 + E 13    ...  2=2,0000 [A]ks   `  
 `B 20a`30`    ...  2=2,0000 [E]ks   `  
 `A 15         ...  2=2,0000 [C]ks   `  
 `IP 10a+E 13   ...  2=2,0000 [F]ks   `  
 `IP 10b + E 13 ...  3=3,0000 [B]ks   `  
 `CELKEM ...  A+B+C+D+E+F=19,0000 [I]ks`  
Celkem 35=35.000 [H]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</si>
  <si>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</si>
  <si>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</si>
  <si>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</si>
  <si>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</si>
  <si>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</si>
  <si>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</si>
  <si>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</si>
  <si>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</si>
  <si>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</si>
  <si>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`35*30=1 050,0000 [A]`  
Celkem 1050=1 050.000 [B]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</si>
  <si>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</si>
  <si>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</si>
  <si>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</si>
  <si>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`IS 11a       ...  1=1,0000 [B]ks   `  
 `IP 22        ...  7=7,0000 [A]ks   `  
 `CELKEM ...  A+B=8,0000 [I]ks`  
Celkem 8=8.000 [D]</t>
  </si>
  <si>
    <t>914423</t>
  </si>
  <si>
    <t>DOPRAVNÍ ZNAČKY 100X150CM OCELOVÉ FÓLIE TŘ 1 - DEMONTÁŽ</t>
  </si>
  <si>
    <t>914429</t>
  </si>
  <si>
    <t>DOPRAV ZNAČ 100X150CM OCEL FÓLIE TŘ 1 - NÁJEMNÉ</t>
  </si>
  <si>
    <t>`8*30=240,0000 [A]`  
Celkem 240=240.000 [B]</t>
  </si>
  <si>
    <t>914952</t>
  </si>
  <si>
    <t>SLOUPKY A STOJKY DZ Z JÄKL PROF PRO OCEL STOJAN MONT S PŘESUN</t>
  </si>
  <si>
    <t>Provizorní osazení.</t>
  </si>
  <si>
    <t>`sloupek jäkl délka 2m   … 55=55,0000 [A]ks`  
Celkem 55=55.000 [B]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</si>
  <si>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</si>
  <si>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</si>
  <si>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</si>
  <si>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</si>
  <si>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</si>
  <si>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</si>
  <si>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`55*30=1650,0000 [A]`  
Celkem 1650=1 650.000 [B]</t>
  </si>
  <si>
    <t>916122</t>
  </si>
  <si>
    <t>DOPRAV SVĚTLO VÝSTRAŽ SOUPRAVA 3KS - MONTÁŽ S PŘESUNEM</t>
  </si>
  <si>
    <t>Na značku Z2. Provizorní značení. Osazení.</t>
  </si>
  <si>
    <t>`3xS8       ...  2=2,0000 [A]ks   `  
 `IP 22        ...  7=7,0000 [A]ks   `  
 `CELKEM ...  A+B=8,0000 [I]ks`  
Celkem 2=2.000 [D]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</si>
  <si>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</si>
  <si>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</si>
  <si>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</si>
  <si>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</si>
  <si>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</si>
  <si>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`2*30=60,0000 [A]`  
Celkem 60=60.000 [B]</t>
  </si>
  <si>
    <t>916312</t>
  </si>
  <si>
    <t>DOPRAVNÍ ZÁBRANY Z2 S FÓLIÍ TŘ 1 - MONTÁŽ S PŘESUNEM</t>
  </si>
  <si>
    <t>`Z 2 (2m)     ...  2=2,0000 [A]ks   `  
 `IP 22        ...  7=7,0000 [A]ks   `  
 `CELKEM ...  A+B=8,0000 [I]ks`  
Celkem 2=2.000 [D]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</si>
  <si>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</si>
  <si>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</si>
  <si>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</si>
  <si>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</si>
  <si>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</si>
  <si>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</si>
  <si>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</si>
  <si>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</si>
  <si>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`Celkem: 57=57,0000 [A]ks`  
Celkem 57=57.000 [B]</t>
  </si>
  <si>
    <t>916713</t>
  </si>
  <si>
    <t>UPEVŇOVACÍ KONSTR - PODKLADNÍ DESKA POD 28KG - DEMONTÁŽ</t>
  </si>
  <si>
    <t>916719</t>
  </si>
  <si>
    <t>UPEVŇOVACÍ KONSTR - PODKLAD DESKA POD 28KG - NÁJEMNÉ</t>
  </si>
  <si>
    <t>`57*30=1 730,0000 [A]`  
Celkem 1730=1 730.000 [B]</t>
  </si>
  <si>
    <t>91 - 02</t>
  </si>
  <si>
    <t>DIO 02 Železniční podjezd v km 77,673</t>
  </si>
  <si>
    <t>`6* přeškrtnutí`  
Celkem 6=6.000 [B]</t>
  </si>
  <si>
    <t>`IS 11b       ...  13=13,0000 [D]ks   `  
 `B 1 + E 13    ...  2=2,0000 [A]ks   `  
 `B 20a`30`    ...  4=4,0000 [E]ks   `  
 `A 15         ...  2=2,0000 [C]ks   `  
 `IP 10a+E 13   ...  2=2,0000 [F]ks   `  
 `IP 10b + E 13 ...  2=2,0000 [B]ks   `  
 `CELKEM ...  A+B+C+D+E+F=19,0000 [I]ks`  
Celkem 25=25.000 [H]</t>
  </si>
  <si>
    <t>`25*30=750,0000 [A]`  
Celkem 750=750.000 [B]</t>
  </si>
  <si>
    <t>`IS 11a       ...  3=3,0000 [B]ks   `  
 `IP 22        ...  7=7,0000 [A]ks   `  
 `CELKEM ...  A+B=10,0000 [I]ks`  
Celkem 10=10.000 [D]</t>
  </si>
  <si>
    <t>`10*30=300,0000 [A]`  
Celkem 300=300.000 [B]</t>
  </si>
  <si>
    <t>`sloupek jäkl délka 2m   … 49=49,0000 [A]ks`  
Celkem 49=49.000 [B]</t>
  </si>
  <si>
    <t>`49*30=1470,0000 [A]`  
Celkem 1470=1 470.000 [B]</t>
  </si>
  <si>
    <t>`3xS8       ...  2=2,0000 [A]ks`  
Celkem 2=2.000 [B]</t>
  </si>
  <si>
    <t>`Z 2 (2m)     ...  2=2,0000 [A]ks`  
Celkem 2=2.000 [B]</t>
  </si>
  <si>
    <t>`Celkem: 51=51,0000 [A]ks`  
Celkem 51=51.000 [B]</t>
  </si>
  <si>
    <t>`51*30=1 530,0000 [A]`  
Celkem 1530=1 530.000 [B]</t>
  </si>
  <si>
    <t>91 - 03</t>
  </si>
  <si>
    <t>DIO 03 Železniční podjezd v km 82,079</t>
  </si>
  <si>
    <t>`2* přeškrtnutí`  
Celkem 2=2.000 [B]</t>
  </si>
  <si>
    <t>`IS 11b,c     ...  4=4,0000 [D]ks   `  
 `B 1 + E 13    ...  2=2,0000 [A]ks   `  
 `B 20a`30``50`  ... 7=7,0000 [E]ks   `  
 `A 15         ...  1=1,0000 [C]ks   `  
 `IP 10a+E 13   ...  2=2,0000 [F]ks   `  
 `IP 10b + E 13 ...  2=2,0000 [B]ks   `  
 `CELKEM ...  A+B+C+D+E+F=19,0000 [I]ks`  
Celkem 19=19.000 [H]</t>
  </si>
  <si>
    <t>68</t>
  </si>
  <si>
    <t>`19*30=570,0000 [A]`  
Celkem 570=570.000 [B]</t>
  </si>
  <si>
    <t>69</t>
  </si>
  <si>
    <t>`IP 22        ...  2=2,0000 [A]ks`  
Celkem 2=2.000 [B]</t>
  </si>
  <si>
    <t>71</t>
  </si>
  <si>
    <t>72</t>
  </si>
  <si>
    <t>`sloupek jäkl délka 2m   … 27=27,0000 [A]ks`  
Celkem 27=27.000 [B]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</si>
  <si>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</si>
  <si>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</si>
  <si>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`27*30=810,0000 [A]`  
Celkem 810=810.000 [B]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</si>
  <si>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</si>
  <si>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</si>
  <si>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</si>
  <si>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</si>
  <si>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</si>
  <si>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</si>
  <si>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</si>
  <si>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</si>
  <si>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</si>
  <si>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</si>
  <si>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</si>
  <si>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`Celkem: 29=29,0000 [A]ks`  
Celkem 29=29.000 [B]</t>
  </si>
  <si>
    <t>82</t>
  </si>
  <si>
    <t>83</t>
  </si>
  <si>
    <t>`29*30=870,0000 [A]`  
Celkem 870=870.000 [B]</t>
  </si>
  <si>
    <t>91 - 04</t>
  </si>
  <si>
    <t>DIO 04 Železniční přejezd v km 78,477 (P4492)</t>
  </si>
  <si>
    <t>84</t>
  </si>
  <si>
    <t>`12* přeškrtnutí`  
Celkem 12=12.000 [B]</t>
  </si>
  <si>
    <t>85</t>
  </si>
  <si>
    <t>`IS 11b       ...  36=36,0000 [B]ks   `  
 `B 1 + E 13    ...  2=2,0000 [A]ks   `  
 `C 2b + E 13   ... 1=1,0000 [C]ks   `  
 `CELKEM ...  A+B+C=39,0000 [I]ks`  
Celkem 39=39.000 [E]</t>
  </si>
  <si>
    <t>86</t>
  </si>
  <si>
    <t>Předpokládaný pronájem značek 2 dny.</t>
  </si>
  <si>
    <t>`39*2=78,0000 [A]`  
Celkem 78=78.000 [B]</t>
  </si>
  <si>
    <t>88</t>
  </si>
  <si>
    <t>`IS 11a        … 1=1,0000 [B]ks  `  
 `IP 22        ...  11=11,0000 [A]ks   `  
 `CELKEM ...  A+B=12,0000 [I]ks`  
Celkem 12=12.000 [D]</t>
  </si>
  <si>
    <t>90</t>
  </si>
  <si>
    <t>`11*2=21,0000 [A]`  
Celkem 21=21.000 [B]</t>
  </si>
  <si>
    <t>`sloupek jäkl délka 2m   … 68=68,0000 [A]ks`  
Celkem 68=68.000 [B]</t>
  </si>
  <si>
    <t>Předpokládaný pronájem sloupků jäkl 2 dny.</t>
  </si>
  <si>
    <t>`68*2=136,0000 [A]`  
Celkem 136=136.000 [B]</t>
  </si>
  <si>
    <t>94</t>
  </si>
  <si>
    <t>95</t>
  </si>
  <si>
    <t>Předpokládaný pronájem 2 dny.</t>
  </si>
  <si>
    <t>`2*2=4,0000 [A]`  
Celkem 4=4.000 [B]</t>
  </si>
  <si>
    <t>97</t>
  </si>
  <si>
    <t>98</t>
  </si>
  <si>
    <t>99</t>
  </si>
  <si>
    <t>100</t>
  </si>
  <si>
    <t>`Celkem: 70=70,0000 [A]ks`  
Celkem 70=70.000 [B]</t>
  </si>
  <si>
    <t>101</t>
  </si>
  <si>
    <t>102</t>
  </si>
  <si>
    <t>`70*2=140,0000 [A]`  
Celkem 140=140.000 [B]</t>
  </si>
  <si>
    <t>91 - 05</t>
  </si>
  <si>
    <t>DIO 05 Železniční přejezd v km 79,943 (P4495)</t>
  </si>
  <si>
    <t>103</t>
  </si>
  <si>
    <t>104</t>
  </si>
  <si>
    <t>`IS 11b       ...  25=25,0000 [B]ks   `  
 `B 1 + E 13    ...  2=2,0000 [A]ks   `  
 `IP 10a        ... 1=1,0000 [C]ks   `  
 `IP 10a + E 3   ...1=1,0000 [D]ks   `  
 `IP 10b        ...1=1,0000 [E]ks   `  
 `IP 10b + E 3a … 2=2,0000[F]ks   `  
 `CELKEM ...  A+B+C+D+E+F=32,0000 [I]ks`  
Celkem 32=32.000 [H]</t>
  </si>
  <si>
    <t>105</t>
  </si>
  <si>
    <t>106</t>
  </si>
  <si>
    <t>`32*2=64,0000 [A]`  
Celkem 64=64.000 [B]</t>
  </si>
  <si>
    <t>107</t>
  </si>
  <si>
    <t>`IS 11a        … 1=1,0000 [B]ks  `  
 `IP 22        ...  12=12,0000 [A]ks   `  
 `CELKEM ...  A+B=13,0000 [I]ks`  
Celkem 13=13.000 [D]</t>
  </si>
  <si>
    <t>108</t>
  </si>
  <si>
    <t>109</t>
  </si>
  <si>
    <t>`13*2=26,0000 [A]`  
Celkem 26=26.000 [B]</t>
  </si>
  <si>
    <t>110</t>
  </si>
  <si>
    <t>`sloupek jäkl délka 2m   … 62=62,0000 [A]ks`  
Celkem 62=62.000 [B]</t>
  </si>
  <si>
    <t>111</t>
  </si>
  <si>
    <t>112</t>
  </si>
  <si>
    <t>`62*2=124,0000 [A]`  
Celkem 124=124.000 [B]</t>
  </si>
  <si>
    <t>113</t>
  </si>
  <si>
    <t>114</t>
  </si>
  <si>
    <t>115</t>
  </si>
  <si>
    <t>116</t>
  </si>
  <si>
    <t>117</t>
  </si>
  <si>
    <t>118</t>
  </si>
  <si>
    <t>119</t>
  </si>
  <si>
    <t>`Celkem: 64=64,0000 [A]ks`  
Celkem 64=64.000 [B]</t>
  </si>
  <si>
    <t>120</t>
  </si>
  <si>
    <t>121</t>
  </si>
  <si>
    <t>`64*2=128,0000 [A]`  
Celkem 128=128.000 [B]</t>
  </si>
  <si>
    <t>91 - 06</t>
  </si>
  <si>
    <t>DIO 06 Železniční přejezd v km 80,388 (P4496)</t>
  </si>
  <si>
    <t>122</t>
  </si>
  <si>
    <t>123</t>
  </si>
  <si>
    <t>`IS 11b        ...  26=26,0000 [B]ks   `  
 `B 1 + E 13     ...  2=2,0000 [A]ks   `  
 `C 2c + E 13    ...  1=1,0000 [C]ks   `  
 `C 2b          ...  1=1,0000 [D]ks  `  
 `IP 10a + E 3a    ...  1=1,0000 [E]ks  `  
 `IP 10b + E 3a    ...  2=2,0000 [F]ks  `  
 `CELKEM ...  A+B+C+D+E+F=32,0000 [I]ks`  
Celkem 32=32.000 [H]</t>
  </si>
  <si>
    <t>124</t>
  </si>
  <si>
    <t>125</t>
  </si>
  <si>
    <t>126</t>
  </si>
  <si>
    <t>127</t>
  </si>
  <si>
    <t>128</t>
  </si>
  <si>
    <t>129</t>
  </si>
  <si>
    <t>`sloupek jäkl délka 2m   … 63=63,0000 [A]ks`  
Celkem 63=63.000 [B]</t>
  </si>
  <si>
    <t>130</t>
  </si>
  <si>
    <t>131</t>
  </si>
  <si>
    <t>`63*2=126,0000 [A]`  
Celkem 126=126.000 [B]</t>
  </si>
  <si>
    <t>132</t>
  </si>
  <si>
    <t>133</t>
  </si>
  <si>
    <t>134</t>
  </si>
  <si>
    <t>135</t>
  </si>
  <si>
    <t>136</t>
  </si>
  <si>
    <t>137</t>
  </si>
  <si>
    <t>138</t>
  </si>
  <si>
    <t>`Celkem: 65=65,0000 [A]ks`  
Celkem 65=65.000 [B]</t>
  </si>
  <si>
    <t>139</t>
  </si>
  <si>
    <t>140</t>
  </si>
  <si>
    <t>`65*2=130,0000 [A]`  
Celkem 130=130.000 [B]</t>
  </si>
  <si>
    <t>91 - 07</t>
  </si>
  <si>
    <t>DIO 07 Železniční přejezd v km 94,111 (P4511)</t>
  </si>
  <si>
    <t>141</t>
  </si>
  <si>
    <t>`5* přeškrtnutí`  
Celkem 5=5.000 [B]</t>
  </si>
  <si>
    <t>142</t>
  </si>
  <si>
    <t>`IS 11b        ...  10=10,0000 [B]ks   `  
 `B 1 + E 13     ...  2=2,0000 [A]ks   `  
 `C 2b         ... 1=1,0000 [C]ks   `  
 `IP 10a        ... 2=2,0000 [D]ks  `  
 `IP 10b        ... 3=3,0000 [E]ks  `  
 `CELKEM ...  A+B+C+D+E=18,0000 [I]ks`  
Celkem 18=18.000 [G]</t>
  </si>
  <si>
    <t>143</t>
  </si>
  <si>
    <t>144</t>
  </si>
  <si>
    <t>`18*2=36,0000 [A]`  
Celkem 36=36.000 [B]</t>
  </si>
  <si>
    <t>145</t>
  </si>
  <si>
    <t>`IS 11a        … 2=2,0000 [B]ks  `  
 `IP 22        ...  4=4,0000 [A]ks   `  
 `CELKEM ...  A+B=6,0000 [I]ks`  
Celkem 6=6.000 [D]</t>
  </si>
  <si>
    <t>146</t>
  </si>
  <si>
    <t>147</t>
  </si>
  <si>
    <t>`6*2=12,0000 [A]`  
Celkem 12=12.000 [B]</t>
  </si>
  <si>
    <t>148</t>
  </si>
  <si>
    <t>`sloupek jäkl délka 2m   … 34=34,0000 [A]ks`  
Celkem 34=34.000 [B]</t>
  </si>
  <si>
    <t>149</t>
  </si>
  <si>
    <t>150</t>
  </si>
  <si>
    <t>`34*2=68,0000 [A]`  
Celkem 68=68.000 [B]</t>
  </si>
  <si>
    <t>151</t>
  </si>
  <si>
    <t>152</t>
  </si>
  <si>
    <t>153</t>
  </si>
  <si>
    <t>154</t>
  </si>
  <si>
    <t>155</t>
  </si>
  <si>
    <t>156</t>
  </si>
  <si>
    <t>157</t>
  </si>
  <si>
    <t>`Celkem: 36=36,0000 [A]ks`  
Celkem 36=36.000 [B]</t>
  </si>
  <si>
    <t>158</t>
  </si>
  <si>
    <t>`36*2=72,0000 [A]`  
Celkem 36=36.000 [B]</t>
  </si>
  <si>
    <t>91 - 08</t>
  </si>
  <si>
    <t>DIO 08 Železniční přejezd v km 103,969 (P4529)</t>
  </si>
  <si>
    <t>159</t>
  </si>
  <si>
    <t>`7* přeškrtnutí`  
Celkem 7=7.000 [B]</t>
  </si>
  <si>
    <t>160</t>
  </si>
  <si>
    <t>`IS 11b       ...  8=8,0000 [D]ks   `  
 `IS 11c       ...  1=1,0000 [B]ks  `  
 `B 1 + E 13    ...  2=2,0000 [A]ks   `  
 `B 24b + E 13   ... 2=2,0000 [C]ks   `  
 `B 20a       ...  2=2,0000 [E]ks  `  
 `B 21a       ...  1=1,0000 [F]ks  `  
 `A 15        ...  1=1,0000 [G]ks  `  
 `IP 10a       ...  1=1,0000 [H]ks  `  
 `IP 10a + E 3a ...  1=1,0000 [CH]ks  `  
 `IP 10b      ...  1=1,0000 [I]ks  `  
 `IP 10b + E 3a ...  1=1,0000 [J]ks  `  
 `CELKEM ...  A+B+C+D+E+F+G+H+CH+I+J=21,0000 [I]ks`  
Celkem 21=21.000 [M]</t>
  </si>
  <si>
    <t>161</t>
  </si>
  <si>
    <t>162</t>
  </si>
  <si>
    <t>`21*2=42,0000 [A]`  
Celkem 42=42.000 [B]</t>
  </si>
  <si>
    <t>163</t>
  </si>
  <si>
    <t>`IS 11a        … 3=3,0000 [B]ks  `  
 `IP 22        ...  12=12,0000 [A]ks   `  
 `CELKEM ...  A+B=15,0000 [I]ks`  
Celkem 15=15.000 [D]</t>
  </si>
  <si>
    <t>164</t>
  </si>
  <si>
    <t>165</t>
  </si>
  <si>
    <t>`15*2=30,0000 [A]`  
Celkem 30=30.000 [B]</t>
  </si>
  <si>
    <t>166</t>
  </si>
  <si>
    <t>167</t>
  </si>
  <si>
    <t>168</t>
  </si>
  <si>
    <t>`55*2=110,0000 [A]`  
Celkem 110=110.000 [B]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</si>
  <si>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</si>
  <si>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</si>
  <si>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</si>
  <si>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</si>
  <si>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</si>
  <si>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</si>
  <si>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</si>
  <si>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</si>
  <si>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</si>
  <si>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`57*2=114,0000 [A]`  
Celkem 114=114.000 [B]</t>
  </si>
  <si>
    <t>91 - 09</t>
  </si>
  <si>
    <t>DIO 09 Železniční přejezd v km 111,328 (P4542)</t>
  </si>
  <si>
    <t>178</t>
  </si>
  <si>
    <t>179</t>
  </si>
  <si>
    <t>`IS 11b       ...  4=4,0000 [B]ks   `  
 `B 1 + E 13    ...  2=2,0000 [A]ks   `  
 `IP 10a       ... 1=1,0000 [C]ks   `  
 `IP 10a + E 3a  ... 1=1,0000 [D]ks   `  
 `IP 10b       ... 2=2,0000 [Eks   `  
 `IP 10b + E 3a  ... 2=2,0000 [Fks   `  
 `CELKEM ...  A+B+C+D+E+F=12,0000 [I]ks`  
Celkem 12=12.000 [H]</t>
  </si>
  <si>
    <t>180</t>
  </si>
  <si>
    <t>181</t>
  </si>
  <si>
    <t>`12*2=24,0000 [A]`  
Celkem 24=24.000 [B]</t>
  </si>
  <si>
    <t>182</t>
  </si>
  <si>
    <t>`IS 11a        … 2=2,0000 [B]ks  `  
 `IP 22        ...  2=2,0000 [A]ks   `  
 `CELKEM ...  A+B=4,0000 [I]ks`  
Celkem 4=4.000 [D]</t>
  </si>
  <si>
    <t>183</t>
  </si>
  <si>
    <t>184</t>
  </si>
  <si>
    <t>`4*2=8,0000 [A]`  
Celkem 8=8.000 [B]</t>
  </si>
  <si>
    <t>185</t>
  </si>
  <si>
    <t>`sloupek jäkl délka 2m   … 24=24,0000 [A]ks`  
Celkem 24=24.000 [B]</t>
  </si>
  <si>
    <t>186</t>
  </si>
  <si>
    <t>187</t>
  </si>
  <si>
    <t>`24*2=48,0000 [A]`  
Celkem 48=48.000 [B]</t>
  </si>
  <si>
    <t>188</t>
  </si>
  <si>
    <t>189</t>
  </si>
  <si>
    <t>190</t>
  </si>
  <si>
    <t>191</t>
  </si>
  <si>
    <t>192</t>
  </si>
  <si>
    <t>193</t>
  </si>
  <si>
    <t>194</t>
  </si>
  <si>
    <t>`Celkem: 26=26,0000 [A]ks`  
Celkem 26=26.000 [B]</t>
  </si>
  <si>
    <t>195</t>
  </si>
  <si>
    <t>196</t>
  </si>
  <si>
    <t>`26*2=52,0000 [A]`  
Celkem 52=52.000 [B]</t>
  </si>
  <si>
    <t>91 - 10</t>
  </si>
  <si>
    <t>DIO 10 Železniční přejezd na silnici III/32549 žst. Hostinné</t>
  </si>
  <si>
    <t>197</t>
  </si>
  <si>
    <t>198</t>
  </si>
  <si>
    <t>`IS 11c       ...  7=7,0000 [B]ks   `  
 `B 1 + E 13    ...  2=2,0000 [A]ks   `  
 `B 28 + E 13   ... 15=15,0000 [C]ks   `  
 `C 2c         ... 1=1,0000 [D]ks   `  
 `IP 10a       …2=2,0000 [E]ks   `  
 `IP 10b       ... 3=3,0000 [Fks   `  
 `CELKEM ...  A+B+C+D+E+F=29,0000 [I]ks`  
Celkem 29=29.000 [H]</t>
  </si>
  <si>
    <t>199</t>
  </si>
  <si>
    <t>200</t>
  </si>
  <si>
    <t>`29*2=58,0000 [A]`  
Celkem 58=58.000 [B]</t>
  </si>
  <si>
    <t>201</t>
  </si>
  <si>
    <t>`IS 11a        … 2=2,0000 [B]ks  `  
 `IP 22        ...  5=5,0000 [A]ks   `  
 `CELKEM ...  A+B=7,0000 [I]ks`  
Celkem 7=7.000 [D]</t>
  </si>
  <si>
    <t>202</t>
  </si>
  <si>
    <t>203</t>
  </si>
  <si>
    <t>`7*2=14,0000 [A]`  
Celkem 14=14.000 [B]</t>
  </si>
  <si>
    <t>204</t>
  </si>
  <si>
    <t>`sloupek jäkl délka 2m   … 48=48,0000 [A]ks`  
Celkem 48=48.000 [B]</t>
  </si>
  <si>
    <t>205</t>
  </si>
  <si>
    <t>206</t>
  </si>
  <si>
    <t>`48*2=96,0000 [A]`  
Celkem 96=96.000 [B]</t>
  </si>
  <si>
    <t>207</t>
  </si>
  <si>
    <t>208</t>
  </si>
  <si>
    <t>209</t>
  </si>
  <si>
    <t>210</t>
  </si>
  <si>
    <t>211</t>
  </si>
  <si>
    <t>212</t>
  </si>
  <si>
    <t>213</t>
  </si>
  <si>
    <t>`Celkem: 50=50,0000 [A]ks`  
Celkem 50=50.000 [B]</t>
  </si>
  <si>
    <t>214</t>
  </si>
  <si>
    <t>215</t>
  </si>
  <si>
    <t>`50*2=100,0000 [A]`  
Celkem 100=100.000 [B]</t>
  </si>
  <si>
    <t>91 - 11</t>
  </si>
  <si>
    <t>DIO 11 Železniční přejezd na silnici II/325 žst. Hostinné</t>
  </si>
  <si>
    <t>216</t>
  </si>
  <si>
    <t>217</t>
  </si>
  <si>
    <t>`IS 11b         ...  41=41,0000 [B]ks   `  
 `B 1 + E 13      ...  4=4,0000 [A]ks   `  
 `B 24b + E 13   ... 4=4,0000 [C]ks   `  
 `B 13 + E 13    ... 1=1,0000 [D]ks   `  
 `C 2b + E 13    ... 2=1,0000 [E]ks   `  
 `IP 10a         ... 1=1,0000 [F]ks   `  
 `IP 10a + E 3a  ... 2=2,0000 [Gks   `  
 `IP 10b        ... 1=1,0000 [H]ks   `  
 `IP 10b + E 13a ... 3=3,0000 [CH]ks   `  
 `CELKEM ...  A+B+C+D+E+F+G+H+CH=59,0000 [I]ks`  
Celkem 59=59.000 [K]</t>
  </si>
  <si>
    <t>218</t>
  </si>
  <si>
    <t>219</t>
  </si>
  <si>
    <t>`59*2=118,0000 [A]`  
Celkem 118=118.000 [B]</t>
  </si>
  <si>
    <t>220</t>
  </si>
  <si>
    <t>`IS 11a        … 3=3,0000 [B]ks  `  
 `IP 22         ... 22=22,0000 [A]ks   `  
 `CELKEM ...  A+B=25,0000 [I]ks`  
Celkem 25=25.000 [D]</t>
  </si>
  <si>
    <t>221</t>
  </si>
  <si>
    <t>222</t>
  </si>
  <si>
    <t>`25*2=50,0000 [A]`  
Celkem 50=50.000 [B]</t>
  </si>
  <si>
    <t>223</t>
  </si>
  <si>
    <t>`sloupek jäkl délka 2m   … 117=117,0000 [A]ks`  
Celkem 117=117.000 [B]</t>
  </si>
  <si>
    <t>224</t>
  </si>
  <si>
    <t>225</t>
  </si>
  <si>
    <t>`117*2=234,0000 [A]`  
Celkem 234=234.000 [B]</t>
  </si>
  <si>
    <t>226</t>
  </si>
  <si>
    <t>`3xS8       ...  4=4,0000 [A]ks`  
Celkem 4=4.000 [B]</t>
  </si>
  <si>
    <t>227</t>
  </si>
  <si>
    <t>228</t>
  </si>
  <si>
    <t>229</t>
  </si>
  <si>
    <t>`Z 2 (2m)     ...  4=4,0000 [A]ks`  
Celkem 4=4.000 [B]</t>
  </si>
  <si>
    <t>230</t>
  </si>
  <si>
    <t>231</t>
  </si>
  <si>
    <t>232</t>
  </si>
  <si>
    <t>`Celkem: 121=121,0000 [A]ks`  
Celkem 121=121.000 [B]</t>
  </si>
  <si>
    <t>233</t>
  </si>
  <si>
    <t>234</t>
  </si>
  <si>
    <t>`121*2=110,0000 [A]`  
Celkem 242=242.000 [B]</t>
  </si>
  <si>
    <t>91 - 12</t>
  </si>
  <si>
    <t>DIO 12 Železniční přejezd P4500 - Roztoky u Jilemnice</t>
  </si>
  <si>
    <t>235</t>
  </si>
  <si>
    <t>`8* přeškrtnutí`  
Celkem 8=8.000 [B]</t>
  </si>
  <si>
    <t>236</t>
  </si>
  <si>
    <t>`IS 11b         ...  18=18,0000 [A]ks   `  
 `IS 11c         ...  4=4,0000 [B]ks   `  
 `B 1 + E 13      ...  2=2,0000 [C]ks  `  
 `IP 10a + E 3a   ...  3=3,0000 [D]ks  `  
 `CELKEM ...  A+B+C+D=27,0000 [I]ks`  
Celkem 27=27.000 [F]</t>
  </si>
  <si>
    <t>237</t>
  </si>
  <si>
    <t>238</t>
  </si>
  <si>
    <t>`27*2=54,0000 [A]`  
Celkem 54=54.000 [B]</t>
  </si>
  <si>
    <t>239</t>
  </si>
  <si>
    <t>`IS 11a        … 2=2,0000 [B]ks  `  
 `IP 22         ... 6=6,0000 [A]ks   `  
 `CELKEM ...  A+B=8,0000 [I]ks`  
Celkem 8=8.000 [D]</t>
  </si>
  <si>
    <t>240</t>
  </si>
  <si>
    <t>`IS 11a        … 2=2,0000 [B]ks  `  
 `IP 22         ... 6=6,0000 [A]ks   `  
 `CELKEM ...  A+B=8,0000 [I]ks`  
Celkem 25=25.000 [D]</t>
  </si>
  <si>
    <t>241</t>
  </si>
  <si>
    <t>`8*2=16,0000 [A]`  
Celkem 16=16.000 [B]</t>
  </si>
  <si>
    <t>242</t>
  </si>
  <si>
    <t>`sloupek jäkl délka 2m   … 47=47,0000 [A]ks`  
Celkem 47=47.000 [B]</t>
  </si>
  <si>
    <t>243</t>
  </si>
  <si>
    <t>244</t>
  </si>
  <si>
    <t>`47*2=94,0000 [A]`  
Celkem 94=94.000 [B]</t>
  </si>
  <si>
    <t>245</t>
  </si>
  <si>
    <t>246</t>
  </si>
  <si>
    <t>247</t>
  </si>
  <si>
    <t>248</t>
  </si>
  <si>
    <t>249</t>
  </si>
  <si>
    <t>`Z 2 (2m)     ...  2=2,0000 [A]ks`  
Celkem 4=4.000 [B]</t>
  </si>
  <si>
    <t>250</t>
  </si>
  <si>
    <t>251</t>
  </si>
  <si>
    <t>`Celkem: 49=49,0000 [A]ks`  
Celkem 49=49.000 [B]</t>
  </si>
  <si>
    <t>252</t>
  </si>
  <si>
    <t>253</t>
  </si>
  <si>
    <t>`49*2=98,0000 [A]`  
Celkem 98=98.000 [B]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</si>
  <si>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</si>
  <si>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</si>
  <si>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</si>
  <si>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</si>
  <si>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</si>
  <si>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</si>
  <si>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[B]</t>
  </si>
  <si>
    <t>dopracování změn pro 0. etapu vč. přejezdu P4517</t>
  </si>
  <si>
    <t>Poplatky za skládky:</t>
  </si>
  <si>
    <t>`2 t/m3: =(6976-37+345)*2`  
Celkem 14568=14 568.000 [B]</t>
  </si>
  <si>
    <t>223.000000 = 223,000 [A]  
Celkem 223=223.000 [B]</t>
  </si>
  <si>
    <t>Zemní práce:</t>
  </si>
  <si>
    <t>125733</t>
  </si>
  <si>
    <t>VYKOPÁVKY ZE ZEMNÍKŮ A SKLÁDEK TŘ. I, ODVOZ DO 3KM</t>
  </si>
  <si>
    <t>`dtto zásyp - přeprava vytěžených zemin z mezideponie do místa stavby`  
Celkem 37=37.000 [B]</t>
  </si>
  <si>
    <t>Technická specifikace položky odpovídá příslušné cenové soustavě.</t>
  </si>
  <si>
    <t>`- zhutněný zásyp rýhy pro příčné svody a betonové šachty (výpočet: (svod Š10-Š23=3+3+2+6)+(svod Š24-Š31=2+3+2)) 22   m3 `  
 ` - zhutněný zásyp rýhy pro chráničky (viz. tab.chrániček) 15   m3 `  
 `Zásypy CELKEM 37   m3`  
Celkem 37=37.000 [D]</t>
  </si>
  <si>
    <t>A</t>
  </si>
  <si>
    <t>kamenivo fr.16/32</t>
  </si>
  <si>
    <t>`- zásyp rýhy trativodu kamenivem fr.16/32 609 m3`  
Celkem 609=609.000 [B]</t>
  </si>
  <si>
    <t>štěrkodrť fr. 16/32</t>
  </si>
  <si>
    <t>`- obsyp šachty plastových štěrkodrtí fr. 16/32: 40 m3 `  
 ` - obsyp šachty betonových štěrkodrtí fr. 16/32: 13 m3`  
Celkem 53=53.000 [C]</t>
  </si>
  <si>
    <t>C</t>
  </si>
  <si>
    <t>štěrkopísek</t>
  </si>
  <si>
    <t>`- obsyp chrániček štěrkopískem (viz. tab.chrániček): 6 m3`  
Celkem 6=6.000 [B]</t>
  </si>
  <si>
    <t>18120</t>
  </si>
  <si>
    <t>ÚPRAVA PLÁNĚ SE ZHUTNĚNÍM V HORNINĚ TŘ. II</t>
  </si>
  <si>
    <t>`- dle tabulky kubatur`  
Celkem 11056=11 056.000 [B]</t>
  </si>
  <si>
    <t>18222</t>
  </si>
  <si>
    <t>ROZPROSTŘENÍ ORNICE VE SVAHU V TL DO 0,15M</t>
  </si>
  <si>
    <t>`výměra dle přílohy 701 - výkaz výměr`  
Celkem 100=100.000 [B]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</si>
  <si>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</si>
  <si>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</si>
  <si>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</si>
  <si>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</si>
  <si>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</si>
  <si>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</si>
  <si>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</si>
  <si>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</si>
  <si>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</si>
  <si>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`- dle tabulky trativody`  
Celkem 2961=2 961.000 [B]</t>
  </si>
  <si>
    <t>Vodorovné konstrukce:</t>
  </si>
  <si>
    <t>`- podbetonování trativodu betonem C 16/20 (u spádu menší5‰) 54 m3 `  
 `- vybetonování betonové trativod.šachty betonem C 16/20 v tl. 0,06m: 2m3`  
Celkem 56=56.000 [C]</t>
  </si>
  <si>
    <t>`- podkladní vrstva štěrkodrti pod kamennou dlažbu 3 m3`  
Celkem 3=3.000 [B]</t>
  </si>
  <si>
    <t>45157</t>
  </si>
  <si>
    <t>PODKLADNÍ A VÝPLŇOVÉ VRSTVY Z KAMENIVA TĚŽENÉHO</t>
  </si>
  <si>
    <t>`- pískový podsyp tl. 50mm pod trativody 29 m3 `  
 `- pískový podsyp tl. 50mm pod svodné potrubí 5 m3 `  
 `- štěrkopískový podsyp šachet plastových 5 m3 `  
 `- štěrkopískový podsyp šachet betonových 1 m3`  
Celkem 40=40.000 [E]</t>
  </si>
  <si>
    <t>`vyústění trativodů a svodů - kamenná dlažba tl. 0,2m + beton podkladní C 12/15 (pod dlažbu): 15*0,2+8`  
Celkem 11=11.000 [B]</t>
  </si>
  <si>
    <t>Komunikace:</t>
  </si>
  <si>
    <t>501101</t>
  </si>
  <si>
    <t>ZŘÍZENÍ KONSTRUKČNÍ VRSTVY TĚLESA ŽELEZNIČNÍHO SPODKU ZE ŠTĚRKODRTI NOVÉ</t>
  </si>
  <si>
    <t>fr. 0/32mm</t>
  </si>
  <si>
    <t>`výměra dle přílohy 701 - výkaz výměr`  
Celkem 2495=2 495.000 [B]</t>
  </si>
  <si>
    <t>501103</t>
  </si>
  <si>
    <t>ZŘÍZENÍ KONSTRUKČNÍ VRSTVY TĚLESA ŽELEZNIČNÍHO SPODKU ZE ŠTĚRKODRTI VYZÍSKANÉ</t>
  </si>
  <si>
    <t>`odhadem 30% objemu: 3042*30%`  
Celkem 912,6=912.600 [B]</t>
  </si>
  <si>
    <t>`výměra dle přílohy 701 - výkaz výměr`  
zlepšení silničním hydraulickým pojivem jako náhrada za MZZ  
Celkem 3042=3 042.000 [B]</t>
  </si>
  <si>
    <t>501900</t>
  </si>
  <si>
    <t>ZŘÍZENÍ KONSTRUKČNÍ VRSTVY TĚLESA ŽELEZNIČNÍHO SPODKU Z JINÉHO MATERIÁLU</t>
  </si>
  <si>
    <t>štěrkodrť stabilizovaná cementem, podíl cementu 8% - konstrukce ZKPP</t>
  </si>
  <si>
    <t>`výměra dle přílohy 701 - výkaz výměr`  
Celkem 458=458.000 [B]</t>
  </si>
  <si>
    <t>separační</t>
  </si>
  <si>
    <t>`výměra dle přílohy 701 - výkaz výměr`  
Celkem 9658=9 658.000 [B]</t>
  </si>
  <si>
    <t>502941.1</t>
  </si>
  <si>
    <t>56335</t>
  </si>
  <si>
    <t>VOZOVKOVÉ VRSTVY ZE ŠTĚRKODRTI TL. DO 250MM</t>
  </si>
  <si>
    <t>Přejezd P4517</t>
  </si>
  <si>
    <t>10m*1,5m  
Celkem 15=15.000 [B]</t>
  </si>
  <si>
    <t>2*1,5m*1,5m+1,3m*2,5m  
Celkem 7,75=7.750 [B]</t>
  </si>
  <si>
    <t>572222</t>
  </si>
  <si>
    <t>SPOJOVACÍ POSTŘIK Z MODIFIK ASFALTU DO 1,0KG/M2</t>
  </si>
  <si>
    <t>(2*1,5m*1,5m+1,3m*2,5m)*0,05m  
Celkem 0,388=0.388 [B]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</si>
  <si>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</si>
  <si>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</si>
  <si>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</si>
  <si>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</si>
  <si>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[B]</t>
  </si>
  <si>
    <t>Trubní vedení:</t>
  </si>
  <si>
    <t>`viz.tab. trať.šachet`  
Celkem 101=101.000 [B]</t>
  </si>
  <si>
    <t>87533</t>
  </si>
  <si>
    <t>POTRUBÍ DREN Z TRUB PLAST DN DO 150MM</t>
  </si>
  <si>
    <t>PE HD DN150</t>
  </si>
  <si>
    <t>`viz.tab. trať.šachet`  
Celkem 1073=1 073.000 [B]</t>
  </si>
  <si>
    <t>87534</t>
  </si>
  <si>
    <t>POTRUBÍ DREN Z TRUB PLAST DN DO 200MM</t>
  </si>
  <si>
    <t>PE HD DN200</t>
  </si>
  <si>
    <t>`viz.tab. trať.šachet`  
Celkem 178=178.000 [B]</t>
  </si>
  <si>
    <t>DN 160 HDPE</t>
  </si>
  <si>
    <t>`- chráničky DN 160 HDPE (viz. tab.chrániček) 150 m `  
 `- víčka na chráničky (viz. tab.chrániček) 16 ks`  
Celkem 150=150.000 [C]</t>
  </si>
  <si>
    <t>894846</t>
  </si>
  <si>
    <t>ŠACHTY KANALIZAČNÍ PLASTOVÉ D 400MM</t>
  </si>
  <si>
    <t>trativodní šachty plastové PE HD DN 400 s uzamykatelným poklopem kompl.</t>
  </si>
  <si>
    <t>`- celková výška šachet DN400 56 m - dle tabulky trativodní šachty`  
Celkem 30=30.000 [B]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</si>
  <si>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</si>
  <si>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</si>
  <si>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</si>
  <si>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`- celková výška šachet 9 m - dle tabulky trativodní šachty`  
Celkem 5=5.000 [B]</t>
  </si>
  <si>
    <t>89536</t>
  </si>
  <si>
    <t>DRENÁŽNÍ VÝUSŤ Z PROST BETONU</t>
  </si>
  <si>
    <t>`celkem 5 m3 betonu`  
Celkem 5=5.000 [B]</t>
  </si>
  <si>
    <t>(B15) XF3</t>
  </si>
  <si>
    <t>`- obetonování chrániček betonem C 12/15 - XF3 (viz. tab.chrániček): 6 m3`  
Celkem 6=6.000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</si>
  <si>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</si>
  <si>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</si>
  <si>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</si>
  <si>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</si>
  <si>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`- obetonování svodného potrubí betonem C 16/20 35 m3`  
Celkem 35=35.000 [B]</t>
  </si>
  <si>
    <t>Ostatní práce</t>
  </si>
  <si>
    <t>917223</t>
  </si>
  <si>
    <t>SILNIČNÍ A CHODNÍKOVÉ OBRUBY Z BETONOVÝCH OBRUBNÍKŮ ŠÍŘ 100MM</t>
  </si>
  <si>
    <t>2*7m  
Celkem 14=14.000 [B]</t>
  </si>
  <si>
    <t>917224</t>
  </si>
  <si>
    <t>SILNIČNÍ A CHODNÍKOVÉ OBRUBY Z BETONOVÝCH OBRUBNÍKŮ ŠÍŘ 150MM</t>
  </si>
  <si>
    <t>2*5m  
Celkem 10=10.000 [B]</t>
  </si>
  <si>
    <t>919113</t>
  </si>
  <si>
    <t>ŘEZÁNÍ ASFALTOVÉHO KRYTU VOZOVEK TL DO 150MM</t>
  </si>
  <si>
    <t>15m  
Celkem 15=15.000 [B]</t>
  </si>
  <si>
    <t>2.5m  
Celkem 2,5=2.500 [B]</t>
  </si>
  <si>
    <t>Bourání a demontáže:</t>
  </si>
  <si>
    <t>966155</t>
  </si>
  <si>
    <t>BOURÁNÍ KONSTRUKCÍ Z PROST BETONU S ODVOZEM DO 8KM</t>
  </si>
  <si>
    <t>`- bourání betonových základů - prostor přestavníků u výhybek 6   m3 `  
 ` - bourání betonových základů - sloupy návětsidel 8   m3 `  
 ` - bourání stávajícího odvodnění (betono / kamenina) trouby: 75 m3`  
Celkem 89=89.000 [D]</t>
  </si>
  <si>
    <t xml:space="preserve">  SO 19-16-01.1</t>
  </si>
  <si>
    <t>ŽST Kunčice nad Labem, železniční spodek, Železniční propustek v ev km 97,186</t>
  </si>
  <si>
    <t>SO 19-16-01.1</t>
  </si>
  <si>
    <t>Propustek</t>
  </si>
  <si>
    <t>R13021</t>
  </si>
  <si>
    <t>HLOUBENÍ RÝH A ŠACHET, TŘ. ZEMINY I-II</t>
  </si>
  <si>
    <t>R27201</t>
  </si>
  <si>
    <t>ZÁKLADY Z ŽELEZOBETONU</t>
  </si>
  <si>
    <t>R31701</t>
  </si>
  <si>
    <t>ŘÍMSY</t>
  </si>
  <si>
    <t>R33301</t>
  </si>
  <si>
    <t>OPĚRY, KŘÍDLA, ÚLOŽNÉ PRAHY A OSTATNÍ SVISLÉ KONSTRUKCE Z ŽELEZOBETONU</t>
  </si>
  <si>
    <t>R42901</t>
  </si>
  <si>
    <t>MOSTNÍ KONSTRUKCE PŘESÝPANÉ Z VLNITÝCH PLECHŮ, OBVOD DO 10 M</t>
  </si>
  <si>
    <t>R45021</t>
  </si>
  <si>
    <t>PODKLADNÍ A VÝPLŇOVÉ VRSTVY Z BETONU</t>
  </si>
  <si>
    <t>R46011</t>
  </si>
  <si>
    <t xml:space="preserve">  SO 19-17-01</t>
  </si>
  <si>
    <t>ŽST Kunčice nad Labem, železniční svršek</t>
  </si>
  <si>
    <t>SO 19-17-01</t>
  </si>
  <si>
    <t>`zajišťovací značky a námezníky,`  
Celkem 4=4.000 [B]</t>
  </si>
  <si>
    <t>`výměra dle přílohy 701 - výkaz výměr`  
Celkem 6499=6 499.000 [B]</t>
  </si>
  <si>
    <t>`výměra dle přílohy 701 - výkaz výměr`  
Celkem 401=401.000 [B]</t>
  </si>
  <si>
    <t>`výměra dle přílohy 701 - výkaz výměr`  
Celkem 0,62=0.620 [B]</t>
  </si>
  <si>
    <t>921</t>
  </si>
  <si>
    <t>NEOCEŇOVAT - POPLATKY ZA LIKVIDACI ODPADŮ NEKONTAMINOVANÝCH VČETNĚ DOPRAVY NA SKLÁDKU A VEŠKERÉ MANIPULACE - 16 01 22 pryž (pryžové přejezdové úpravy)</t>
  </si>
  <si>
    <t>`výměra dle přílohy 701 - výkaz výměr`  
Celkem 1,24=1.240 [B]</t>
  </si>
  <si>
    <t>`1: 124+24+30+10  
Celkem 188=188.000 [B]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</si>
  <si>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</si>
  <si>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</si>
  <si>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</si>
  <si>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`výměra dle přílohy 701 - výkaz výměr`  
Celkem 260=260.000 [B]</t>
  </si>
  <si>
    <t>`výměra dle přílohy 701 - výkaz výměr`  
Celkem 170=170.000 [B]</t>
  </si>
  <si>
    <t>Komunikace</t>
  </si>
  <si>
    <t>frakce 31,5/63 mm</t>
  </si>
  <si>
    <t>`výměra dle přílohy 701 - výkaz výměr, dle situace kolejový plán`  
Celkem 6326=6 326.000 [B]</t>
  </si>
  <si>
    <t>`stávající úsek: 495*0,5`  
Celkem 247,5=247.500 [B]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</si>
  <si>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</si>
  <si>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</si>
  <si>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</si>
  <si>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`výměra dle přílohy 701 - výkaz výměr, dle situace kolejový plán`  
Celkem 298=298.000 [B]</t>
  </si>
  <si>
    <t>528252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</si>
  <si>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</si>
  <si>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</si>
  <si>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`výměra dle přílohy 701 - výkaz výměr, dle situace kolejový plán`  
Celkem 599=599.000 [B]</t>
  </si>
  <si>
    <t>B</t>
  </si>
  <si>
    <t>kolej 49 E1 - nová, pružné bezpodkladnicové upevnění, betonové pražce o hmotnosti &gt; 280kg/ks (např. B91-nové), rozdělení pražcu "d" (kolejnicové pasy svařené do BK)</t>
  </si>
  <si>
    <t>`výměra dle přílohy 701 - výkaz výměr, dle situace kolejový plán`  
Celkem 495=495.000 [B]</t>
  </si>
  <si>
    <t>533243</t>
  </si>
  <si>
    <t>J 49 1:7,5-190, PR. BET., UP. PRUŽNÉ</t>
  </si>
  <si>
    <t>`Obl-J49-1:7,5-190(520/300)-ČZ-beton-KS-SK - nová druhé generace: 1 ks`  
Celkem 1=1.000 [B]</t>
  </si>
  <si>
    <t>533273</t>
  </si>
  <si>
    <t>J 49 1:9-300, PR. BET., UP. PRUŽNÉ</t>
  </si>
  <si>
    <t>`J49-1:9-300-ČZ-beton-KS-SK - nová druhé generace 5   ks `  
 `Obl-J49-1:9-300(950/439)-ČZ-beton-KS-SK - nová druhé generace 1   ks`  
Celkem 6=6.000 [C]</t>
  </si>
  <si>
    <t>533293</t>
  </si>
  <si>
    <t>J 49 1:11-300, PR. BET., UP. PRUŽNÉ</t>
  </si>
  <si>
    <t>`J49-1:11-300-ČZ-beton-KS-SK - nová druhé generace 2   ks`  
Celkem 2=2.000 [B]</t>
  </si>
  <si>
    <t>539101</t>
  </si>
  <si>
    <t>ZVLÁŠTNÍ VYBAVENÍ VÝHYBEK, PRAŽCE ŽLABOVÉ, SESTAVA 1 KS</t>
  </si>
  <si>
    <t>SADA</t>
  </si>
  <si>
    <t>`1:9-300: 6ks `  
 `1:7,5-190: 1ks `  
 `1:11-300: 2ks`  
Celkem 9=9.000 [D]</t>
  </si>
  <si>
    <t>539324</t>
  </si>
  <si>
    <t>ZVLÁŠTNÍ VYBAVENÍ VÝHYBEK, TEPELNĚ OPRACOVANÝ JAZYK S OPORNICÍ 49 E1 PRO TVAR 1:7,5-190</t>
  </si>
  <si>
    <t>`výh.:7`  
Celkem 1=1.000 [B]</t>
  </si>
  <si>
    <t>539327</t>
  </si>
  <si>
    <t>ZVLÁŠTNÍ VYBAVENÍ VÝHYBEK, TEPELNĚ OPRACOVANÝ JAZYK S OPORNICÍ 49 E1 PRO TVAR 1:9-300</t>
  </si>
  <si>
    <t>`všechny výhybky 1:9-300`  
Celkem 6=6.000 [B]</t>
  </si>
  <si>
    <t>539329</t>
  </si>
  <si>
    <t>ZVLÁŠTNÍ VYBAVENÍ VÝHYBEK, TEPELNĚ OPRACOVANÝ JAZYK S OPORNICÍ 49 E1 PRO TVAR 1:11-300</t>
  </si>
  <si>
    <t>`výh.:1, 4`  
Celkem 2=2.000 [B]</t>
  </si>
  <si>
    <t>539404</t>
  </si>
  <si>
    <t>ZVLÁŠTNÍ VYBAVENÍ VÝHYBEK, VÁLEČKOVÉ STOLIČKY NADZVEDÁVACÍ (BEZ ROZLIŠENÍ PROFILU KOLEJNIC) PRO TVAR 1:7,5-190</t>
  </si>
  <si>
    <t>`všechny výhybky 1:9-300`  
Celkem 1=1.000 [B]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</si>
  <si>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</si>
  <si>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</si>
  <si>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</si>
  <si>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</si>
  <si>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`J49-1:11-300-ČZP-beton-KS-SK - nová druhé generace 2   ks`  
Celkem 2=2.000 [B]</t>
  </si>
  <si>
    <t>539530</t>
  </si>
  <si>
    <t>ZVLÁŠTNÍ VYBAVENÍ VÝHYBEK, RUČNÍ PŘESTAVNÍK (BEZ NÁVĚSTNÍHO TĚLESA)</t>
  </si>
  <si>
    <t>`1: 1=1,000 [A]; výhybka č.2`  
Celkem 1=1.000 [B]</t>
  </si>
  <si>
    <t>539540</t>
  </si>
  <si>
    <t>ZVLÁŠTNÍ VYBAVENÍ VÝHYBEK, ČELISŤOVÝ ZÁVĚR</t>
  </si>
  <si>
    <t>`výměra dle přílohy 701 - výkaz výměr`  
Celkem 9=9.000 [B]</t>
  </si>
  <si>
    <t>539710</t>
  </si>
  <si>
    <t>ZVLÁŠTNÍ VYBAVENÍ VÝHYBEK, PŘÍPLATEK ZA KONSTRUKCI A VÝROBU OBLOUKOVÉ VÝHYBKY</t>
  </si>
  <si>
    <t>`Obl-J49-1:9-300(950/439)-ČZ-beton-KS-SK - nová druhé generace 1   ks `  
 `Obl-J49-1:7,5-190(520/300)-ČZ-beton-KS-SK - nová druhé generace: 1 ks`  
Celkem 2=2.000 [C]</t>
  </si>
  <si>
    <t>542111</t>
  </si>
  <si>
    <t>SMĚROVÉ A VÝŠKOVÉ VYROVNÁNÍ KOLEJE NA PRAŽCÍCH DŘEVĚNÝCH DO 0,05 M</t>
  </si>
  <si>
    <t>`1: 80=80,000 [A]; úsek v.č. 12-14`  
Celkem 80=80.000 [B]</t>
  </si>
  <si>
    <t>`stávající úsek`  
Celkem 495=495.000 [B]</t>
  </si>
  <si>
    <t>545111</t>
  </si>
  <si>
    <t>SVAR KOLEJNIC (STEJNÉHO TVARU) 60 E2, R 65 JEDNOTLIVĚ</t>
  </si>
  <si>
    <t>`výměra dle přílohy 701 - výkaz výměr`  
Celkem 4=4.000 [B]</t>
  </si>
  <si>
    <t>`závěrné svary BK, odhad 20 ks`  
Celkem 20=20.000 [B]</t>
  </si>
  <si>
    <t>`výměra dle přílohy 701 - výkaz výměr, kolej 120ks + výhybky 126 ks -20 ks na závěrné svary`  
Celkem 226=226.000 [B]</t>
  </si>
  <si>
    <t>545230</t>
  </si>
  <si>
    <t>SVAR PŘECHODOVÝ (PŘECHODOVÁ KOLEJNICE) 49 E1/OSTATNÍ</t>
  </si>
  <si>
    <t>přechodové spojky 49 E1/T</t>
  </si>
  <si>
    <t>`výměra dle přílohy 701 - výkaz výměr`  
Celkem 8=8.000 [B]</t>
  </si>
  <si>
    <t>`hlavní koleje, vč. výhybek – délka koleje`  
Celkem 1950=1 950.000 [B]</t>
  </si>
  <si>
    <t>75C871</t>
  </si>
  <si>
    <t>KOLEJOVÁ PROPOJKA VÝHYBKOVÁ - DODÁVKA</t>
  </si>
  <si>
    <t>`1: 1*4=4,000 [A];`  
Celkem 4=4.000 [B]</t>
  </si>
  <si>
    <t>75C877</t>
  </si>
  <si>
    <t>KOLEJOVÁ PROPOJKA VÝHYBKOVÁ - MONTÁŽ</t>
  </si>
  <si>
    <t>R528372</t>
  </si>
  <si>
    <t>KOLEJ 49 E1, ROZD. "D", BEZSTYKOVÁ, PR. BET. VÝHYBKOVÝ KRÁTKÝ, UP. PRUŽNÉ</t>
  </si>
  <si>
    <t>`výměra dle přílohy 701 - výkaz výměr`  
Celkem 58=58.000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</si>
  <si>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</si>
  <si>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</si>
  <si>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</si>
  <si>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`výměra dle přílohy 701 - výkaz výměr`  
Celkem 62=62.000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</si>
  <si>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</si>
  <si>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`včetně pomocných a dokončovacích prací`  
Celkem 1600=1 600.000 [B]</t>
  </si>
  <si>
    <t>542322</t>
  </si>
  <si>
    <t>NÁSLEDNÁ ÚPRAVA SMĚROVÉHO A VÝŠKOVÉHO USPOŘÁDÁNÍ VÝHYBKOVÉ KONSTRUKCE - PRAŽCE BETONOVÉ</t>
  </si>
  <si>
    <t>`včetně pomocných a dokončovacích prací`  
Celkem 446=446.000 [B]</t>
  </si>
  <si>
    <t>Přidružená stavební výroba:</t>
  </si>
  <si>
    <t>Příprava pro ETCS, 3ks</t>
  </si>
  <si>
    <t>939.000000 = 939,000 [A]  
Celkem 939=939.000 [B]</t>
  </si>
  <si>
    <t>R702112</t>
  </si>
  <si>
    <t>KABELOVÝ ŽLAB ZEMNÍ VČETNĚ KRYTU SVĚTLÉ ŠÍŘKY DO 120 MM</t>
  </si>
  <si>
    <t>Plastový pochozí žlab se zámkem</t>
  </si>
  <si>
    <t>610.000000 = 610,000 [A]  
Celkem 610=610.000 [B]</t>
  </si>
  <si>
    <t>1215.000000 = 1215,000 [A]  
Celkem 1215=1 215.000 [B]</t>
  </si>
  <si>
    <t>Potrubí</t>
  </si>
  <si>
    <t>39.300000 = 39,300 [A]  
Celkem 39,3=39.300 [B]</t>
  </si>
  <si>
    <t>Ostatní konstrukce a práce, bourání</t>
  </si>
  <si>
    <t>`v místě přejezdku, celkem 108 ks svěrek`  
Celkem 14=14.000 [B]</t>
  </si>
  <si>
    <t>922401</t>
  </si>
  <si>
    <t>ZARÁŽEDLO KOLEJNICOVÉ</t>
  </si>
  <si>
    <t>kolejnicová S49 s návěstí posun zakázán</t>
  </si>
  <si>
    <t>`výměra dle přílohy 701 - výkaz výměr`  
Celkem 1=1.000 [B]</t>
  </si>
  <si>
    <t>922501</t>
  </si>
  <si>
    <t>ZARÁŽEDLO DYNAMICKÉ</t>
  </si>
  <si>
    <t>dynamické kolejnicové zarážedlo délky 15 m</t>
  </si>
  <si>
    <t>925120</t>
  </si>
  <si>
    <t>DRÁŽNÍ STEZKY Z DRTI TL. PŘES 50 MM</t>
  </si>
  <si>
    <t>ŠD fr. 8/16mm, tl. vrstvy 10 cm</t>
  </si>
  <si>
    <t>`výměra dle přílohy 701 - výkaz výměr, dle situace kolejový plán`  
Celkem 3711=3 711.000 [B]</t>
  </si>
  <si>
    <t>4224.000000 = 4224,000 [A]  
Celkem 4224=4 224.000 [B]</t>
  </si>
  <si>
    <t>`Odvoz na recyklaci odhad do 5 km: +3115,6*5`  
Celkem 21120=21 120.000 [B]</t>
  </si>
  <si>
    <t>`výměra dle přílohy 701 - výkaz výměr`  
Celkem 1510=1 510.000 [B]</t>
  </si>
  <si>
    <t>`výměra dle přílohy 701 - výkaz výměr`  
Celkem 412=412.000 [B]</t>
  </si>
  <si>
    <t>965133</t>
  </si>
  <si>
    <t>DEMONTÁŽ KOLEJE NA OCELOVÝCH PRAŽCÍCH DO KOLEJOVÝCH POLÍ S ODVOZEM NA MONTÁŽNÍ ZÁKLADNU S NÁSLEDNÝM ROZEBRÁNÍM</t>
  </si>
  <si>
    <t>`výměra dle přílohy 701 - výkaz výměr`  
Celkem 59=59.000 [B]</t>
  </si>
  <si>
    <t>965223</t>
  </si>
  <si>
    <t>DEMONTÁŽ VÝHYBKOVÉ KONSTRUKCE NA DŘEVĚNÝCH PRAŽCÍCH DO KOLEJOVÝCH POLÍ S ODVOZEM NA MONTÁŽNÍ ZÁKLADNU S NÁSLEDNÝM ROZEBRÁNÍM</t>
  </si>
  <si>
    <t>`výměra dle přílohy 701 - výkaz výměr`  
Celkem 566=566.000 [B]</t>
  </si>
  <si>
    <t>965831</t>
  </si>
  <si>
    <t>DEMONTÁŽ NÁMEZNÍKU</t>
  </si>
  <si>
    <t>`dle počtu demontovaných výhybek 2ks + provizorní výhybky 4 ks`  
Celkem 11=11.000 [B]</t>
  </si>
  <si>
    <t>D.2.1.2</t>
  </si>
  <si>
    <t>Nástupiště</t>
  </si>
  <si>
    <t xml:space="preserve">  SO 14-16-31</t>
  </si>
  <si>
    <t>Zast. Bělá u Staré Paky zastávka, nástupiště</t>
  </si>
  <si>
    <t>SO 14-16-31</t>
  </si>
  <si>
    <t>`19km trvalá skládka Dolní Branná `  
 `12373B   15*1,8=27,000 [A]`  
Celkem 27=27.000 [C]</t>
  </si>
  <si>
    <t>`23km RS Vrchlabí `  
 `965522  VK/1 hrana typ Sudop                   (122/0,3)*0,13=52,867 [A] `  
 `96615B  VK/3+4 patky-zábradlí + stáv-zpev-plochy  (((60*0,3)+3)*2,4)=50,400 [B] `  
 `Celkem: A+B=103,267 [C]`  
Celkem 103,267=103.267 [E]</t>
  </si>
  <si>
    <t>`1: (110*0.04)  
Celkem 4,4=4.400 [B]</t>
  </si>
  <si>
    <t>`19km trvalá skládka Dolní Branná `  
 `VK/17 výkop v okolí nástupiště, svod-potr apod                 15=15,000 [A] `  
 `VK/30 u nového zábradlí, materiál použit pro zpětný obsyp a zásyp  3,5=3,500 [B] `  
 `Celkem: A+B=18,500 [C]`  
Celkem 18,5=18.500 [E]</t>
  </si>
  <si>
    <t>12573A</t>
  </si>
  <si>
    <t>VYKOPÁVKY ZE ZEMNÍKŮ A SKLÁDEK TŘ. I - BEZ DOPRAVY</t>
  </si>
  <si>
    <t>`ornice z mezideponie pro 18230   250*0,15=37,500 [A]`  
Celkem 37,5=37.500 [B]</t>
  </si>
  <si>
    <t>12573B</t>
  </si>
  <si>
    <t>VYKOPÁVKY ZE ZEMNÍKŮ A SKLÁDEK TŘ. I - DOPRAVA</t>
  </si>
  <si>
    <t>`20km předpoklad mezideponie stavby `  
 `ornice z mezideponie pro 18230   (250*0,15)*20=750,000 [A]`  
Celkem 750=750.000 [C]</t>
  </si>
  <si>
    <t>`VK/18 násyp-tělesa-nástup  320=320,000 [A]`  
Celkem 320=320.000 [B]</t>
  </si>
  <si>
    <t>`odhad 200*20=4 000,000 [A]`  
Celkem 4000=4 000.000 [B]</t>
  </si>
  <si>
    <t>`VK/19 z-mezideponie-stavby  250*0,15=37,500 [A]`  
Celkem 37,5=37.500 [B]</t>
  </si>
  <si>
    <t>`VK/20 zatr-rohož  260=260,000 [A]`  
Celkem 260=260.000 [B]</t>
  </si>
  <si>
    <t>18247</t>
  </si>
  <si>
    <t>OŠETŘOVÁNÍ TRÁVNÍKU</t>
  </si>
  <si>
    <t>`ošetř-zatrav-ploch 3x  260*3=780,000 [A]`  
Celkem 780=780.000 [B]</t>
  </si>
  <si>
    <t>18600</t>
  </si>
  <si>
    <t>ZALÉVÁNÍ VODOU</t>
  </si>
  <si>
    <t>`ošetř-zatrav-ploch 3x 5L/m2  (260*0,005)*3=3,900 [A]`  
Celkem 3,9=3.900 [B]</t>
  </si>
  <si>
    <t>451312</t>
  </si>
  <si>
    <t>PODKLADNÍ A VÝPLŇOVÉ VRSTVY Z PROSTÉHO BETONU C12/15</t>
  </si>
  <si>
    <t>`VK/7 pod L+H-bloky  27=27,000 [A]`  
Celkem 27=27.000 [B]</t>
  </si>
  <si>
    <t>`VK/25 podklad pod 93543 C16/20  0,5=0,500 [A]`  
Celkem 0,5=0.500 [B]</t>
  </si>
  <si>
    <t>`VK/8 pod L+H-bloky  3=3,000 [A]`  
Celkem 3=3.000 [B]</t>
  </si>
  <si>
    <t>`VK/22 odláždění výtoku ze žlabu a trativodu, lože bet C16/20 15cm  3*0,4=1,200 [A]`  
Celkem 1,2=1.200 [B]</t>
  </si>
  <si>
    <t>`VK/14 ŠD 0/32 pod nové dlažby `  
 `58251+582611+582617+58261A+924914    (4+190+2+5+100)*0,2=60,200 [A]`  
Celkem 60,2=60.200 [C]</t>
  </si>
  <si>
    <t>Vozovkové vrstvy beton, dlažba, panel</t>
  </si>
  <si>
    <t>58251</t>
  </si>
  <si>
    <t>DLÁŽDĚNÉ KRYTY Z BETONOVÝCH DLAŽDIC DO LOŽE Z KAMENIVA</t>
  </si>
  <si>
    <t>`VK/23 dlažba 40/40/4cm  4=4,000 [A]`  
Celkem 4=4.000 [B]</t>
  </si>
  <si>
    <t>`VK/9  190=190,000 [A]`  
Celkem 190=190.000 [B]</t>
  </si>
  <si>
    <t>582617</t>
  </si>
  <si>
    <t>KRYTY Z BETON DLAŽDIC SE ZÁMKEM ŠEDÝCH RELIÉF TL 60MM DO LOŽE Z KAM</t>
  </si>
  <si>
    <t>`VK/10  2=2,000 [A]`  
Celkem 2=2.000 [B]</t>
  </si>
  <si>
    <t>58261A</t>
  </si>
  <si>
    <t>KRYTY Z BETON DLAŽDIC SE ZÁMKEM BAREV RELIÉF TL 60MM DO LOŽE Z KAM</t>
  </si>
  <si>
    <t>`VK/11 červená 5=5,000 [A]`  
Celkem 5=5.000 [B]</t>
  </si>
  <si>
    <t>87427</t>
  </si>
  <si>
    <t>POTRUBÍ Z TRUB PLASTOVÝCH ODPADNÍCH DN DO 100MM</t>
  </si>
  <si>
    <t>`VK/27 svod-potr-DN100 od žlabu apod  7=7,000 [A]`  
Celkem 7=7.000 [B]</t>
  </si>
  <si>
    <t>9111A1</t>
  </si>
  <si>
    <t>ZÁBRADLÍ SILNIČNÍ S VODOR MADLY - DODÁVKA A MONTÁŽ</t>
  </si>
  <si>
    <t>`VK/28 včetně PKO, bet-patek C16/20, okolních násypu v objemu 3,5m3   83=83,000 [A]`  
Celkem 83=83.000 [B]</t>
  </si>
  <si>
    <t>`VK/15  sil-obrub-100/10/25 vč. opěr atd.   50=50,000 [A]`  
Celkem 50=50.000 [B]</t>
  </si>
  <si>
    <t>924420</t>
  </si>
  <si>
    <t>NÁSTUPIŠTĚ L (H) BEZ KONZOLOVÝCH DESEK</t>
  </si>
  <si>
    <t>`VK/5+6 L130 + H130   6+161=167,000 [A]`  
Celkem 167=167.000 [B]</t>
  </si>
  <si>
    <t>924913</t>
  </si>
  <si>
    <t>NÁSTUPIŠTĚ - OPTICKÉ ZNAČENÍ NÁTĚREM ŠÍŘKY 0,15 M, ODSTÍN ŽLUTÁ 6200</t>
  </si>
  <si>
    <t>`VK/16  90=90,000 [A]`  
Celkem 90=90.000 [B]</t>
  </si>
  <si>
    <t>924914</t>
  </si>
  <si>
    <t>NÁSTUPIŠTĚ - SIGNÁLNÍ PÁS Z DLAŽDIC S RELIÉFNÍM POVRCHEM</t>
  </si>
  <si>
    <t>VK/12 ukončení nástupiště prefa ŽB deskou VLsVP bez přerušení  90=90,000 [A]   
Celkové množství Celkem 90=90.000 [A]</t>
  </si>
  <si>
    <t>Doplňující konstrukce a práce ostatní</t>
  </si>
  <si>
    <t>93543</t>
  </si>
  <si>
    <t>ŽLABY Z DÍLCŮ Z POLYMERBETONU SVĚTLÉ ŠÍŘKY DO 200MM VČETNĚ MŘÍŽÍ</t>
  </si>
  <si>
    <t>`VK/24 do bet lože C16/20  4=,000 [A]`  
Celkem 4=4.000 [B]</t>
  </si>
  <si>
    <t>965521</t>
  </si>
  <si>
    <t>ROZEBRÁNÍ NÁSTUPIŠTĚ TYPU SUDOP</t>
  </si>
  <si>
    <t>`23km RS Vrchlabí `  
 `VK/1 hrana typ Sudop 122=122,000 [A]`  
Celkem 122=122.000 [C]</t>
  </si>
  <si>
    <t>96615A</t>
  </si>
  <si>
    <t>BOURÁNÍ KONSTRUKCÍ Z PROSTÉHO BETONU - BEZ DOPRAVY</t>
  </si>
  <si>
    <t>`23km RS Vrchlabí `  
 `VK/3+4 patky-zábradlí + stáv-zpev-plochy (60*0,3)+3=21,000 [A]`  
Celkem 21=21.000 [C]</t>
  </si>
  <si>
    <t>96618A</t>
  </si>
  <si>
    <t>BOURÁNÍ KONSTRUKCÍ KOVOVÝCH - BEZ DOPRAVY</t>
  </si>
  <si>
    <t>`23km výkupna Vrchlabí `  
 `VK/2 odstranění starého zábradlí 110*0,04=4,400 [A]`  
Celkem 4,4=4.400 [C]</t>
  </si>
  <si>
    <t xml:space="preserve">  SO 14-16-32</t>
  </si>
  <si>
    <t>Zast. Tample, nástupiště</t>
  </si>
  <si>
    <t>SO 14-16-32</t>
  </si>
  <si>
    <t>`pol 965511, 96615  135*(0,1+0,15)*1,2+1*2,5=43,000 [A]`  
Celkem 43=43.000 [B]</t>
  </si>
  <si>
    <t>`1: 150*0.030 (zábradlí)  
Celkem 4,5=4.500 [B]</t>
  </si>
  <si>
    <t>Příprava území</t>
  </si>
  <si>
    <t>11329</t>
  </si>
  <si>
    <t>ODSTRANĚNÍ ZPEVNĚNÝCH PLOCH, PŘÍKOPŮ A RIGOLŮ Z LOMOVÉHO KAMENE</t>
  </si>
  <si>
    <t>`VK/4 znovupoužití v místě stavby  2*3*0,3=1,800 [A]`  
Celkem 1,8=1.800 [B]</t>
  </si>
  <si>
    <t>121101</t>
  </si>
  <si>
    <t>SEJMUTÍ ORNICE NEBO LESNÍ PŮDY S ODVOZEM DO 1KM</t>
  </si>
  <si>
    <t>`VK/18  390*0,2=78,000 [A]`  
Celkem 78=78.000 [B]</t>
  </si>
  <si>
    <t>12373</t>
  </si>
  <si>
    <t>ODKOP PRO SPOD STAVBU SILNIC A ŽELEZNIC TŘ. I</t>
  </si>
  <si>
    <t>`Uloženo na mezideponii stavby pro zpětné použití `  
 `VK/17  80=80,000 [A]`  
Celkem 80=80.000 [C]</t>
  </si>
  <si>
    <t>12573</t>
  </si>
  <si>
    <t>VYKOPÁVKY ZE ZEMNÍKŮ A SKLÁDEK TŘ. I</t>
  </si>
  <si>
    <t>`materiál pro násypy v pol 17111 z mnezideponie  `  
 `VK/19-(80m3 z pol 12373) + VK/20   (158-80)+508=586,000 [A]`  
Celkem 586=586.000 [C]</t>
  </si>
  <si>
    <t>17111</t>
  </si>
  <si>
    <t>ULOŽENÍ SYPANINY DO NÁSYPŮ SE ZLEPŠENÍM ZEMINY</t>
  </si>
  <si>
    <t>`nenosné násypy - modelace stáv terénu u nástupiště (na nekolejové straně) `  
 `12373                                      80=80,000 [A] `  
 `VK/19-(80m3 z pol 12373) + VK/20       (158-80)+508=586,000 [B] `  
 `Celkem: A+B=666,000 [C]`  
Celkem 666=666.000 [E]</t>
  </si>
  <si>
    <t>Povrchové a vegetační úpravy terénu</t>
  </si>
  <si>
    <t>`86/0,2; pod šd pod dlažbou dle VK/14, převod na m2`  
Celkem 430=430.000 [B]</t>
  </si>
  <si>
    <t>`VK/22 z mezideponie    790=790,000 [A]`  
Celkem 790=790.000 [B]</t>
  </si>
  <si>
    <t>`VK/23  1300=1 300,000 [A]`  
Celkem 1300=1 300.000 [B]</t>
  </si>
  <si>
    <t>`VK/23 1x  1300=1 300,000 [A]`  
Celkem 1300=1 300.000 [B]</t>
  </si>
  <si>
    <t>`VK/24 3x 10L/m2  3*0,01*1300=39,000 [A]`  
Celkem 39=39.000 [B]</t>
  </si>
  <si>
    <t>R182321</t>
  </si>
  <si>
    <t>ROZPROSTŘENÍ HUMÓZNÍ ZEMINY VE SVAHU TL. DO 0,15 M Z NAKUPOVANÉHO MATERIÁLU</t>
  </si>
  <si>
    <t>`VK/21  520=520,000 [A]`  
Celkem 520=520.000 [B]</t>
  </si>
  <si>
    <t>`VK/7 pod nástupištní zídky z pol 924420, 924825  (108+4)*0,2=22,400 [A]`  
Celkem 22,4=22.400 [B]</t>
  </si>
  <si>
    <t>`VK/28 podklad pod žlábek+obetonování svodného potrubí  2=2,000 [A]`  
Celkem 2=2.000 [B]</t>
  </si>
  <si>
    <t>Vozovkové vrstvy</t>
  </si>
  <si>
    <t>`z pol 58251, 582611, 582617, 58261A, 924914 (5+330+1+2+95)*0,2=86,600 [A]`  
Celkem 86,6=86.600 [B]</t>
  </si>
  <si>
    <t>`VK/26  Okapový chodník dlaždice 400/400/40  5=5,000 [A]`  
Celkem 5=5.000 [B]</t>
  </si>
  <si>
    <t>`VK/9 bez zkosených hran  338=338,000 [A]`  
Celkem 338=338.000 [B]</t>
  </si>
  <si>
    <t>`VK/10  1=1,000 [A]`  
Celkem 1=1.000 [B]</t>
  </si>
  <si>
    <t>`VK/11  2=2,000 [A]`  
Celkem 2=2.000 [B]</t>
  </si>
  <si>
    <t>Dokončovací práce</t>
  </si>
  <si>
    <t>78312</t>
  </si>
  <si>
    <t>PROTIKOROZ OCHRANA OCEL KONSTR NÁTĚREM VÍCEVRST</t>
  </si>
  <si>
    <t>`VK/32 oprava nátěru stávajícího zábradlí  22=22,000 [A]`  
Celkem 22=22.000 [B]</t>
  </si>
  <si>
    <t>897543</t>
  </si>
  <si>
    <t>VPUSŤ ODVOD ŽLABŮ Z POLYMERBETONU SV. ŠÍŘKY DO 200MM</t>
  </si>
  <si>
    <t>`VK/27 ze žlábku do svodného potrubí 1=1,000 [A]`  
Celkem 1=1.000 [B]</t>
  </si>
  <si>
    <t>Doplňující konstrukce a práce na pozemních komunikacích</t>
  </si>
  <si>
    <t>`VK/31, délka třímadlového zábradlí výšky 1,1 m včetně betonových základů, PZK a nátěrů     28=28,000 [A]  `  
 `VK/31, délka třímadlového zábradlí výšky 1,1 m včetně upevnění chemickými kotvami, PZK a nátěrů    6=6,000 [B]  `  
 `Celkem: A+B=34,000 [C]`  
Celkem 34=34.000 [D]</t>
  </si>
  <si>
    <t>`VK/15 sil obrubník 100/10/25 vč bet lože a opěry  300=300,000 [A]`  
Celkem 300=300.000 [B]</t>
  </si>
  <si>
    <t>9186A2</t>
  </si>
  <si>
    <t>VTOK JÍMKY KAMEN VČET DLAŽBY PROPUSTU Z TRUB DN DO 300MM</t>
  </si>
  <si>
    <t>`VK/30 výtoková jímka pro svodné potrubí od žlábku  1=1,000 [A]`  
Celkem 1=1.000 [B]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</si>
  <si>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</si>
  <si>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</si>
  <si>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</si>
  <si>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`VK/2  ze zastávky Tample   150=150,000 [A]`  
Celkem 150=150.000 [B]</t>
  </si>
  <si>
    <t>`VK/5 L130  11=11,000 [A] `  
 `VK/6 H130  93=93,000 [B] `  
 `VK/5+6 rohové atyp L + rohové atyp L/H  3+1=4,000 [C] `  
 `Celkem: A+B+C=108,000 [D]`  
Celkem 108=108.000 [E]</t>
  </si>
  <si>
    <t>924825</t>
  </si>
  <si>
    <t>NÁSTUPIŠTĚ - UKONČENÍ NÁSTUPIŠŤ RAMPOU TYPU L (H) BEZ KONZOLOVÝCH DESEK</t>
  </si>
  <si>
    <t>`VK/5+6 ukončení nástupiště rampu L/H, 2 atyp kusy délky 2m  2*2=4,000 [A]`  
Celkem 4=4.000 [B]</t>
  </si>
  <si>
    <t>`VK/16   90/0,15=600,000 [A]`  
Celkem 600=600.000 [B]</t>
  </si>
  <si>
    <t>`VK/12 ukončení nástupiště prefa ŽB deskou VLsVP bez přerušení  95=95,000 [A]`  
Celkem 95=95.000 [B]</t>
  </si>
  <si>
    <t>`VK/27  5,5=5,500 [A]`  
Celkem 5,5=5.500 [B]</t>
  </si>
  <si>
    <t>965511</t>
  </si>
  <si>
    <t>ROZEBRÁNÍ NÁSTUPIŠTĚ TYPU TISCHER</t>
  </si>
  <si>
    <t>`VK/1  135=135,000 [A] `  
 `na skládky  `  
 `zemní práce v kap. 12  `  
 `úrovňová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Tischere`  
Celkem 135=135.000 [E]</t>
  </si>
  <si>
    <t>`21km RS Vrchlabí `  
 `VK/3, betonové základy ocelového zábradlí  1=1,000 [A]`  
Celkem 1=1.000 [C]</t>
  </si>
  <si>
    <t xml:space="preserve">  SO 19-16-31</t>
  </si>
  <si>
    <t>Žst. Kunčice nad Labem, nástupiště</t>
  </si>
  <si>
    <t>SO 19-16-31</t>
  </si>
  <si>
    <t>Všeobecné konstrukce a práce</t>
  </si>
  <si>
    <t>`polovina z vykopané zeminy 1551/2*1,8`  
Celkem 1395,9=1 395.900 [B]</t>
  </si>
  <si>
    <t>12273</t>
  </si>
  <si>
    <t>ODKOPÁVKY A PROKOPÁVKY OBECNÉ TŘ. I</t>
  </si>
  <si>
    <t>`vrstvy nástupistě 1,5*1034= 1551 m3`  
Celkem 1551=1 551.000 [B]</t>
  </si>
  <si>
    <t>`viz zásyp z vytěžené zeminy`  
Celkem 775,5=775.500 [B]</t>
  </si>
  <si>
    <t>`polovina z vykopané zeminy`  
Celkem 775,5=775.500 [B]</t>
  </si>
  <si>
    <t>17491</t>
  </si>
  <si>
    <t>ZÁSYP JAM A RÝH Z JINÝCH MATERIÁLŮ</t>
  </si>
  <si>
    <t>`výzisk z kolejového lože 0,9*170*1,2`  
Celkem 183,6=183.600 [B]</t>
  </si>
  <si>
    <t>Základy</t>
  </si>
  <si>
    <t>272313</t>
  </si>
  <si>
    <t>ZÁKLADY Z PROSTÉHO BETONU DO C16/20</t>
  </si>
  <si>
    <t>`patky pod sloupky zábradlí = 0,016*32`  
Celkem 0,512=0.512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</si>
  <si>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</si>
  <si>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</si>
  <si>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327325</t>
  </si>
  <si>
    <t>ZDI OPĚRNÉ, ZÁRUBNÍ, NÁBŘEŽNÍ ZE ŽELEZOVÉHO BETONU DO C30/37</t>
  </si>
  <si>
    <t>(B37)</t>
  </si>
  <si>
    <t>`4,2*0,3*1,8+6,18*0,3*1,8+3*0,3*1,8+1,9*0,3*1,8`  
Celkem 8,251=8.251 [B]</t>
  </si>
  <si>
    <t>327366</t>
  </si>
  <si>
    <t>VÝZTUŽ ZDÍ OPĚRNÝCH, ZÁRUBNÍCH, NÁBŘEŽNÍCH Z KARI SÍTÍ</t>
  </si>
  <si>
    <t>0.850000 = 0,850 [A]  
Celkem 0,85=0.850 [B]</t>
  </si>
  <si>
    <t>R34895</t>
  </si>
  <si>
    <t>ZÁBRADLÍ OCELOVÉ SE SVISLOU VÝPLNÍ, VČETNĚ POVRCHOVÝCH ÚPRAV, VÝŠKA 1100 MM</t>
  </si>
  <si>
    <t>`2,54+2,255*2+1,99*10+1,747+1,99*11+2,5+2,58+2,5+1,165+1,99*2+2,295+0,963+3,154+1,315`  
Celkem 71,039=71.039 [B]</t>
  </si>
  <si>
    <t>- dílenská dokumentace, včetně technologického předpisu spojování,   
- dodání materiálu v požadované kvalitě a výroba konstrukce (včetně pomůcek, přípravků a prostředků pro výrobu) bez ohledu na náročnost a její hmotnost,   
- dodání spojovacího materiálu,   
- zřízení montážních a dilatačních spojů,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(příp. podlití patních desek) maltou, betonem nebo jinou speciální hmotou, vyplnění jam zeminou,- veškeré druhy protikorozní ochrany a nátěry konstrukcí,   
- zvláštní spojovací prostředky, rozebíratelnost konstrukce,   
- ochranná opatření před účinky bludných proudů   
- ochranu před přepětím.</t>
  </si>
  <si>
    <t>56113</t>
  </si>
  <si>
    <t>PODKLADNÍ BETON TL. DO 150MM</t>
  </si>
  <si>
    <t>`170*2*1`  
Celkem 340=340.000 [B]</t>
  </si>
  <si>
    <t>56333</t>
  </si>
  <si>
    <t>VOZOVKOVÉ VRSTVY ZE ŠTĚRKODRTI TL. DO 150MM</t>
  </si>
  <si>
    <t>`1034+135`  
Celkem 1169=1 169.000 [B]</t>
  </si>
  <si>
    <t>56341</t>
  </si>
  <si>
    <t>VOZOVKOVÉ VRSTVY ZE ŠTĚRKOPÍSKU TL. DO 50MM</t>
  </si>
  <si>
    <t>`(1034+135)+(170*2*1)`  
Celkem 1509=1 509.000 [B]</t>
  </si>
  <si>
    <t>`Odečet plochy ze situace: 237,0+576,361+5,641+1,691+19,734+9,95+3,073+3,071+6,459+57,098`  
Celkem 920,078=920.078 [B]</t>
  </si>
  <si>
    <t>`před schodištěm`  
Celkem 2,82=2.820 [B]</t>
  </si>
  <si>
    <t>Ostatní konstrukce a práce</t>
  </si>
  <si>
    <t>`23,678+7,204+3,629+1,929+2,002+1,822`  
Celkem 40,264=40.264 [B]</t>
  </si>
  <si>
    <t>Položka zahrnuje:  
dodání a pokládku betonových obrubníků o rozměrech předepsaných zadávací dokumentací  
betonové lože i boční betonovou opěrku.</t>
  </si>
  <si>
    <t>`včetně kotvících tyčí z betonářské oceli průměr 20 mm a CEMENT. MALTY MC10, TL. 10 MM, viz délka nástupiště`  
Celkem 170=170.000 [B]</t>
  </si>
  <si>
    <t>`7,0*2,8`  
Celkem 19,6=19.600 [B]</t>
  </si>
  <si>
    <t>924912</t>
  </si>
  <si>
    <t>NÁSTUPIŠTĚ - VAROVNÝ PÁS ŠÍŘKY 0,40 M Z DLAŽDIC S RELIEFNÍM POVRCHEM</t>
  </si>
  <si>
    <t>`170+60+90`  
Celkem 320=320.000 [B]</t>
  </si>
  <si>
    <t>`(3,4+3,4)*0,4`  
Celkem 2,72=2.720 [B]</t>
  </si>
  <si>
    <t>R9375001</t>
  </si>
  <si>
    <t>NÁDOBA NA POSYPOVÝ MATERIÁL</t>
  </si>
  <si>
    <t>`1 ks`  
Celkem 1=1.000 [B]</t>
  </si>
  <si>
    <t>Položka zahrnuje:   
- montáž, osazení a dodávku kompletního zařízení, předepsaného zadávací dokumentací   
- mimostavništní a vnitrostaveništní dopravu   
- nezbytné zemní práce a základové konstrukce   
- předepsanou povrchovou úpravu (nátěry a pod.)</t>
  </si>
  <si>
    <t>R9375002</t>
  </si>
  <si>
    <t>ODPADKOVÝ KOŠ NA NETŘÍDĚNÝ ODPAD</t>
  </si>
  <si>
    <t>`2 ks`  
Celkem 2=2.000 [B]</t>
  </si>
  <si>
    <t>R9375003</t>
  </si>
  <si>
    <t>ODPADKOVÝ KOŠ NA TŘÍDĚNÝ ODPAD (zvlášť)</t>
  </si>
  <si>
    <t>`3 ks`  
Celkem 3=3.000 [B]</t>
  </si>
  <si>
    <t>R9375005</t>
  </si>
  <si>
    <t>VITRÍNA PRO JIZDNÍ ŘÁDY OBOUSTRANNÁ</t>
  </si>
  <si>
    <t>`odečteno ze situace, 1 ks`  
Celkem 1=1.000 [B]</t>
  </si>
  <si>
    <t>D.2.1.3</t>
  </si>
  <si>
    <t>Přejezdy a přechody</t>
  </si>
  <si>
    <t xml:space="preserve">  SO 14-17-31</t>
  </si>
  <si>
    <t>Žel. přejezd km 75,154</t>
  </si>
  <si>
    <t>SO 14-17-31</t>
  </si>
  <si>
    <t>`1: 8,836m3*1,6t/m3=14,138 [A]t ; z pol č. 17120`  
Celkem 14,138=14.138 [B]</t>
  </si>
  <si>
    <t>`1: 0,195m3*0,7t/m3=0,137 [A]t ; z pol. č. 965500R`  
Celkem 0,137=0.137 [B]</t>
  </si>
  <si>
    <t>11120</t>
  </si>
  <si>
    <t>ODSTRANĚNÍ KŘOVIN</t>
  </si>
  <si>
    <t>`1: 30,0m2=30,000 [A]m2`  
Celkem 30=30.000 [B]</t>
  </si>
  <si>
    <t>odstranění křovin a stromů do průměru 100 mm    
doprava dřevin bez ohledu na vzdálenost    
spálení na hromadách nebo štěpkování</t>
  </si>
  <si>
    <t>11130</t>
  </si>
  <si>
    <t>SEJMUTÍ DRNU</t>
  </si>
  <si>
    <t>`1: 28,0m2=28,000 [A]m2`  
Celkem 28=28.000 [B]</t>
  </si>
  <si>
    <t>včetně vodorovné dopravy a uložení na skládku</t>
  </si>
  <si>
    <t>`1: 13,059m2*0,3m+7,731m2*0,3m+7,091m2*0,1m=6,946 [A]m3; pro vrstvy vozovky a nezpevněnou krajnici `  
 `2: (0,35m*0,45m*6,0m)*2ks=1,890 [B]m3 ; pro bet. patky `  
 `Celkem: A+B=8,836 [C]m3`  
Celkem 8,836=8.836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</si>
  <si>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</si>
  <si>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`1: 8,836m3=8,836 [A]m3 ; uložení přebytečné zeminy z pol. č. 12273`  
Celkem 8,836=8.836 [B]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</si>
  <si>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</si>
  <si>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`1: 41,088m2=41,088 [A]m2`  
Celkem 41,088=41.088 [B]</t>
  </si>
  <si>
    <t>Vodorovné konstrukce</t>
  </si>
  <si>
    <t>451311</t>
  </si>
  <si>
    <t>PODKL A VÝPLŇ VRSTVY Z PROST BET DO C8/10</t>
  </si>
  <si>
    <t>`1: (0,45 m *6,0 m *0,05 m)*2 ks=0,270 [A] m3 ; podkladní beton pod bet. patky - beton C8/10`  
Celkem 0,27=0.270 [B]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</si>
  <si>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</si>
  <si>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</si>
  <si>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</si>
  <si>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`1: 0,1m*0,05m*4,0m=0,020 [A]m3 ; bet. lože odvodňovacího žlabu - beton C20/25 `  
 `2: 0,4m2*0,1m=0,040 [B]m3 ; pod odlážděním u čela propustku - beton C25/30-XF3 tl. 100 mm `  
 `Celkem: A+B=0,060 [C]m3`  
Celkem 0,06=0.060 [D]</t>
  </si>
  <si>
    <t>`1: 0,4m2*0,15m=0,060 [A]m3 ; odláždění u čela propustku - lomový kámen tl. 150 mm`  
Celkem 0,06=0.060 [B]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</si>
  <si>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</si>
  <si>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</si>
  <si>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`odečteno ze situace`  
Celkem 41,961=41.961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</si>
  <si>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</si>
  <si>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</si>
  <si>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</si>
  <si>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</si>
  <si>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</si>
  <si>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</si>
  <si>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</si>
  <si>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</si>
  <si>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`1: 14,751m2*0,1m=1,475 [A]m3`  
Celkem 1,475=1.475 [B]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</si>
  <si>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</si>
  <si>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</si>
  <si>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</si>
  <si>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</si>
  <si>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</si>
  <si>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</si>
  <si>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</si>
  <si>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`odečteno ze situace`  
Celkem 12,4=12.400 [B]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</si>
  <si>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</si>
  <si>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</si>
  <si>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</si>
  <si>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</si>
  <si>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`1: 4,0m=4,000 [A]m`  
Celkem 4=4.000 [B]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</si>
  <si>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</si>
  <si>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</si>
  <si>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</si>
  <si>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</si>
  <si>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`1: 0,15m*0,25m*2,6m*2ks=0,195 [A]m3 ; odstranění stávajících dřevěných pražců`  
Celkem 0,195=0.195 [B]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</si>
  <si>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</si>
  <si>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</si>
  <si>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</si>
  <si>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</si>
  <si>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`1: 93,779m3*1,6t/m3=150,046 [A]t ; z pol č. 17120`  
Celkem 150,046=150.046 [B]</t>
  </si>
  <si>
    <t>`1: 8*0.049 (kolejnice)  
Celkem 0,392=0.392 [B]</t>
  </si>
  <si>
    <t>R02742</t>
  </si>
  <si>
    <t>PROVIZORNÍ LÁVKY</t>
  </si>
  <si>
    <t>MOBILNÍ PŘECHOD ZE DŘEVA - PRO PĚŠÍ, VČETNĚ ZŘÍZENÍ A ODSTRANĚNÍ</t>
  </si>
  <si>
    <t>1.000000 = 1,000 [A]  
Celkem 1=1.000 [B]</t>
  </si>
  <si>
    <t>zahrnuje veškeré náklady spojené s objednatelem požadovanými zařízeními</t>
  </si>
  <si>
    <t>`1: 40,0m2+45,0m2=85,000 [A]m2`  
Celkem 85=85.000 [B]</t>
  </si>
  <si>
    <t>`1: 40,84m2+44,123m2=84,963 [A]m2 ; odstranění drnu v tl. 100 mm`  
Celkem 84,963=84.963 [B]</t>
  </si>
  <si>
    <t>`1: 1,818m*54,819m2-(40,84m2+44,123m2)*0,1m=91,165 [A]m3; odřez `  
 `2: 0,35m*0,45m*10,5m=1,654 [B]m3 ; pro bet. patky pod závěrnou zídkou přejezdu `  
 `3: 0,4m*0,4m*0,6m*10ks=0,960 [C]m3 ; pro bet. patky zábradlí `  
 `Celkem: A+B+C=93,779 [D]m3`  
Celkem 93,779=93.779 [E]</t>
  </si>
  <si>
    <t>`1: 93,779m3=93,779 [A]m3 ; uložení přebytečné zeminy z pol. č. 12273`  
Celkem 93,779=93.779 [B]</t>
  </si>
  <si>
    <t>`1: 93,451m2=93,451 [A]m2`  
Celkem 93,451=93.451 [B]</t>
  </si>
  <si>
    <t>C8/10</t>
  </si>
  <si>
    <t>`1: 0,45m*10,5m*0,05m=0,236 [A]m3 ; podkladní beton pod bet. patky`  
Celkem 0,236=0.236 [B]</t>
  </si>
  <si>
    <t>461314</t>
  </si>
  <si>
    <t>PATKY Z PROSTÉHO BETONU C25/30</t>
  </si>
  <si>
    <t>C25/30-XF3</t>
  </si>
  <si>
    <t>`1: 0,4m*0,4m*0,6m*10ks=0,960 [A]m3 ; patky pro zábradlí`  
Celkem 0,96=0.960 [B]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</si>
  <si>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</si>
  <si>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`1: 45,473=45,473 [A]m2 ; vozovka `  
 `2: 12,152m2+12,036m2=24,188 [B]m2 ; pochozí plochy `  
 `Celkem: A+B=69,661 [C]m2`  
Celkem 69,661=69.661 [D]</t>
  </si>
  <si>
    <t>`odečteno ze situace`  
Celkem 45,473=45.473 [B]</t>
  </si>
  <si>
    <t>`1: 11,739m2*0,1m=1,174 [A]m3`  
Celkem 1,174=1.174 [B]</t>
  </si>
  <si>
    <t>Přejezdová konstrukce včetně závěrné zídky a bet. základu</t>
  </si>
  <si>
    <t>`odečteno ze situace`  
Celkem 18=18.000 [B]</t>
  </si>
  <si>
    <t>R9111A6</t>
  </si>
  <si>
    <t>DEMONTÁŽ A ZPĚTNÁ MONTÁŽ OCELOVÉHO ZÁBRADLÍ</t>
  </si>
  <si>
    <t>`1: 7,34m+7,27m=14,610 [A]m`  
Celkem 14,61=14.610 [B]</t>
  </si>
  <si>
    <t>položka zahrnuje:    
- demontáž a zpětnou montáž zábradlí    
- osazení sloupků zaberaněním nebo osazením do betonových bloků</t>
  </si>
  <si>
    <t>R965100</t>
  </si>
  <si>
    <t>DEMONTÁŽ KOLEJNIC</t>
  </si>
  <si>
    <t>`1: 4,0m*2=8,000 [A]m`  
Celkem 8=8.000 [B]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</si>
  <si>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</si>
  <si>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</si>
  <si>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</si>
  <si>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</si>
  <si>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</si>
  <si>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</si>
  <si>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`1: 3,024m3*1,6t/m3=4,838 [A]t ; z pol č. 17120`  
Celkem 4,838=4.838 [B]</t>
  </si>
  <si>
    <t>R015111.2</t>
  </si>
  <si>
    <t>Položku NENACEŇOVAT v rámci výběrového řízení na zhotovení stavby, viz SO 90-90,          Stávající vrstvy</t>
  </si>
  <si>
    <t>`1: (11,099m3+2,66m3)*1,6t/m3=22,014 [A]t ; z pol. č. 11313 a pol. č. 11372`  
Celkem 22,014=22.014 [B]</t>
  </si>
  <si>
    <t>R015111.3</t>
  </si>
  <si>
    <t>Položku NENACEŇOVAT v rámci výběrového řízení na zhotovení stavby, viz SO 90-90,          Stávající vrstvy z kameniva nestmeleného</t>
  </si>
  <si>
    <t>`1: 22,112m3*1,6t/m3=35,379 [A]t ; z pol. č. 11332`  
Celkem 35,379=35.379 [B]</t>
  </si>
  <si>
    <t>`1: (0,15m*0,25m*33,79m+0,045m)*2,2t/m3=2,887 [A]t ; z pol. č. 11352 a pol. č. 96615`  
Celkem 2,887=2.887 [B]</t>
  </si>
  <si>
    <t>`1: 2,850m2=2,850 [A]m2 ; odstranění drnu v tl. 100 mm`  
Celkem 2,85=2.850 [B]</t>
  </si>
  <si>
    <t>11313</t>
  </si>
  <si>
    <t>ODSTRANĚNÍ KRYTU ZPEVNĚNÝCH PLOCH S ASFALTOVÝM POJIVEM</t>
  </si>
  <si>
    <t>`1: 17,34m2*0,07m=1,214 [A]m3 ; odstranění asfaltového krytu komunikace `  
 `2: 24,30m2*0,07m=1,701 [B]m3 ; odstranění asfaltového krytu komunikace `  
 `3: 17,28m2*0,3m=5,184 [C]m3 ; odstranění asfaltového krytu chodníku `  
 `4: 10,0m2*0,3m=3,000 [D]m3 ; odstranění asfaltového krytu chodníku `  
 `Celkem: A+B+C+D=11,099 [E]m3`  
Celkem 11,099=11.099 [F]</t>
  </si>
  <si>
    <t>`1: 17,34m2*0,4m=6,936 [A]m3 ; odstranění podkladních vrstvev komunikace `  
 `2: 24,30m2*0,4m=9,720 [B]m3 ; odstranění podkladních vrstvev komunikace `  
 `3: 17,28m2*0,2m=3,456 [C]m3 ; odstranění podkladních vrstev chodníku `  
 `4: 10,0m2*0,2m=2,000 [D]m3 ; odstranění podkladních vrstev chodníku `  
 `Celkem: A+B+C+D=22,112 [E]m3`  
Celkem 22,112=22.112 [F]</t>
  </si>
  <si>
    <t>11352</t>
  </si>
  <si>
    <t>ODSTRANĚNÍ CHODNÍKOVÝCH A SILNIČNÍCH OBRUBNÍKŮ BETONOVÝCH</t>
  </si>
  <si>
    <t>`1: 16,84m=16,840 [A]m ; odstranění silničního obrubníku `  
 `2: 16,95m=16,950 [B]m ; odstranění obrubníku chodníkového `  
 `Celkem: A+B=33,790 [C]m`  
Celkem 33,79=33.790 [D]</t>
  </si>
  <si>
    <t>11372</t>
  </si>
  <si>
    <t>FRÉZOVÁNÍ ZPEVNĚNÝCH PLOCH ASFALTOVÝCH</t>
  </si>
  <si>
    <t>`1: 42,26m2*0,04m=1,690 [A]m3 `  
 `2: 24,25m2*0,04m=0,970 [B]m3 `  
 `Celkem: A+B=2,660 [C]m3`  
Celkem 2,66=2.660 [D]</t>
  </si>
  <si>
    <t>12110</t>
  </si>
  <si>
    <t>SEJMUTÍ ORNICE NEBO LESNÍ PŮDY</t>
  </si>
  <si>
    <t>`1: 2,850m2*0,1m=0,285 [A]m3`  
Celkem 0,285=0.285 [B]</t>
  </si>
  <si>
    <t>položka zahrnuje sejmutí ornice bez ohledu na tloušťku vrstvy a její vodorovnou dopravu    
nezahrnuje uložení na trvalou skládku</t>
  </si>
  <si>
    <t>`1: (0,35m*0,45m*9,6m)*2ks=3,024 [A]m3 ; pro bet. patky`  
Celkem 3,024=3.024 [B]</t>
  </si>
  <si>
    <t>`1: 3,024m3=3,024 [A]m3 ; uložení přebytečné zeminy z pol. č. 12273`  
Celkem 3,024=3.024 [B]</t>
  </si>
  <si>
    <t>`1: (2,7m+3,6m)*7,0m=44,100 [A]m2`  
Celkem 44,1=44.100 [B]</t>
  </si>
  <si>
    <t>`1: (0,45m*9,6m*0,05m)*2=0,432 [A]m3 ; podkladní beton pod bet. patky`  
Celkem 0,432=0.432 [B]</t>
  </si>
  <si>
    <t>ŠTĚRKODRŤ FR. 0-63 MM</t>
  </si>
  <si>
    <t>`1: 0,734m2*8,8m=6,459 [A]m3`  
Celkem 6,459=6.459 [B]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</si>
  <si>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</si>
  <si>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</si>
  <si>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`1: 22,55m2*0,15m=3,383 [A]m3 ; chodník`  
Celkem 3,383=3.383 [B]</t>
  </si>
  <si>
    <t>`1: 2,25m*7,0m+3,1m*7,0m=37,450 [A]m2 `  
 `2: 1,84m*7,0m+2,74m*7,0m=32,060 [B]m2 `  
 `Celkem: A+B=69,510 [C]m2`  
Celkem 69,51=69.510 [D]</t>
  </si>
  <si>
    <t>56340</t>
  </si>
  <si>
    <t>VOZOVKOVÉ VRSTVY ZE ŠTĚRKOPÍSKU</t>
  </si>
  <si>
    <t>TL. 30 MM</t>
  </si>
  <si>
    <t>`1: 22,55m2*0,03m=0,677 [A]m3 ; chodník ložní vrstva`  
Celkem 0,677=0.677 [B]</t>
  </si>
  <si>
    <t>FR. 0-32 MM, TL. 0,1 M</t>
  </si>
  <si>
    <t>`1: (0,5m*8,056m+0,5m*10,0m)*0,1m=0,903 [A]m3`  
Celkem 0,903=0.903 [B]</t>
  </si>
  <si>
    <t>572121</t>
  </si>
  <si>
    <t>INFILTRAČNÍ POSTŘIK ASFALTOVÝ DO 1,0KG/M2</t>
  </si>
  <si>
    <t>0,8kg/m2</t>
  </si>
  <si>
    <t>`1: 2,25m*7,0m+3,15m*7,0m=37,800 [B]m2`  
Celkem 37,8=37.800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</si>
  <si>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</si>
  <si>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</si>
  <si>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`1: (2,75m*7,0m+3,66m*7,0m)*2=89,740 [A]m2`  
Celkem 89,74=89.740 [B]</t>
  </si>
  <si>
    <t>574A33</t>
  </si>
  <si>
    <t>ASFALTOVÝ BETON PRO OBRUSNÉ VRSTVY ACO 11 TL. 40MM</t>
  </si>
  <si>
    <t>`1: 5,7m*7,0m+9,29m*7,0m=104,930 [A]m2`  
Celkem 104,93=104.930 [B]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</si>
  <si>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</si>
  <si>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</si>
  <si>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</si>
  <si>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</si>
  <si>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`1: 2,76m*7,0m+3,66m*7,0m=44,940 [A]m2`  
Celkem 44,94=44.940 [B]</t>
  </si>
  <si>
    <t>574E46</t>
  </si>
  <si>
    <t>ASFALTOVÝ BETON PRO PODKLADNÍ VRSTVY ACP 16+, 16S TL. 50MM</t>
  </si>
  <si>
    <t>ACP 16+</t>
  </si>
  <si>
    <t>`1: 8,347m2+14,201m2-5,268m2 (odpočet pol. č. 582614)=17,280 [A]m2`  
Celkem 17,28=17.280 [B]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</si>
  <si>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</si>
  <si>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</si>
  <si>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</si>
  <si>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`1: 0,4m*1,4m+0,85m*1,6m+0,4m*1,4m+0,85m*1,6m+5,0m*0,4m=5,840 [A]m2`  
Celkem 5,84=5.840 [B]</t>
  </si>
  <si>
    <t>912282</t>
  </si>
  <si>
    <t>SMĚROVÉ SLOUPKY Z PLAST HMOT - DEMONTÁŽ A ZPĚTNÁ MONTÁŽ</t>
  </si>
  <si>
    <t>`1: 2ks=2,000 [A]ks ; Z11b`  
Celkem 2=2.000 [B]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</si>
  <si>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</si>
  <si>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</si>
  <si>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</si>
  <si>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`1: 0,25m*(8,3m+10,4m+6,0m+5,4m)=7,525 [A]m2`  
Celkem 7,525=7.525 [B]</t>
  </si>
  <si>
    <t>položka zahrnuje:    
- dodání a pokládku nátěrového materiálu (měří se pouze natíraná plocha)    
- předznačení a reflexní úpravu</t>
  </si>
  <si>
    <t>OBRUBNÍK 50/250/1000 MM</t>
  </si>
  <si>
    <t>`1: 6,21m+10,42m=16,630 [A]m`  
Celkem 16,63=16.630 [B]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</si>
  <si>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</si>
  <si>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</si>
  <si>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</si>
  <si>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</si>
  <si>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`1: 6,06m+10,49m=16,550 [A]m`  
Celkem 16,55=16.550 [B]</t>
  </si>
  <si>
    <t>919111</t>
  </si>
  <si>
    <t>ŘEZÁNÍ ASFALTOVÉHO KRYTU VOZOVEK TL DO 50MM</t>
  </si>
  <si>
    <t>`1: 7,0m+7,8m=14,800 [A]m`  
Celkem 14,8=14.800 [B]</t>
  </si>
  <si>
    <t>položka zahrnuje řezání vozovkové vrstvy v předepsané tloušťce, včetně spotřeby vody</t>
  </si>
  <si>
    <t>`odečteno ze situace`  
Celkem 34,42=34.420 [B]</t>
  </si>
  <si>
    <t>93134</t>
  </si>
  <si>
    <t>TĚSNĚNÍ DILATAČNÍCH SPAR ASFALTOVOU PÁSKOU</t>
  </si>
  <si>
    <t>`1: 0,02m*0,15m*8,8m*2=0,053 [A]m3 ; vyplnění spáry mezi závěrnou zídkou a konstrukcí vozovky `  
 `2: 0,02m*0,15m*(6,06m+10,49m)=0,050 [B]m3 ; vyplnění spáry podél obrubníků `  
 `Celkem: A+B=0,103 [C]m3`  
Celkem 0,103=0.103 [D]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</si>
  <si>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</si>
  <si>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</si>
  <si>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</si>
  <si>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`1: 25,703m2=25,703 [A]m2`  
Celkem 25,703=25.703 [B]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</si>
  <si>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</si>
  <si>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</si>
  <si>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</si>
  <si>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`1: 0,5m*0,3m*0,3m=0,045 [A]m3 ; odstranění patníku`  
Celkem 0,045=0.045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</si>
  <si>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</si>
  <si>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</si>
  <si>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</si>
  <si>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</si>
  <si>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</si>
  <si>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`1: 19,253m3*1,6t/m3=30,805 [A]t ; z pol č. 17120`  
Celkem 30,805=30.805 [B]</t>
  </si>
  <si>
    <t>Položku NENACEŇOVAT v rámci výběrového řízení na zhotovení stavby, viz SO 90-90            Štěrk</t>
  </si>
  <si>
    <t>`1: 0,818m3*1,6t/m3=1,309 [A]t ; z pol. č. 11332`  
Celkem 1,309=1.309 [B]</t>
  </si>
  <si>
    <t>`1: 7*0.049 (kolejnice)  
Celkem 0,343=0.343 [B]</t>
  </si>
  <si>
    <t>`1: 3,8m*1,435m*0,15m=0,818 [A]m3 ; odstranění štěrku mezi kolejnicemi`  
Celkem 0,818=0.818 [B]</t>
  </si>
  <si>
    <t>`1: 53,85m2*0,3m+1,68m3=17,835 [A]m3 ; pro vrstvy vozovky a nezpevněnou krajnici `  
 `2: (0,35m*0,45m*4,5m)*2ks=1,418 [B]m3 ; pro bet. patky `  
 `Celkem: A+B=19,253 [C]m3`  
Celkem 19,253=19.253 [D]</t>
  </si>
  <si>
    <t>`1: 19,253m3=19,253 [A]m3 ; uložení přebytečné zeminy z pol. č. 12273`  
Celkem 19,253=19.253 [B]</t>
  </si>
  <si>
    <t>`1: 53,85m2=53,850 [A]m2`  
Celkem 53,85=53.850 [B]</t>
  </si>
  <si>
    <t>451112</t>
  </si>
  <si>
    <t>PODKL A VÝPLŇ VRSTVY Z DÍLCŮ BETON DO C12/15</t>
  </si>
  <si>
    <t>`1: (0,45m*4,5m*0,05m)*2ks=0,203 [A]m3 ; podkladní beton pod bet. patkou`  
Celkem 0,203=0.203 [B]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</si>
  <si>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</si>
  <si>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`odečteno ze situace`  
Celkem 49,708=49.708 [B]</t>
  </si>
  <si>
    <t>`1: 62,05m2=62,050 [A]m2`  
Celkem 62,05=62.050 [B]</t>
  </si>
  <si>
    <t>`1: 16,8m2*0,1m=1,680 [A]m3`  
Celkem 1,68=1.680 [B]</t>
  </si>
  <si>
    <t>`odečteno ze situace`  
Celkem 46,249=46.249 [B]</t>
  </si>
  <si>
    <t>91412R</t>
  </si>
  <si>
    <t>SVISLÉ DOPRAVNÍ ZNAČENÍ</t>
  </si>
  <si>
    <t>obsahuje:    
- 1x sloupek    
- 1x cedule + 1x dodatková tabulka    
- betonový základ sloupku    
- doprava + montáž</t>
  </si>
  <si>
    <t>`odečteno ze situace`  
Celkem 16,08=16.080 [B]</t>
  </si>
  <si>
    <t>`1: 3,5m*2=7,000 [A]m`  
Celkem 7=7.000 [B]</t>
  </si>
  <si>
    <t xml:space="preserve">  SO 14-17-36</t>
  </si>
  <si>
    <t>Žel. přejezd km 79,586</t>
  </si>
  <si>
    <t>SO 14-17-36</t>
  </si>
  <si>
    <t>R02711</t>
  </si>
  <si>
    <t>PŘÍPRAVA A ZAJIŠTĚNÍ DIO</t>
  </si>
  <si>
    <t>`1 kpl`  
Celkem 1=1.000 [B]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</si>
  <si>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</si>
  <si>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</si>
  <si>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`77,15*0,4, odměřeno ze situace`  
Celkem 30,86=30.860 [B]</t>
  </si>
  <si>
    <t>`41,83+25,98, odměřeno ze situace`  
Celkem 67,81=67.810 [B]</t>
  </si>
  <si>
    <t>`viz rozprostření ornice`  
Celkem 24,43=24.430 [B]</t>
  </si>
  <si>
    <t>18223</t>
  </si>
  <si>
    <t>ROZPROSTŘENÍ ORNICE VE SVAHU V TL DO 0,20M</t>
  </si>
  <si>
    <t>`odměřeno ze situace, plocha zatravnění`  
Celkem 24,43=24.430 [B]</t>
  </si>
  <si>
    <t>`viz rozprostření ornice, plocha zatravnění x4`  
Celkem 97,72=97.720 [B]</t>
  </si>
  <si>
    <t>183511</t>
  </si>
  <si>
    <t>CHEMICKÉ ODPLEVELENÍ CELOPLOŠNÉ</t>
  </si>
  <si>
    <t>`viz rozprostření ornice, plocha zatravnění x1,5`  
Celkem 36,645=36.645 [B]</t>
  </si>
  <si>
    <t>`viz rozprostření ornice, 10l na 1m2; 5x zalití`  
Celkem 1,222=1.222 [B]</t>
  </si>
  <si>
    <t>Zvláštní zakládání, základy, zpevňování hornin</t>
  </si>
  <si>
    <t>27211</t>
  </si>
  <si>
    <t>ZÁKLADY Z DÍLCŮ BETONOVÝCH</t>
  </si>
  <si>
    <t>betonová závěrná zídka</t>
  </si>
  <si>
    <t>`4,8*2*0,4*0,2, odměřeno ze situace a příčného řezu, betonová závěrná zídka`  
Celkem 0,768=0.768 [B]</t>
  </si>
  <si>
    <t>`odměřeno ze situace, 2 vrstvy po 41,83+25,98 m2`  
Celkem 135,62=135.620 [B]</t>
  </si>
  <si>
    <t>56362</t>
  </si>
  <si>
    <t>VOZOVKOVÉ VRSTVY Z RECYKLOVANÉHO MATERIÁLU TL DO 100MM</t>
  </si>
  <si>
    <t>`odměřeno ze situace`  
Celkem 41,83=41.830 [B]</t>
  </si>
  <si>
    <t>56933</t>
  </si>
  <si>
    <t>ZPEVNĚNÍ KRAJNIC ZE ŠTĚRKODRTI TL. DO 150MM</t>
  </si>
  <si>
    <t>`odměřeno ze situace`  
Celkem 25,98=25.980 [B]</t>
  </si>
  <si>
    <t>914113</t>
  </si>
  <si>
    <t>DOPRAVNÍ ZNAČKY ZÁKLADNÍ VELIKOSTI OCELOVÉ NEREFLEXNÍ - DEMONTÁŽ</t>
  </si>
  <si>
    <t>`stávajicí značení`  
Celkem 2=2.000 [B]</t>
  </si>
  <si>
    <t>914121</t>
  </si>
  <si>
    <t>DOPRAVNÍ ZNAČKY ZÁKLADNÍ VELIKOSTI OCELOVÉ FÓLIE TŘ 1 - DODÁVKA A MONTÁŽ</t>
  </si>
  <si>
    <t>`nové značení`  
Celkem 2=2.000 [B]</t>
  </si>
  <si>
    <t>`odměřeno ze situace`  
Celkem 17,28=17.280 [B]</t>
  </si>
  <si>
    <t>931321</t>
  </si>
  <si>
    <t>TĚSNĚNÍ DILATAČ SPAR ASF ZÁLIVKOU MODIFIK PRŮŘ DO 100MM2</t>
  </si>
  <si>
    <t>`odměřeno ze situace`  
Celkem 6=6.000 [B]</t>
  </si>
  <si>
    <t>ROZEBRÁNÍ PŘEJEZDU, PŘECHODU OSTATNÍCH</t>
  </si>
  <si>
    <t>`odměřeno ze situace`  
Celkem 11=11.000 [B]</t>
  </si>
  <si>
    <t>990</t>
  </si>
  <si>
    <t>`10.7 t`  
Celkem 5,5=5.500 [B]</t>
  </si>
  <si>
    <t>NEOCEŇOVAT - POPLATKY ZA LIKVIDACI ODPADŮ NEKONTAMINOVANÝCH VČETNĚ DOPRAVY NA SKLÁDKU A VEŠKERÉ MANIPULACE- 17 05 04 KAMENNÁ SUŤ</t>
  </si>
  <si>
    <t>`30,86 m3 * 2,0 t/m3`  
Celkem 61,72=61.720 [B]</t>
  </si>
  <si>
    <t xml:space="preserve">  SO 14-17-37</t>
  </si>
  <si>
    <t>Žel. přejezd km 79,943</t>
  </si>
  <si>
    <t>SO 14-17-37</t>
  </si>
  <si>
    <t>`76,5*0,15, odměřeno ze situace`  
Celkem 11,475=11.475 [B]</t>
  </si>
  <si>
    <t>`76,5*0,26, odměřeno ze situace`  
Celkem 19,89=19.890 [B]</t>
  </si>
  <si>
    <t>121108</t>
  </si>
  <si>
    <t>SEJMUTÍ ORNICE NEBO LESNÍ PŮDY S ODVOZEM DO 20KM</t>
  </si>
  <si>
    <t>`42,7*0,15, odečteno ze situace`  
odvoz na mezideponii  
Celkem 6,405=6.405 [B]</t>
  </si>
  <si>
    <t>`67,21+13,53, odměřeno ze situace`  
Celkem 80,74=80.740 [B]</t>
  </si>
  <si>
    <t>`viz rozprostření ornice`  
Celkem 14,08=14.080 [B]</t>
  </si>
  <si>
    <t>`odměřeno ze situace, plocha zatravnění`  
Celkem 14,08=14.080 [B]</t>
  </si>
  <si>
    <t>`viz rozprostření ornice, plocha zatravnění x4`  
Celkem 56,32=56.320 [B]</t>
  </si>
  <si>
    <t>`viz rozprostření ornice, plocha zatravnění x1,5`  
Celkem 21,12=21.120 [B]</t>
  </si>
  <si>
    <t>`viz rozprostření ornice, 10l na 1m2; 5x zalití`  
Celkem 0,704=0.704 [B]</t>
  </si>
  <si>
    <t>`8,4*2*0,4*0,2, odměřeno ze situace a příčného řezu`  
Celkem 1,344=1.344 [B]</t>
  </si>
  <si>
    <t>`odměřeno ze situace, 2 vrstvy po 67,21+13,53 m2`  
Celkem 161,48=161.480 [B]</t>
  </si>
  <si>
    <t>`odměřeno ze situace`  
Celkem 13,53=13.530 [B]</t>
  </si>
  <si>
    <t>572123</t>
  </si>
  <si>
    <t>INFILTRAČNÍ POSTŘIK Z EMULZE DO 1,0KG/M2</t>
  </si>
  <si>
    <t>`odměřeno ze situace`  
Celkem 67,21=67.210 [B]</t>
  </si>
  <si>
    <t>574F66</t>
  </si>
  <si>
    <t>ASFALTOVÝ BETON PRO PODKLADNÍ VRSTVY MODIFIK ACP 16+, 16S TL. 70MM</t>
  </si>
  <si>
    <t>`odměřeno ze situace`  
Celkem 11,3=11.300 [B]</t>
  </si>
  <si>
    <t>`odměřeno ze situace`  
Celkem 31,826=31.826 [B]</t>
  </si>
  <si>
    <t>`odměřeno ze situace`  
Celkem 22,65=22.650 [B]</t>
  </si>
  <si>
    <t>`odměřeno ze situace`  
Celkem 21,4=21.400 [B]</t>
  </si>
  <si>
    <t>R921001</t>
  </si>
  <si>
    <t>NÁJEM DÍLCŮ PROVIZORNÍHO PŘEJZDU</t>
  </si>
  <si>
    <t>`plocha provizorního přejezdu`  
Celkem 32=32.000 [B]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</si>
  <si>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</si>
  <si>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</si>
  <si>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</si>
  <si>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`2 etapy, 2*32,0`  
Celkem 64=64.000 [B]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</si>
  <si>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</si>
  <si>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</si>
  <si>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</si>
  <si>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</si>
  <si>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`20 m3 * 1,8 t/m3`  
Celkem 36=36.000 [B]</t>
  </si>
  <si>
    <t>`11,475 m3 * 2,2 t/m3`  
Celkem 25,245=25.245 [B]</t>
  </si>
  <si>
    <t>`10,7 t`  
Celkem 10,7=10.700 [B]</t>
  </si>
  <si>
    <t>`19,89 m3 * 2,0 t/m3`  
Celkem 39,78=39.780 [B]</t>
  </si>
  <si>
    <t xml:space="preserve">  SO 14-17-38</t>
  </si>
  <si>
    <t>Žel. přejezd km 80,388</t>
  </si>
  <si>
    <t>SO 14-17-38</t>
  </si>
  <si>
    <t>`245*0,15, odměřeno ze situace`  
Celkem 36,75=36.750 [B]</t>
  </si>
  <si>
    <t>`245*0,26, odměřeno ze situace`  
Celkem 63,7=63.700 [B]</t>
  </si>
  <si>
    <t>`20 m3, odměřeno ze situace a řezů`  
Celkem 20=20.000 [B]</t>
  </si>
  <si>
    <t>`187+33,6, odměřeno ze situace`  
Celkem 220,6=220.600 [B]</t>
  </si>
  <si>
    <t>`viz rozprostření ornice`  
Celkem 39,7=39.700 [B]</t>
  </si>
  <si>
    <t>`odměřeno ze situace, plocha zatravnění`  
Celkem 39,7=39.700 [B]</t>
  </si>
  <si>
    <t>`viz rozprostření ornice, plocha zatravnění x4`  
Celkem 158,8=158.800 [B]</t>
  </si>
  <si>
    <t>`viz rozprostření ornice, plocha zatravnění x1,5`  
Celkem 59,55=59.550 [B]</t>
  </si>
  <si>
    <t>`viz rozprostření ornice, 10l na 1m2; 5x zalití`  
Celkem 1,985=1.985 [B]</t>
  </si>
  <si>
    <t>212645</t>
  </si>
  <si>
    <t>TRATIVODY KOMPL Z TRUB Z PLAST HM DN DO 200MM, RÝHA TŘ I</t>
  </si>
  <si>
    <t>`odměřeno ze situace`  
Celkem 20=20.000 [B]</t>
  </si>
  <si>
    <t>`0,183*14,4, odměřeno ze situace a příčného řezu`  
Celkem 2,635=2.635 [B]</t>
  </si>
  <si>
    <t>`odměřeno ze situace, 2 vrstvy po 187+33,6 m2`  
Celkem 407,6=407.600 [B]</t>
  </si>
  <si>
    <t>`odměřeno ze situace`  
Celkem 33,6=33.600 [B]</t>
  </si>
  <si>
    <t>`odměřeno ze situace`  
Celkem 187=187.000 [B]</t>
  </si>
  <si>
    <t>574E68</t>
  </si>
  <si>
    <t>ASFALTOVÝ BETON PRO PODKLADNÍ VRSTVY ACP 22+, 22S TL. 70MM</t>
  </si>
  <si>
    <t>`odměřeno ze situace`  
Celkem 13,8=13.800 [B]</t>
  </si>
  <si>
    <t>`odměřeno ze situace`  
Celkem 27,8=27.800 [B]</t>
  </si>
  <si>
    <t>`odměřeno ze situace`  
Celkem 29,6=29.600 [B]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</si>
  <si>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</si>
  <si>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</si>
  <si>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</si>
  <si>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</si>
  <si>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`odměřeno ze situace`  
Celkem 5,8=5.800 [B]</t>
  </si>
  <si>
    <t>966188</t>
  </si>
  <si>
    <t>DEMONTÁŽ KONSTRUKCÍ KOVOVÝCH S ODVOZEM DO 20KM</t>
  </si>
  <si>
    <t>`odměřeno ze situace`  
Celkem 0,1=0.100 [B]</t>
  </si>
  <si>
    <t>`plocha provizorního přejezdu 28,0`  
Celkem 28=28.000 [B]</t>
  </si>
  <si>
    <t>`2 etapy, 2*28,0`  
Celkem 56=56.000 [B]</t>
  </si>
  <si>
    <t>`36,75 m3 * 2,2 t/m3`  
Celkem 80,85=80.850 [B]</t>
  </si>
  <si>
    <t>`63,7 m3 * 2,0 t/m3`  
Celkem 127,4=127.400 [B]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</si>
  <si>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</si>
  <si>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</si>
  <si>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</si>
  <si>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</si>
  <si>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</si>
  <si>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`97,2*0,4, odměřeno ze situace`  
Celkem 38,88=38.880 [B]</t>
  </si>
  <si>
    <t>`36,6+17,8, odměřeno ze situace`  
Celkem 54,4=54.400 [B]</t>
  </si>
  <si>
    <t>`viz rozprostření ornice`  
Celkem 33,5=33.500 [B]</t>
  </si>
  <si>
    <t>`odměřeno ze situace`  
Celkem 33,5=33.500 [B]</t>
  </si>
  <si>
    <t>`viz rozprostření ornice x4`  
Celkem 134=134.000 [B]</t>
  </si>
  <si>
    <t>`viz rozprostření ornice x1,5`  
Celkem 50,25=50.250 [B]</t>
  </si>
  <si>
    <t>`viz rozprostření ornice, 10l na 1m2; 5x zalití`  
Celkem 1,675=1.675 [B]</t>
  </si>
  <si>
    <t>`0,17*8, odměřeno ze situace a příčného řezu, betonová závěrná zídka`  
Celkem 1,36=1.360 [B]</t>
  </si>
  <si>
    <t>`2 vrstvy tl. 150 mm, (36,6+17,8), odměřeno ze situace`  
Celkem 108,8=108.800 [B]</t>
  </si>
  <si>
    <t>`odměřeno ze situace`  
Celkem 36,6=36.600 [B]</t>
  </si>
  <si>
    <t>`odměřeno ze situace`  
Celkem 17,8=17.800 [B]</t>
  </si>
  <si>
    <t>914131</t>
  </si>
  <si>
    <t>DOPRAVNÍ ZNAČKY ZÁKLADNÍ VELIKOSTI OCELOVÉ FÓLIE TŘ 2 - DODÁVKA A MONTÁŽ</t>
  </si>
  <si>
    <t>`nové značení - výstražné kříže`  
Celkem 2=2.000 [B]</t>
  </si>
  <si>
    <t>`odměřeno ze situace`  
Celkem 14=14.000 [B]</t>
  </si>
  <si>
    <t>`odměřeno ze situace`  
Celkem 8=8.000 [B]</t>
  </si>
  <si>
    <t>93563</t>
  </si>
  <si>
    <t>ŽLABY OCELOLITINOVÉ SVĚTLÉ ŠÍŘKY DO 200MM VČET MŘÍŽÍ</t>
  </si>
  <si>
    <t>`odměřeno ze situace; ocelová svodnice`  
Celkem 5,5=5.500 [B]</t>
  </si>
  <si>
    <t>`odměřeno ze situace`  
Celkem 4,2=4.200 [B]</t>
  </si>
  <si>
    <t>`0,84+38,88 m3 * 2,0 t/m3`  
Celkem 79,44=79.440 [B]</t>
  </si>
  <si>
    <t xml:space="preserve">  SO 14-17-40</t>
  </si>
  <si>
    <t>Žel. přejezd km 81,871</t>
  </si>
  <si>
    <t>SO 14-17-40</t>
  </si>
  <si>
    <t>`tloušťka odstraňovaných vrstev - 400 mm; odměřeno ze situace, 127,87*0,4, viz příloha č.002`  
Celkem 51,15=51.150 [B]</t>
  </si>
  <si>
    <t>121104</t>
  </si>
  <si>
    <t>SEJMUTÍ ORNICE NEBO LESNÍ PŮDY S ODVOZEM DO 5KM</t>
  </si>
  <si>
    <t>`ornice na ohumusování odvoz a dovoz do 5 km tam a zpět z mezideponie`  
Celkem 20,832=20.832 [B]</t>
  </si>
  <si>
    <t>`tloušťka sejmuté ornice 200 mm, odměřeno ze situace, 124,3*0,20*1,12(sklon 1:2)-20,832(ornice na ohumusování), viz příloha č.002`  
Celkem 7,018=7.018 [B]</t>
  </si>
  <si>
    <t>`odměřeno ze situace a podélného řezu, viz přílohy č.002,003`  
Celkem 16,5=16.500 [B]</t>
  </si>
  <si>
    <t>`odměřeno ze situace, viz příloha č.002`  
Celkem 150,84=150.840 [B]</t>
  </si>
  <si>
    <t>`viz rozprostření ornice`  
Celkem 104,16=104.160 [B]</t>
  </si>
  <si>
    <t>`tloušťka rozprostřené ornice 200 mm, odměřeno ze situace, 92,99*1,12(sklon 1:2), viz příloha č.002`  
Celkem 104,16=104.160 [B]</t>
  </si>
  <si>
    <t>`viz rozprostření ornice x4`  
Celkem 416,64=416.640 [B]</t>
  </si>
  <si>
    <t>`viz rozprostření ornice x1,5`  
Celkem 156,24=156.240 [B]</t>
  </si>
  <si>
    <t>`viz rozprostření ornice, 10l na 1m2; 5x zalití`  
Celkem 5,208=5.208 [B]</t>
  </si>
  <si>
    <t>`odměřeno ze situace a podélného profilu, betonový základový blok B35 pod závěrné zídky, 2*0,17*7,2, viz přílohy č.002,003`  
Celkem 2,45=2.450 [B]</t>
  </si>
  <si>
    <t>272314</t>
  </si>
  <si>
    <t>ZÁKLADY Z PROSTÉHO BETONU DO C25/30</t>
  </si>
  <si>
    <t>`odměřeno ze situace a podélného profilu, podkladní beton C20/25n, 2*0,03*7,2, viz přílohy č.002,003`  
Celkem 0,43=0.430 [B]</t>
  </si>
  <si>
    <t>`odměřeno ze situace, vozovka + sjezd + plochy v prostoru závor, viz příloha č.002`  
Celkem 37,61=37.610 [B]</t>
  </si>
  <si>
    <t>567522</t>
  </si>
  <si>
    <t>VRST PRO OBNOVU A OPR RECYK ZA STUDENA ASF EMUL TL DO 100MM</t>
  </si>
  <si>
    <t>`odměřeno ze situace, vozovka, viz příloha č.002`  
Celkem 81,84=81.840 [B]</t>
  </si>
  <si>
    <t>`odměřeno ze situace, nezpevněná krajnice, viz příloha č.002`  
Celkem 25,5=25.500 [B]</t>
  </si>
  <si>
    <t>`odečteno ze situace, 2 x A32a, viz příloha č.002`  
Celkem 2=2.000 [B]</t>
  </si>
  <si>
    <t>`odečteno ze situace, konstrukce vč. ochranných náběhových klínů a závěrných zídek, 12 x vnější panel + 12 x vnitřní panel, viz příloha č.002`  
Celkem 26,43=26.430 [B]</t>
  </si>
  <si>
    <t>965311</t>
  </si>
  <si>
    <t>ROZEBRÁNÍ PŘEJEZDU, PŘECHODU Z DÍLCŮ</t>
  </si>
  <si>
    <t>`odměřeno ze situace, konstrukce přejezdu z betonových panelů, viz příloha č.002`  
Celkem 7=7.000 [B]</t>
  </si>
  <si>
    <t>Položku NENACEŇOVAT v rámci výběrového řízení na zhotovení stavby, viz SO 90-90,        KAMENIVO NESTMELENÉ</t>
  </si>
  <si>
    <t>`51,15 m3 * 1,8`  
Celkem 92,07=92.070 [B]</t>
  </si>
  <si>
    <t>`3,5 t (přejezd)`  
Celkem 3,5=3.500 [B]</t>
  </si>
  <si>
    <t xml:space="preserve">  SO 19-17-31</t>
  </si>
  <si>
    <t>Žel. přejezd km 97,341</t>
  </si>
  <si>
    <t>SO 19-17-31</t>
  </si>
  <si>
    <t>`tloušťka odstraňovaných vrstev - 400 mm; odměřeno ze situace, 95,21*0,4, viz příloha č.002`  
Celkem 38,08=38.080 [B]</t>
  </si>
  <si>
    <t>`ornice na ohumusování odvoz a dovoz do 5 km tam a zpět z mezideponie`  
Celkem 8,738=8.738 [B]</t>
  </si>
  <si>
    <t>`tloušťka sejmuté ornice 200 mm, odměřeno ze situace, 77,5*0,20*1,12(sklon 1:2)-8,738(ornice na ohumusování), viz příloha č.002`  
Celkem 8,622=8.622 [B]</t>
  </si>
  <si>
    <t>122734</t>
  </si>
  <si>
    <t>ODKOPÁVKY A PROKOPÁVKY OBECNÉ TŘ. I, ODVOZ DO 5KM</t>
  </si>
  <si>
    <t>`zpětné zásypy odvoz a dovoz do 5km tam a zpěz z mezideponie`  
Celkem 1,5=1.500 [B]</t>
  </si>
  <si>
    <t>`odměřeno ze situace a podélného řezu, viz přílohy č.002,003`  
Celkem 1,5=1.500 [B]</t>
  </si>
  <si>
    <t>`odměřeno ze situace, viz příloha č.002`  
Celkem 123,23=123.230 [B]</t>
  </si>
  <si>
    <t>`viz rozprostření ornice`  
Celkem 43,69=43.690 [B]</t>
  </si>
  <si>
    <t>`tloušťka rozprostřené ornice 200 mm, odměřeno ze situace, 39,01*1,12(sklon 1:2), viz příloha č.002`  
Celkem 43,69=43.690 [B]</t>
  </si>
  <si>
    <t>`viz rozprostření ornice x4`  
Celkem 174,76=174.760 [B]</t>
  </si>
  <si>
    <t>`viz rozprostření ornice x1,5`  
Celkem 65,535=65.535 [B]</t>
  </si>
  <si>
    <t>`viz rozprostření ornice, 10l na 1m2; 5x zalití`  
Celkem 2,185=2.185 [B]</t>
  </si>
  <si>
    <t>`odměřeno ze situace a podélného profilu, betonový základový blok B35 pod závěrné zídky, 4*0,17*7,2, viz přílohy č.002,003`  
Celkem 4,9=4.900 [B]</t>
  </si>
  <si>
    <t>`odměřeno ze situace a podélného profilu, podkladní beton C20/25n, 4*0,03*7,2, viz přílohy č.002,003`  
Celkem 0,87=0.870 [B]</t>
  </si>
  <si>
    <t>`odměřeno ze situace, 94,13*0,3, viz příloha č.002`  
Celkem 28,24=28.240 [B]</t>
  </si>
  <si>
    <t>`odměřeno ze situace, viz příloha č.002`  
Celkem 94,13=94.130 [B]</t>
  </si>
  <si>
    <t>`odměřeno ze situace, viz příloha č.002`  
Celkem 29,1=29.100 [B]</t>
  </si>
  <si>
    <t>`odečteno ze situace, 3 x A32b, viz příloha č.002`  
Celkem 3=3.000 [B]</t>
  </si>
  <si>
    <t>`odečteno ze situace, 3 x A32b se žlutozeleným retroreflexním podbarvením, viz příloha č.002`  
Celkem 3=3.000 [B]</t>
  </si>
  <si>
    <t>`odečteno ze situace, konstrukce vč. ochranných náběhových klínů a závěrných zídek, 12 x vnější panel + 12 x vnitřní panel, viz příloha č.002`  
Celkem 26,5=26.500 [B]</t>
  </si>
  <si>
    <t>921311</t>
  </si>
  <si>
    <t>ŽELEZNIČNÍ PŘEJEZD ŽELEZOBETONOVÝ S NOSIČI</t>
  </si>
  <si>
    <t>`odečteno ze situace, konstrukce vč. ochranných náběhových klínů a závěrných zídek, 13 x vnější panel + 6 x vnitřní panel, viz příloha č.002`  
Celkem 27,7=27.700 [B]</t>
  </si>
  <si>
    <t>`odměřeno ze situace, štěrbinová trouba š. 400 mm bez spádu dna, viz příloha č.002`  
Celkem 5=5.000 [B]</t>
  </si>
  <si>
    <t>935212</t>
  </si>
  <si>
    <t>PŘÍKOPOVÉ ŽLABY Z BETON TVÁRNIC ŠÍŘ DO 600MM DO BETONU TL 100MM</t>
  </si>
  <si>
    <t>`odměřeno ze situace, betonová žlabovka š. 570 mm, viz příloha č.002`  
Celkem 4,3=4.300 [B]</t>
  </si>
  <si>
    <t>`odměřeno ze situace, konstrukce přejezdu z dřevěných pražců a štěrku, viz příloha č.002`  
Celkem 12,5=12.500 [B]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</si>
  <si>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</si>
  <si>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</si>
  <si>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</si>
  <si>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`odměřeno ze situace, vybourání ocelového odvodňovacího žlabu, viz příloha č.002`  
Celkem 8=8.000 [B]</t>
  </si>
  <si>
    <t>Položku NENACEŇOVAT v rámci výběrového řízení na zhotovení stavby, viz SO 90-90,            KAMENIVO NESTMELENÉ</t>
  </si>
  <si>
    <t>`komunikace: (2,5+38,08) m3 * 1,8, štěrk z přejezdu: 4,18 t`  
Celkem 77,23=77.230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</si>
  <si>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</si>
  <si>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`0,32 t`  
Celkem 0,32=0.320 [B]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</si>
  <si>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</si>
  <si>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</si>
  <si>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</si>
  <si>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</si>
  <si>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</si>
  <si>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</si>
  <si>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</si>
  <si>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</si>
  <si>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</si>
  <si>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</si>
  <si>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</si>
  <si>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</si>
  <si>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</si>
  <si>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</si>
  <si>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</si>
  <si>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</si>
  <si>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</si>
  <si>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</si>
  <si>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</si>
  <si>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</si>
  <si>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HLOUBENÍ JAM ZAPAŽ I NEPAŽ TŘ. I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</si>
  <si>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</si>
  <si>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</si>
  <si>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</si>
  <si>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</si>
  <si>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</si>
  <si>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</si>
  <si>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</si>
  <si>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</si>
  <si>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</si>
  <si>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</si>
  <si>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</si>
  <si>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</si>
  <si>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</si>
  <si>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</si>
  <si>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</si>
  <si>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</si>
  <si>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</si>
  <si>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</si>
  <si>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</si>
  <si>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</si>
  <si>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</si>
  <si>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</si>
  <si>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</si>
  <si>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</si>
  <si>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</si>
  <si>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</si>
  <si>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</si>
  <si>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</si>
  <si>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</si>
  <si>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</si>
  <si>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</si>
  <si>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</si>
  <si>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</si>
  <si>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</si>
  <si>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</si>
  <si>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</si>
  <si>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317325</t>
  </si>
  <si>
    <t>ŘÍMSY ZE ŽELEZOBETONU DO C30/37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</si>
  <si>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</si>
  <si>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</si>
  <si>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</si>
  <si>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</si>
  <si>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</si>
  <si>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</si>
  <si>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</si>
  <si>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</si>
  <si>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</si>
  <si>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</si>
  <si>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</si>
  <si>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</si>
  <si>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</si>
  <si>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</si>
  <si>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</si>
  <si>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</si>
  <si>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</si>
  <si>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</si>
  <si>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</si>
  <si>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</si>
  <si>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</si>
  <si>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</si>
  <si>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</si>
  <si>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</si>
  <si>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</si>
  <si>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</si>
  <si>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</si>
  <si>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</si>
  <si>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</si>
  <si>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</si>
  <si>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</si>
  <si>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</si>
  <si>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</si>
  <si>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</si>
  <si>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</si>
  <si>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</si>
  <si>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</si>
  <si>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</si>
  <si>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</si>
  <si>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</si>
  <si>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</si>
  <si>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</si>
  <si>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</si>
  <si>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</si>
  <si>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</si>
  <si>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</si>
  <si>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</si>
  <si>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</si>
  <si>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</si>
  <si>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</si>
  <si>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</si>
  <si>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</si>
  <si>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</si>
  <si>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</si>
  <si>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</si>
  <si>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</si>
  <si>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</si>
  <si>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</si>
  <si>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</si>
  <si>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</si>
  <si>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</si>
  <si>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</si>
  <si>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</si>
  <si>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</si>
  <si>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</si>
  <si>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</si>
  <si>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</si>
  <si>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</si>
  <si>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</si>
  <si>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</si>
  <si>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</si>
  <si>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</si>
  <si>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</si>
  <si>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</si>
  <si>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</si>
  <si>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</si>
  <si>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</si>
  <si>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</si>
  <si>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</si>
  <si>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</si>
  <si>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</si>
  <si>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</si>
  <si>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</si>
  <si>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</si>
  <si>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</si>
  <si>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</si>
  <si>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</si>
  <si>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</si>
  <si>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</si>
  <si>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</si>
  <si>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</si>
  <si>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</si>
  <si>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</si>
  <si>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</si>
  <si>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</si>
  <si>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</si>
  <si>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</si>
  <si>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</si>
  <si>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</si>
  <si>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</si>
  <si>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</si>
  <si>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</si>
  <si>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</si>
  <si>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</si>
  <si>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</si>
  <si>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</si>
  <si>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</si>
  <si>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</si>
  <si>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</si>
  <si>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</si>
  <si>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</si>
  <si>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</si>
  <si>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</si>
  <si>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</si>
  <si>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</si>
  <si>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</si>
  <si>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</si>
  <si>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</si>
  <si>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</si>
  <si>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</si>
  <si>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</si>
  <si>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</si>
  <si>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</si>
  <si>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</si>
  <si>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</si>
  <si>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</si>
  <si>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</si>
  <si>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</si>
  <si>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</si>
  <si>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</si>
  <si>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</si>
  <si>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</si>
  <si>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</si>
  <si>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</si>
  <si>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</si>
  <si>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</si>
  <si>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</si>
  <si>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</si>
  <si>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</si>
  <si>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</si>
  <si>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</si>
  <si>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</si>
  <si>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</si>
  <si>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</si>
  <si>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</si>
  <si>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</si>
  <si>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</si>
  <si>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</si>
  <si>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</si>
  <si>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</si>
  <si>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</si>
  <si>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</si>
  <si>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</si>
  <si>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</si>
  <si>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</si>
  <si>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</si>
  <si>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</si>
  <si>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</si>
  <si>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</si>
  <si>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</si>
  <si>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</si>
  <si>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</si>
  <si>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</si>
  <si>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</si>
  <si>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</si>
  <si>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</si>
  <si>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</si>
  <si>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</si>
  <si>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</si>
  <si>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</si>
  <si>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</si>
  <si>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</si>
  <si>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</si>
  <si>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</si>
  <si>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</si>
  <si>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</si>
  <si>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</si>
  <si>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</si>
  <si>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</si>
  <si>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</si>
  <si>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</si>
  <si>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</si>
  <si>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</si>
  <si>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</si>
  <si>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</si>
  <si>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</si>
  <si>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</si>
  <si>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</si>
  <si>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</si>
  <si>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</si>
  <si>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</si>
  <si>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</si>
  <si>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</si>
  <si>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</si>
  <si>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</si>
  <si>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</si>
  <si>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</si>
  <si>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</si>
  <si>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</si>
  <si>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</si>
  <si>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</si>
  <si>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</si>
  <si>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</si>
  <si>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</si>
  <si>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</si>
  <si>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</si>
  <si>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</si>
  <si>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</si>
  <si>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</si>
  <si>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</si>
  <si>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</si>
  <si>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</si>
  <si>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</si>
  <si>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</si>
  <si>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</si>
  <si>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</si>
  <si>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</si>
  <si>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</si>
  <si>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</si>
  <si>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</si>
  <si>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</si>
  <si>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</si>
  <si>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</si>
  <si>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</si>
  <si>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</si>
  <si>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</si>
  <si>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</si>
  <si>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</si>
  <si>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</si>
  <si>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</si>
  <si>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</si>
  <si>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</si>
  <si>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</si>
  <si>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</si>
  <si>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</si>
  <si>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</si>
  <si>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</si>
  <si>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</si>
  <si>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</si>
  <si>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</si>
  <si>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</si>
  <si>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</si>
  <si>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</si>
  <si>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</si>
  <si>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</si>
  <si>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</si>
  <si>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</si>
  <si>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</si>
  <si>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</si>
  <si>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</si>
  <si>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</si>
  <si>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</si>
  <si>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</si>
  <si>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</si>
  <si>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</si>
  <si>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</si>
  <si>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</si>
  <si>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</si>
  <si>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</si>
  <si>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</si>
  <si>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</si>
  <si>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</si>
  <si>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</si>
  <si>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</si>
  <si>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</si>
  <si>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</si>
  <si>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</si>
  <si>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</si>
  <si>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</si>
  <si>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</si>
  <si>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</si>
  <si>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</si>
  <si>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</si>
  <si>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</si>
  <si>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</si>
  <si>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</si>
  <si>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</si>
  <si>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</si>
  <si>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</si>
  <si>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</si>
  <si>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</si>
  <si>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</si>
  <si>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</si>
  <si>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</si>
  <si>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</si>
  <si>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</si>
  <si>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</si>
  <si>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</si>
  <si>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</si>
  <si>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</si>
  <si>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</si>
  <si>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</si>
  <si>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</si>
  <si>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</si>
  <si>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</si>
  <si>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</si>
  <si>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</si>
  <si>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</si>
  <si>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</si>
  <si>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</si>
  <si>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</si>
  <si>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</si>
  <si>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</si>
  <si>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</si>
  <si>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</si>
  <si>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</si>
  <si>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</si>
  <si>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</si>
  <si>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</si>
  <si>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</si>
  <si>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</si>
  <si>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</si>
  <si>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</si>
  <si>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</si>
  <si>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</si>
  <si>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</si>
  <si>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</si>
  <si>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</si>
  <si>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</si>
  <si>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</si>
  <si>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</si>
  <si>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</si>
  <si>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</si>
  <si>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</si>
  <si>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</si>
  <si>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</si>
  <si>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</si>
  <si>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</si>
  <si>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</si>
  <si>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</si>
  <si>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</si>
  <si>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</si>
  <si>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</si>
  <si>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</si>
  <si>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</si>
  <si>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</si>
  <si>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</si>
  <si>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</si>
  <si>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</si>
  <si>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</si>
  <si>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</si>
  <si>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</si>
  <si>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</si>
  <si>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</si>
  <si>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</si>
  <si>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</si>
  <si>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</si>
  <si>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</si>
  <si>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</si>
  <si>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</si>
  <si>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</si>
  <si>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</si>
  <si>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</si>
  <si>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</si>
  <si>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</si>
  <si>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</si>
  <si>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</si>
  <si>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</si>
  <si>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</si>
  <si>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</si>
  <si>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</si>
  <si>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</si>
  <si>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</si>
  <si>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</si>
  <si>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</si>
  <si>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</si>
  <si>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</si>
  <si>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</si>
  <si>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</si>
  <si>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</si>
  <si>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</si>
  <si>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</si>
  <si>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</si>
  <si>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</si>
  <si>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</si>
  <si>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</si>
  <si>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</si>
  <si>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</si>
  <si>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</si>
  <si>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</si>
  <si>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</si>
  <si>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</si>
  <si>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13173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</si>
  <si>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</si>
  <si>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</si>
  <si>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</si>
  <si>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</si>
  <si>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</si>
  <si>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</si>
  <si>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</si>
  <si>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</si>
  <si>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</si>
  <si>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</si>
  <si>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</si>
  <si>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</si>
  <si>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</si>
  <si>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</si>
  <si>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</si>
  <si>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</si>
  <si>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</si>
  <si>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</si>
  <si>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</si>
  <si>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</si>
  <si>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</si>
  <si>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</si>
  <si>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</si>
  <si>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</si>
  <si>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</si>
  <si>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</si>
  <si>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</si>
  <si>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</si>
  <si>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</si>
  <si>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</si>
  <si>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</si>
  <si>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</si>
  <si>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</si>
  <si>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</si>
  <si>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</si>
  <si>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</si>
  <si>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</si>
  <si>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</si>
  <si>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</si>
  <si>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</si>
  <si>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</si>
  <si>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</si>
  <si>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</si>
  <si>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</si>
  <si>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</si>
  <si>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</si>
  <si>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</si>
  <si>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</si>
  <si>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</si>
  <si>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</si>
  <si>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</si>
  <si>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</si>
  <si>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</si>
  <si>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</si>
  <si>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</si>
  <si>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</si>
  <si>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</si>
  <si>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</si>
  <si>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</si>
  <si>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</si>
  <si>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</si>
  <si>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</si>
  <si>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</si>
  <si>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</si>
  <si>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</si>
  <si>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</si>
  <si>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</si>
  <si>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</si>
  <si>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</si>
  <si>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</si>
  <si>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</si>
  <si>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</si>
  <si>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</si>
  <si>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</si>
  <si>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</si>
  <si>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</si>
  <si>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</si>
  <si>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</si>
  <si>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</si>
  <si>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</si>
  <si>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</si>
  <si>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</si>
  <si>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</si>
  <si>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</si>
  <si>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</si>
  <si>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</si>
  <si>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</si>
  <si>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</si>
  <si>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</si>
  <si>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</si>
  <si>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</si>
  <si>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</si>
  <si>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</si>
  <si>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</si>
  <si>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</si>
  <si>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</si>
  <si>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</si>
  <si>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</si>
  <si>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</si>
  <si>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</si>
  <si>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</si>
  <si>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</si>
  <si>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</si>
  <si>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</si>
  <si>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</si>
  <si>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</si>
  <si>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</si>
  <si>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Zřízení drážního svršku</t>
  </si>
  <si>
    <t>1: kolejové lože mezi křídly opěr - viz. příloha č.3; 2*2*5*0,5</t>
  </si>
  <si>
    <t>1: kolejové lože mezi křídly opěr - viz. příloha č.3; 0,1*2*2*5*0,5</t>
  </si>
  <si>
    <t>1: viz. příloha č.3; 14</t>
  </si>
  <si>
    <t>1: výměna pražců, viz. příloha č.3; 4+4</t>
  </si>
  <si>
    <t>VÝMĚNA JEDNOTLIVÉ MOSTNICE DŘEVĚNÉ, UPEVNĚNÍ TUHÉ</t>
  </si>
  <si>
    <t>1: výměna mostnic a pozednic, viz. příloha č.3; 16</t>
  </si>
  <si>
    <t>1. Položka obsahuje:     
 – dodávku a uložení vyměňovaného materiálu, ať nového, regenerovaného nebo vyzískaného     
 – doplnění podložek, spojkových šroubů, svěrkových šroubů, matic a dvojitých pružných kroužků apod.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počet kusů kompletní konstrukce nebo práce.</t>
  </si>
  <si>
    <t>R52C940-1</t>
  </si>
  <si>
    <t>S49 V ZÁKLADNÍ DÉLCE - ROZDĚLENÍ "E", STYKOVANOU, NA MOSTNICˇICH, PODKLADNICOVÉ TUHÉ UPEVNĚNÍ, - V OSE PŘEDPOKLÁDANÉ KOLEJE, užitá kolejnice</t>
  </si>
  <si>
    <t>Zřízení koleje ze součástí železničního svršku tvaru S 49 přímo v místě jejího zřízení.Montáž koleje ze součástí železničního svršku uvedených typů pro normální rozchod kolejí (1435 mm), přímo v místě bez použití pokladačů a kolejových jeřábů, sespojkování kolejových polí bez jejich svaření, upevnění mostnic a pozednic k nosné ocelové konstrukci a opěrám. Položka zahrnuje i příplatky za ztížené podmínky vyskytující se při zřízení koleje (např. za překážky na straně koleje, práci v tunelu). Zařízení staveniště se předpokládá do 5 km od místa zřízení koleje. Položka zahrnuje náklady na dodávku upevňovadel a drobného kolejiva pro kolejnice uvedeného typu, včetně daného typu mostnic a pozednic. Mostnice (92 ks, 240x240x2400 mm), pozednice (2 ks, 240x240x2400 mm). Podkladnice žebrové S4M.     
Přesné rozdělení pražců bude provedeno dle výkresové dokumentace, rozdělení "E" je orientační.</t>
  </si>
  <si>
    <t>Demontáž drážního svršku</t>
  </si>
  <si>
    <t>965021</t>
  </si>
  <si>
    <t>ODSTRANĚNÍ KOLEJOVÉHO LOŽE A DRÁŽNÍCH STEZEK - ODVOZ NA SKLÁDKU</t>
  </si>
  <si>
    <t>1: do 19 km; 10,0*19</t>
  </si>
  <si>
    <t>R965303</t>
  </si>
  <si>
    <t>DEMONTÁŽE KOLEJE NA MOSTNICÍCH V OSE DO SOUČÁSTÍ, ODVOZ</t>
  </si>
  <si>
    <t>1: viz. příloha č.3; 9</t>
  </si>
  <si>
    <t>Popis činností : Demontáž koleje, resp. kolejového rozvětvení v místě rozebrání koleje do součástí. Položka obsahuje : Uvolnění kolejového roštu z nosné ocelové konstrukce, odstranění kolejnicových propojek a uzemnění, případné rozřezání kolejového roštu, úplné rozebrání koleje v místě demontáže koleje do jednotlivých součástí, jejich hrubé očištění a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</si>
  <si>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R965304</t>
  </si>
  <si>
    <t>DEMONTÁŽE KOLEJE NA DŘEVĚNÝCH PRAŽCÍCH V OSE DO SOUČÁSTÍ, ODVOZ</t>
  </si>
  <si>
    <t>1: viz. příloha č.3; 2*2,5</t>
  </si>
  <si>
    <t>Popis činností : Demontáž koleje, resp. kolejového rozvětvení v místě rozebrání koleje do součástí. Položka obsahuje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</si>
  <si>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</si>
  <si>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</si>
  <si>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</si>
  <si>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</si>
  <si>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</si>
  <si>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</si>
  <si>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</si>
  <si>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</si>
  <si>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</si>
  <si>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</si>
  <si>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</si>
  <si>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</si>
  <si>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</si>
  <si>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</si>
  <si>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</si>
  <si>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</si>
  <si>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</si>
  <si>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</si>
  <si>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</si>
  <si>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</si>
  <si>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</si>
  <si>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</si>
  <si>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</si>
  <si>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</si>
  <si>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</si>
  <si>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</si>
  <si>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</si>
  <si>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</si>
  <si>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</si>
  <si>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</si>
  <si>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</si>
  <si>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</si>
  <si>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</si>
  <si>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</si>
  <si>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</si>
  <si>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</si>
  <si>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</si>
  <si>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</si>
  <si>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</si>
  <si>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</si>
  <si>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</si>
  <si>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</si>
  <si>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</si>
  <si>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</si>
  <si>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</si>
  <si>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</si>
  <si>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</si>
  <si>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</si>
  <si>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</si>
  <si>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</si>
  <si>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</si>
  <si>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</si>
  <si>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</si>
  <si>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</si>
  <si>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</si>
  <si>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</si>
  <si>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</si>
  <si>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</si>
  <si>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</si>
  <si>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</si>
  <si>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</si>
  <si>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</si>
  <si>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</si>
  <si>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</si>
  <si>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</si>
  <si>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</si>
  <si>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</si>
  <si>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</si>
  <si>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</si>
  <si>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</si>
  <si>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</si>
  <si>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</si>
  <si>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</si>
  <si>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</si>
  <si>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</si>
  <si>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</si>
  <si>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</si>
  <si>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</si>
  <si>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</si>
  <si>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</si>
  <si>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</si>
  <si>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</si>
  <si>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</si>
  <si>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</si>
  <si>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</si>
  <si>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</si>
  <si>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</si>
  <si>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</si>
  <si>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</si>
  <si>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</si>
  <si>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</si>
  <si>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</si>
  <si>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</si>
  <si>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</si>
  <si>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</si>
  <si>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</si>
  <si>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</si>
  <si>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</si>
  <si>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</si>
  <si>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</si>
  <si>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</si>
  <si>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</si>
  <si>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</si>
  <si>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</si>
  <si>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</si>
  <si>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</si>
  <si>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</si>
  <si>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</si>
  <si>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</si>
  <si>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</si>
  <si>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</si>
  <si>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</si>
  <si>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</si>
  <si>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</si>
  <si>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</si>
  <si>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</si>
  <si>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</si>
  <si>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</si>
  <si>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</si>
  <si>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</si>
  <si>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</si>
  <si>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</si>
  <si>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</si>
  <si>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</si>
  <si>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</si>
  <si>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</si>
  <si>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</si>
  <si>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</si>
  <si>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</si>
  <si>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</si>
  <si>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</si>
  <si>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</si>
  <si>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</si>
  <si>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</si>
  <si>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</si>
  <si>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</si>
  <si>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</si>
  <si>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</si>
  <si>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</si>
  <si>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</si>
  <si>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</si>
  <si>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</si>
  <si>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</si>
  <si>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</si>
  <si>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</si>
  <si>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</si>
  <si>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</si>
  <si>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</si>
  <si>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</si>
  <si>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</si>
  <si>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</si>
  <si>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</si>
  <si>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</si>
  <si>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</si>
  <si>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500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</si>
  <si>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</si>
  <si>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</si>
  <si>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</si>
  <si>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</si>
  <si>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</si>
  <si>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</si>
  <si>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</si>
  <si>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</si>
  <si>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</si>
  <si>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</si>
  <si>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</si>
  <si>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</si>
  <si>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</si>
  <si>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</si>
  <si>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</si>
  <si>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</si>
  <si>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</si>
  <si>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</si>
  <si>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</si>
  <si>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</si>
  <si>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</si>
  <si>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</si>
  <si>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</si>
  <si>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</si>
  <si>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</si>
  <si>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</si>
  <si>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</si>
  <si>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</si>
  <si>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</si>
  <si>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</si>
  <si>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</si>
  <si>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</si>
  <si>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</si>
  <si>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</si>
  <si>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</si>
  <si>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</si>
  <si>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</si>
  <si>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</si>
  <si>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</si>
  <si>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</si>
  <si>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</si>
  <si>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</si>
  <si>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</si>
  <si>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</si>
  <si>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</si>
  <si>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</si>
  <si>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</si>
  <si>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</si>
  <si>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</si>
  <si>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</si>
  <si>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</si>
  <si>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</si>
  <si>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</si>
  <si>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</si>
  <si>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</si>
  <si>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</si>
  <si>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</si>
  <si>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</si>
  <si>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</si>
  <si>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</si>
  <si>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</si>
  <si>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</si>
  <si>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</si>
  <si>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</si>
  <si>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</si>
  <si>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</si>
  <si>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</si>
  <si>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</si>
  <si>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</si>
  <si>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</si>
  <si>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</si>
  <si>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</si>
  <si>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</si>
  <si>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</si>
  <si>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</si>
  <si>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</si>
  <si>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</si>
  <si>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</si>
  <si>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</si>
  <si>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</si>
  <si>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</si>
  <si>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</si>
  <si>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</si>
  <si>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</si>
  <si>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</si>
  <si>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</si>
  <si>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</si>
  <si>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500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</si>
  <si>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</si>
  <si>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</si>
  <si>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</si>
  <si>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</si>
  <si>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</si>
  <si>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</si>
  <si>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</si>
  <si>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</si>
  <si>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</si>
  <si>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</si>
  <si>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</si>
  <si>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</si>
  <si>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</si>
  <si>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</si>
  <si>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</si>
  <si>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</si>
  <si>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</si>
  <si>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</si>
  <si>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</si>
  <si>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</si>
  <si>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</si>
  <si>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</si>
  <si>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</si>
  <si>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</si>
  <si>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</si>
  <si>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</si>
  <si>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</si>
  <si>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</si>
  <si>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</si>
  <si>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</si>
  <si>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</si>
  <si>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</si>
  <si>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</si>
  <si>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</si>
  <si>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</si>
  <si>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</si>
  <si>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</si>
  <si>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</si>
  <si>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</si>
  <si>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</si>
  <si>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</si>
  <si>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</si>
  <si>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</si>
  <si>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</si>
  <si>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</si>
  <si>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</si>
  <si>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</si>
  <si>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</si>
  <si>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 ks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</si>
  <si>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</si>
  <si>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</si>
  <si>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</si>
  <si>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</si>
  <si>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</si>
  <si>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</si>
  <si>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</si>
  <si>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</si>
  <si>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</si>
  <si>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</si>
  <si>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</si>
  <si>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</si>
  <si>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</si>
  <si>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</si>
  <si>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</si>
  <si>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</si>
  <si>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</si>
  <si>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</si>
  <si>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</si>
  <si>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</si>
  <si>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</si>
  <si>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</si>
  <si>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</si>
  <si>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</si>
  <si>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</si>
  <si>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</si>
  <si>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</si>
  <si>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</si>
  <si>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</si>
  <si>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</si>
  <si>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</si>
  <si>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</si>
  <si>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</si>
  <si>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</si>
  <si>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</si>
  <si>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</si>
  <si>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</si>
  <si>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</si>
  <si>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</si>
  <si>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</si>
  <si>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</si>
  <si>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</si>
  <si>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</si>
  <si>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</si>
  <si>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</si>
  <si>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</si>
  <si>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</si>
  <si>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</si>
  <si>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</si>
  <si>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</si>
  <si>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</si>
  <si>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</si>
  <si>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</si>
  <si>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</si>
  <si>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</si>
  <si>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</si>
  <si>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</si>
  <si>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</si>
  <si>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</si>
  <si>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</si>
  <si>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2 ks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</si>
  <si>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</si>
  <si>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</si>
  <si>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</si>
  <si>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</si>
  <si>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</si>
  <si>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</si>
  <si>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</si>
  <si>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</si>
  <si>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</si>
  <si>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</si>
  <si>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</si>
  <si>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</si>
  <si>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</si>
  <si>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</si>
  <si>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</si>
  <si>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</si>
  <si>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</si>
  <si>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</si>
  <si>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</si>
  <si>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</si>
  <si>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</si>
  <si>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</si>
  <si>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</si>
  <si>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</si>
  <si>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</si>
  <si>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</si>
  <si>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</si>
  <si>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</si>
  <si>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</si>
  <si>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</si>
  <si>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</si>
  <si>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</si>
  <si>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</si>
  <si>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</si>
  <si>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</si>
  <si>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</si>
  <si>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</si>
  <si>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</si>
  <si>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</si>
  <si>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</si>
  <si>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</si>
  <si>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</si>
  <si>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</si>
  <si>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</si>
  <si>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</si>
  <si>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</si>
  <si>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</si>
  <si>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</si>
  <si>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</si>
  <si>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</si>
  <si>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</si>
  <si>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</si>
  <si>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</si>
  <si>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</si>
  <si>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</si>
  <si>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</si>
  <si>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</si>
  <si>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</si>
  <si>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</si>
  <si>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</si>
  <si>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</si>
  <si>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</si>
  <si>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</si>
  <si>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</si>
  <si>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</si>
  <si>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</si>
  <si>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</si>
  <si>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</si>
  <si>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</si>
  <si>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</si>
  <si>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</si>
  <si>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</si>
  <si>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</si>
  <si>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</si>
  <si>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</si>
  <si>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</si>
  <si>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</si>
  <si>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</si>
  <si>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</si>
  <si>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</si>
  <si>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</si>
  <si>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</si>
  <si>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</si>
  <si>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</si>
  <si>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</si>
  <si>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</si>
  <si>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</si>
  <si>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</si>
  <si>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</si>
  <si>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</si>
  <si>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</si>
  <si>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</si>
  <si>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</si>
  <si>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</si>
  <si>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</si>
  <si>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</si>
  <si>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</si>
  <si>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</si>
  <si>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</si>
  <si>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</si>
  <si>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</si>
  <si>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</si>
  <si>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(666,9-443,94-63,76)*2/1000</t>
  </si>
  <si>
    <t>1: příloha 4.3, výztuž čel kari sítí 8/8 -100/100; (540,83-276,97)*2/1000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</si>
  <si>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</si>
  <si>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</si>
  <si>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</si>
  <si>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</si>
  <si>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</si>
  <si>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</si>
  <si>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</si>
  <si>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</si>
  <si>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</si>
  <si>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</si>
  <si>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</si>
  <si>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</si>
  <si>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</si>
  <si>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</si>
  <si>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</si>
  <si>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</si>
  <si>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</si>
  <si>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</si>
  <si>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</si>
  <si>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</si>
  <si>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</si>
  <si>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</si>
  <si>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</si>
  <si>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</si>
  <si>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</si>
  <si>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</si>
  <si>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</si>
  <si>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</si>
  <si>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</si>
  <si>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</si>
  <si>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</si>
  <si>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</si>
  <si>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</si>
  <si>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</si>
  <si>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</si>
  <si>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</si>
  <si>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</si>
  <si>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</si>
  <si>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</si>
  <si>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</si>
  <si>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</si>
  <si>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</si>
  <si>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</si>
  <si>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</si>
  <si>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</si>
  <si>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</si>
  <si>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</si>
  <si>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</si>
  <si>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</si>
  <si>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</si>
  <si>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</si>
  <si>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</si>
  <si>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</si>
  <si>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</si>
  <si>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</si>
  <si>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</si>
  <si>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</si>
  <si>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</si>
  <si>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</si>
  <si>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</si>
  <si>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</si>
  <si>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</si>
  <si>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</si>
  <si>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</si>
  <si>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</si>
  <si>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</si>
  <si>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</si>
  <si>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</si>
  <si>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</si>
  <si>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</si>
  <si>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272325</t>
  </si>
  <si>
    <t>ZÁKLADY ZE ŽELEZOBETONU DO C30/37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</si>
  <si>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</si>
  <si>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</si>
  <si>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</si>
  <si>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</si>
  <si>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</si>
  <si>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</si>
  <si>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</si>
  <si>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</si>
  <si>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</si>
  <si>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</si>
  <si>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</si>
  <si>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</si>
  <si>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</si>
  <si>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</si>
  <si>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</si>
  <si>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</si>
  <si>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</si>
  <si>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</si>
  <si>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</si>
  <si>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</si>
  <si>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</si>
  <si>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</si>
  <si>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</si>
  <si>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</si>
  <si>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</si>
  <si>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</si>
  <si>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</si>
  <si>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</si>
  <si>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</si>
  <si>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</si>
  <si>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</si>
  <si>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</si>
  <si>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</si>
  <si>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</si>
  <si>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</si>
  <si>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</si>
  <si>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</si>
  <si>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</si>
  <si>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</si>
  <si>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</si>
  <si>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</si>
  <si>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</si>
  <si>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</si>
  <si>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</si>
  <si>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</si>
  <si>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</si>
  <si>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</si>
  <si>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</si>
  <si>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</si>
  <si>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</si>
  <si>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</si>
  <si>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</si>
  <si>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</si>
  <si>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R015120</t>
  </si>
  <si>
    <t>NEOCEŇOVAT - POPLATKY ZA LIKVIDACI ODPADŮ NEKONTAMINOVANÝCH VČETNĚ DOPRAVY NA SKLÁDKU A VEŠKERÉ MANIPULACE - 17 01 02 STAVEBNÍ A DEMOLIČNÍ SUŤ (CIHLY)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</si>
  <si>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</si>
  <si>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</si>
  <si>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</si>
  <si>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</si>
  <si>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</si>
  <si>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</si>
  <si>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</si>
  <si>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</si>
  <si>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</si>
  <si>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</si>
  <si>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</si>
  <si>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</si>
  <si>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</si>
  <si>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</si>
  <si>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</si>
  <si>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</si>
  <si>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</si>
  <si>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</si>
  <si>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</si>
  <si>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</si>
  <si>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</si>
  <si>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</si>
  <si>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</si>
  <si>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</si>
  <si>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</si>
  <si>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</si>
  <si>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</si>
  <si>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</si>
  <si>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</si>
  <si>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</si>
  <si>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</si>
  <si>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</si>
  <si>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</si>
  <si>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96614</t>
  </si>
  <si>
    <t>BOURÁNÍ KONSTRUKCÍ Z CIHEL A TVÁRNIC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</si>
  <si>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</si>
  <si>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</si>
  <si>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</si>
  <si>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</si>
  <si>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</si>
  <si>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</si>
  <si>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</si>
  <si>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</si>
  <si>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</si>
  <si>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</si>
  <si>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</si>
  <si>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</si>
  <si>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</si>
  <si>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</si>
  <si>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</si>
  <si>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</si>
  <si>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</si>
  <si>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</si>
  <si>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</si>
  <si>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</si>
  <si>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</si>
  <si>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</si>
  <si>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</si>
  <si>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</si>
  <si>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</si>
  <si>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</si>
  <si>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</si>
  <si>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</si>
  <si>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</si>
  <si>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</si>
  <si>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</si>
  <si>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</si>
  <si>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</si>
  <si>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</si>
  <si>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</si>
  <si>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</si>
  <si>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</si>
  <si>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</si>
  <si>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</si>
  <si>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</si>
  <si>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</si>
  <si>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</si>
  <si>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</si>
  <si>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</si>
  <si>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</si>
  <si>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</si>
  <si>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</si>
  <si>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</si>
  <si>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</si>
  <si>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</si>
  <si>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</si>
  <si>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</si>
  <si>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</si>
  <si>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</si>
  <si>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</si>
  <si>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</si>
  <si>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</si>
  <si>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</si>
  <si>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</si>
  <si>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</si>
  <si>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</si>
  <si>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</si>
  <si>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</si>
  <si>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</si>
  <si>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</si>
  <si>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</si>
  <si>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</si>
  <si>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</si>
  <si>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</si>
  <si>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</si>
  <si>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</si>
  <si>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</si>
  <si>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</si>
  <si>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</si>
  <si>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</si>
  <si>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</si>
  <si>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</si>
  <si>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</si>
  <si>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</si>
  <si>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</si>
  <si>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</si>
  <si>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</si>
  <si>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</si>
  <si>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</si>
  <si>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</si>
  <si>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</si>
  <si>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</si>
  <si>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</si>
  <si>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</si>
  <si>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</si>
  <si>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</si>
  <si>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</si>
  <si>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</si>
  <si>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</si>
  <si>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</si>
  <si>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</si>
  <si>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</si>
  <si>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</si>
  <si>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</si>
  <si>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</si>
  <si>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</si>
  <si>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</si>
  <si>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</si>
  <si>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</si>
  <si>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</si>
  <si>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</si>
  <si>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</si>
  <si>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</si>
  <si>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</si>
  <si>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</si>
  <si>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</si>
  <si>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</si>
  <si>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</si>
  <si>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</si>
  <si>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</si>
  <si>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</si>
  <si>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</si>
  <si>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</si>
  <si>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</si>
  <si>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</si>
  <si>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</si>
  <si>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</si>
  <si>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</si>
  <si>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</si>
  <si>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</si>
  <si>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</si>
  <si>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</si>
  <si>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</si>
  <si>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</si>
  <si>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</si>
  <si>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</si>
  <si>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</si>
  <si>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</si>
  <si>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</si>
  <si>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</si>
  <si>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</si>
  <si>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</si>
  <si>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</si>
  <si>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</si>
  <si>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</si>
  <si>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</si>
  <si>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</si>
  <si>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</si>
  <si>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</si>
  <si>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</si>
  <si>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</si>
  <si>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</si>
  <si>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</si>
  <si>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</si>
  <si>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</si>
  <si>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</si>
  <si>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</si>
  <si>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</si>
  <si>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</si>
  <si>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</si>
  <si>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</si>
  <si>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</si>
  <si>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</si>
  <si>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</si>
  <si>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</si>
  <si>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</si>
  <si>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</si>
  <si>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</si>
  <si>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</si>
  <si>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</si>
  <si>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</si>
  <si>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</si>
  <si>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</si>
  <si>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</si>
  <si>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</si>
  <si>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</si>
  <si>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</si>
  <si>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</si>
  <si>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</si>
  <si>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</si>
  <si>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</si>
  <si>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</si>
  <si>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</si>
  <si>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</si>
  <si>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</si>
  <si>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</si>
  <si>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</si>
  <si>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</si>
  <si>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</si>
  <si>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</si>
  <si>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</si>
  <si>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</si>
  <si>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</si>
  <si>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</si>
  <si>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`dle pol. 131251103: 19,615 * 1,8 t/m3`  
Celkem 35,307=35.307 [B]</t>
  </si>
  <si>
    <t>R015240</t>
  </si>
  <si>
    <t>NEOCEŇOVAT - POPLATKY ZA LIKVIDACI ODPADŮ NEKONTAMINOVANÝCH VČETNĚ DOPRAVY NA SKLÁDKU A VEŠKERÉ MANIPULACE- 20 03 99 ODPAD PODOBNÝ KOMUNÁLNÍMU ODPADU</t>
  </si>
  <si>
    <t>`0,350 t`  
Celkem 0,35=0.350 [B]</t>
  </si>
  <si>
    <t>131251103</t>
  </si>
  <si>
    <t>Hloubení nezapažených jam a zářezů strojně s urovnáním dna do předepsaného profilu a spádu v hornině třídy těžitelnosti I skupiny 3 přes 50 do 100 m3</t>
  </si>
  <si>
    <t>`př.č. 003 - základy: 19,615*1,00`  
Celkem 19,615=19.615 [B]</t>
  </si>
  <si>
    <t>174151101</t>
  </si>
  <si>
    <t>Zásyp sypaninou z jakékoliv horniny strojně s uložením výkopku ve vrstvách se zhutněním jam, šachet, rýh nebo kolem objektů v těchto vykopávkách</t>
  </si>
  <si>
    <t>`př.č. 003 - základy: 19,615*0,45`  
Celkem 8,827=8.827 [B]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</si>
  <si>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</si>
  <si>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</si>
  <si>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`př.č. 003 - základy: 18,244*0,05`  
Celkem 0,912=0.912 [B]</t>
  </si>
  <si>
    <t>58337344</t>
  </si>
  <si>
    <t>štěrkopísek frakce 0/32</t>
  </si>
  <si>
    <t>štěrkopísek netříděný zásypový materiál - dodávka</t>
  </si>
  <si>
    <t>`dodávka k pol. 174101101: *2,0 t/m3`  
Celkem 17,654=17.654 [B]</t>
  </si>
  <si>
    <t>58337403</t>
  </si>
  <si>
    <t>kamenivo dekorační (kačírek) frakce 16/32</t>
  </si>
  <si>
    <t>`dodávka materiálu k položce č. 175101201, *2,0 t/m3`  
Celkem 1,824=1.824 [B]</t>
  </si>
  <si>
    <t>273313611</t>
  </si>
  <si>
    <t>Základy z betonu prostého desky z betonu kamenem neprokládaného tř. C 16/20</t>
  </si>
  <si>
    <t>`př.č. 003 - základy: 19,615*0,1`  
Celkem 1,962=1.962 [B]</t>
  </si>
  <si>
    <t>274322611</t>
  </si>
  <si>
    <t>Základy z betonu železového (bez výztuže) pasy z betonu se zvýšenými nároky na prostředí tř. C 30/37</t>
  </si>
  <si>
    <t>`př.č. 003 - základy: 19,615*0,6 - 6,05*0,2`  
Celkem 10,559=10.559 [B]</t>
  </si>
  <si>
    <t>274351121</t>
  </si>
  <si>
    <t>Bednění základů pasů rovné zřízení</t>
  </si>
  <si>
    <t>`př.č. 003 - základy: 0,2*(31,96+21,09+22,93)`  
Celkem 15,196=15.196 [B]</t>
  </si>
  <si>
    <t>274351122</t>
  </si>
  <si>
    <t>Bednění základů pasů rovné odstranění</t>
  </si>
  <si>
    <t>`dle pol. 274351121`  
Celkem 15,196=15.196 [B]</t>
  </si>
  <si>
    <t>274361821</t>
  </si>
  <si>
    <t>Výztuž základů pasů z betonářské oceli 10 505 (R) nebo BSt 500</t>
  </si>
  <si>
    <t>`př.č. 003 - základy: výkaz výztuže: 791 kg`  
Celkem 0,791=0.791 [B]</t>
  </si>
  <si>
    <t>34571355</t>
  </si>
  <si>
    <t>trubka elektroinstalační ohebná dvouplášťová korugovaná (chránička) D 94/110mm, HDPE+LDPE</t>
  </si>
  <si>
    <t>`dodávka k pol. 460520164`  
Celkem 26,9=26.900 [B]</t>
  </si>
  <si>
    <t>34571358</t>
  </si>
  <si>
    <t>trubka elektroinstalační ohebná dvouplášťová korugovaná (chránička) D 136/160mm, HDPE+LDPE</t>
  </si>
  <si>
    <t>`dodávka k pol. 460520176`  
Celkem 37,2=37.200 [B]</t>
  </si>
  <si>
    <t>460791214</t>
  </si>
  <si>
    <t>Montáž trubek ochranných uložených volně do rýhy plastových ohebných, vnitřního průměru přes 90 do 110 mm</t>
  </si>
  <si>
    <t>`př.č. 003 - základy: chráničky: 5*1,6+1*1,7+2*1,7+3*2,7+3*1,9`  
Celkem 26,9=26.900 [B]</t>
  </si>
  <si>
    <t>460791216</t>
  </si>
  <si>
    <t>Montáž trubek ochranných uložených volně do rýhy plastových ohebných, vnitřního průměru přes 133 do 172 mm</t>
  </si>
  <si>
    <t>`př.č. 003 - základy: chráničky: 3*4*3,1`  
Celkem 37,2=37.200 [B]</t>
  </si>
  <si>
    <t>611325421</t>
  </si>
  <si>
    <t>Oprava vápenocementové omítky vnitřních ploch štukové dvouvrstvé, tloušťky do 20 mm a tloušťky štuku do 3 mm stropů, v rozsahu opravované plochy do 10%</t>
  </si>
  <si>
    <t>`Příloha č. 05; 27,88+21,1*3,18+20+17,9*3,22+9,45+13,34*3,97+7,04+10,62*3,99+9,9+14,08*3,94+30,26+23,8*3,36`  
Celkem 460,043=460.043 [B]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</si>
  <si>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</si>
  <si>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</si>
  <si>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`Příloha č. 05; 5% plochy starého PVC`  
Celkem 5,227=5.227 [B]</t>
  </si>
  <si>
    <t>637121111</t>
  </si>
  <si>
    <t>Okapový chodník z kameniva s udusáním a urovnáním povrchu z kačírku tl. 100 mm</t>
  </si>
  <si>
    <t>`příloha č. 03; 16,917`  
Celkem 16,917=16.917 [B]</t>
  </si>
  <si>
    <t>776</t>
  </si>
  <si>
    <t>Podlahy povlakové</t>
  </si>
  <si>
    <t>28411010</t>
  </si>
  <si>
    <t>lišta soklová PVC 20x100mm</t>
  </si>
  <si>
    <t>`dodávka k položce č. 776421111, ztratné +2%`  
Celkem 102,857=102.857 [B]</t>
  </si>
  <si>
    <t>28411011</t>
  </si>
  <si>
    <t>PVC vinyl heterogenní zátěžová akustické antibakteriální tl 2,60mm, nášlapná vrstva 0,70 mm, R10, zátěž 34/43, otlak do 0,06 mm, útlum 15dB, Bfl S1</t>
  </si>
  <si>
    <t>`dodávka k položce č. 776222111, ztratné +10%`  
Celkem 114,983=114.983 [B]</t>
  </si>
  <si>
    <t>776201812</t>
  </si>
  <si>
    <t>Demontáž povlakových podlahovin lepených ručně s podložkou</t>
  </si>
  <si>
    <t>`Příloha č. 05; 27,88+20,00+9,45+7,04+9,90+30,26`  
Celkem 104,53=104.530 [B]</t>
  </si>
  <si>
    <t>776222111</t>
  </si>
  <si>
    <t>Montáž podlahovin z PVC lepením 2-složkovým lepidlem (do vlhkých prostor) z pásů</t>
  </si>
  <si>
    <t>`Příloha č. 05; (27,88+20,00+9,45+7,04+9,90+30,26)`  
Celkem 104,53=104.530 [B]</t>
  </si>
  <si>
    <t>776411112</t>
  </si>
  <si>
    <t>Montáž soklíků lepením obvodových, výšky přes 80 do 100 mm</t>
  </si>
  <si>
    <t>`Příloha č. 05; 21,10+17,90+13,34+10,62+14,08+23,80`  
Celkem 100,84=100.840 [B]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</si>
  <si>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</si>
  <si>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</si>
  <si>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</si>
  <si>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</si>
  <si>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</si>
  <si>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</si>
  <si>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</si>
  <si>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</si>
  <si>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</si>
  <si>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</si>
  <si>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[B]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</si>
  <si>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</si>
  <si>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</si>
  <si>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</si>
  <si>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</si>
  <si>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</si>
  <si>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`11,543*1,8`  
Celkem 20,777=20.777 [B]</t>
  </si>
  <si>
    <t>904</t>
  </si>
  <si>
    <t>`132*1,8*0,2+3,885*1,8/2`  
Celkem 51,017=51.017 [B]</t>
  </si>
  <si>
    <t>`4,645*2,4+5`  
Celkem 16,148=16.148 [B]</t>
  </si>
  <si>
    <t>R015170</t>
  </si>
  <si>
    <t>NEOCEŇOVAT - POPLATKY ZA LIKVIDACI ODPADŮ NEKONTAMINOVANÝCH VČETNĚ DOPRAVY NA SKLÁDKU A VEŠKERÉ MANIPULACE- 17 02 01 DŘEVO PO STAVEBNÍM POUŽITÍ, Z DEMOLIC</t>
  </si>
  <si>
    <t>`1,015*0,7+58,65*0,12*0,7`  
Celkem 5,637=5.637 [B]</t>
  </si>
  <si>
    <t>`5,0 t`  
Celkem 5=5.000 [B]</t>
  </si>
  <si>
    <t>910</t>
  </si>
  <si>
    <t>`3,885*2,5/2`  
Celkem 4,856=4.856 [B]</t>
  </si>
  <si>
    <t>příloha č. 005; 4,5*2,3*0,54+4,9*2,7*0,45  
Celkem 11,543=11.543 [B]</t>
  </si>
  <si>
    <t>`příloha č. 005; 4,5*2,3*0,44`  
Celkem 4,554=4.554 [B]</t>
  </si>
  <si>
    <t>`příloha č. 005; 4,5*2,3*0,1`  
Celkem 1,035=1.035 [B]</t>
  </si>
  <si>
    <t>`příloha č. 005; 4,3*2,1*0,25`  
Celkem 2,258=2.258 [B]</t>
  </si>
  <si>
    <t>`příloha č. 005; výkaz výztuže: 257,6 kg`  
Celkem 0,258=0.258 [B]</t>
  </si>
  <si>
    <t>příloha č. 003; demolice základů ze smíšeného zdiva do hloubky 0,3 m pod terén 12,95*0,3  
Celkem 3,885=3.885 [B]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</si>
  <si>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</si>
  <si>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[B]</t>
  </si>
  <si>
    <t>96617</t>
  </si>
  <si>
    <t>BOURÁNÍ KONSTRUKCÍ ZE DŘEVA</t>
  </si>
  <si>
    <t>příloha č. 003; plocha místností 1.01 a 1.02  
Celkem 1,015=1.015 [B]</t>
  </si>
  <si>
    <t>98123</t>
  </si>
  <si>
    <t>DEMOLICE BUDOV CIHELNÝCH S PODÍLEM KONSTRUKCÍ DO 20%</t>
  </si>
  <si>
    <t>technická zpráva; 132 m3OP  
Celkem 132=132.000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</si>
  <si>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</si>
  <si>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</si>
  <si>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</si>
  <si>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</si>
  <si>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`příloha č.004; 1 ks`  
Celkem 1=1.000 [B]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</si>
  <si>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</si>
  <si>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</si>
  <si>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</si>
  <si>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`viz TZ a výkres č. 003: 1 ks`  
Celkem 1=1.000 [B]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</si>
  <si>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</si>
  <si>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</si>
  <si>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</si>
  <si>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`příloha č. 003; 9,28*6,31`  
Celkem 58,56=58.560 [B]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</si>
  <si>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</si>
  <si>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</si>
  <si>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</si>
  <si>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`(11,543-3,94)*1,8`  
Celkem 13,685=13.685 [B]</t>
  </si>
  <si>
    <t>`107,34*1,8*0,2+3,642*1,8/2`  
Celkem 41,92=41.920 [B]</t>
  </si>
  <si>
    <t>`4,031*2,3+8`  
Celkem 17,271=17.271 [B]</t>
  </si>
  <si>
    <t>`54,95*0,7*0,2+51,8*0,15*0,7`  
Celkem 13,132=13.132 [B]</t>
  </si>
  <si>
    <t>918</t>
  </si>
  <si>
    <t>`7,0 t`  
Celkem 7=7.000 [B]</t>
  </si>
  <si>
    <t>`3,642*2,5/2`  
Celkem 4,553=4.553 [B]</t>
  </si>
  <si>
    <t>`technická zpráva; vybourané základy: 3,64 m3, šachty: 0,3 m3`  
Celkem 3,94=3.940 [B]</t>
  </si>
  <si>
    <t>131738</t>
  </si>
  <si>
    <t>HLOUBENÍ JAM ZAPAŽ I NEPAŽ TŘ. I, ODVOZ DO 20KM</t>
  </si>
  <si>
    <t>`příloha č. 005; 4,5*2,3*0,54+4,9*2,7*0,45`  
Celkem 11,543=11.543 [B]</t>
  </si>
  <si>
    <t>`příloha č. 003; zastavěná plocha`  
Celkem 64,54=64.540 [B]</t>
  </si>
  <si>
    <t>`4x 64,54`  
Celkem 258,16=258.160 [B]</t>
  </si>
  <si>
    <t>18351</t>
  </si>
  <si>
    <t>CHEMICKÉ ODPLEVELENÍ</t>
  </si>
  <si>
    <t>`2x 64,54`  
Celkem 129,08=129.080 [B]</t>
  </si>
  <si>
    <t>`0,05x 64,54`  
Celkem 3,227=3.227 [B]</t>
  </si>
  <si>
    <t>příloha č. 003; demolice základů ze smíšeného zdiva do hloubky 0,3 m pod terén 12,14*0,3  
Celkem 3,642=3.642 [B]</t>
  </si>
  <si>
    <t>příloha č. 003; demolice betonové podlahy plocha všech místností 35,46 m2; demolice betonové dlažby 8,09 m2  
Celkem 4,031=4.031 [B]</t>
  </si>
  <si>
    <t>98116</t>
  </si>
  <si>
    <t>DEMOLICE BUDOV DŘEVĚNÝCH</t>
  </si>
  <si>
    <t>příloha č. 003; demolice dřevěných přístavků - zádveří: 9,24*2,5; sklad 12,74*2,5  
Celkem 54,95=54.950 [B]</t>
  </si>
  <si>
    <t>příloha č. 03; 35,78*3,0  
Celkem 107,34=107.340 [B]</t>
  </si>
  <si>
    <t>R9819901</t>
  </si>
  <si>
    <t>Demolice septiku - odčerpání, odbourání do hloubky 0,3 m pod terén s odvozem do 20 km</t>
  </si>
  <si>
    <t>`dle TZ a přílohy č. 003: 1 ks`  
Celkem 1=1.000 [B]</t>
  </si>
  <si>
    <t>R9819902</t>
  </si>
  <si>
    <t>příloha č. 003; plocha zastřešení: 58,1 m2  
Celkem 51,8=51.800 [B]</t>
  </si>
  <si>
    <t>R9819905</t>
  </si>
  <si>
    <t>demolice podlahy z PVC</t>
  </si>
  <si>
    <t>`příloha č. 003; plocha místností 1.01 a 1.02`  
Celkem 21,05=21.050 [B]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</si>
  <si>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</si>
  <si>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</si>
  <si>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</si>
  <si>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[B]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</si>
  <si>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</si>
  <si>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</si>
  <si>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</si>
  <si>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</si>
  <si>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</si>
  <si>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</si>
  <si>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`př.č.005 - patky`  
Celkem 57,3=57.300 [B]</t>
  </si>
  <si>
    <t>13173B</t>
  </si>
  <si>
    <t>HLOUBENÍ JAM ZAPAŽ I NEPAŽ TŘ. I - DOPRAVA</t>
  </si>
  <si>
    <t>`přebytečná zemina na skládku, 18km * 57,30-53,24`  
Celkem 73,08=73.080 [B]</t>
  </si>
  <si>
    <t>`př.č. 005 - patky, zpětný zásyp`  
Celkem 53,24=53.240 [B]</t>
  </si>
  <si>
    <t>272323</t>
  </si>
  <si>
    <t>ZÁKLADY ZE ŽELEZOBETONU DO C16/20</t>
  </si>
  <si>
    <t>`př.č.005 - patky`  
Celkem 0,9=0.900 [B]</t>
  </si>
  <si>
    <t>`př.č.005 - patky`  
Celkem 3,45=3.450 [B]</t>
  </si>
  <si>
    <t>`př.č.005 - patky`  
Celkem 0,104=0.104 [B]</t>
  </si>
  <si>
    <t>Ostatní konstrukce</t>
  </si>
  <si>
    <t>76799</t>
  </si>
  <si>
    <t>OSTATNÍ KOVOVÉ DOPLŇK KONSTRUKCE</t>
  </si>
  <si>
    <t>`př.č.005 - ocelová kce`  
Celkem 0,378=0.378 [B]</t>
  </si>
  <si>
    <t>Doplňující konstrukce a práce na železnici:</t>
  </si>
  <si>
    <t>R923711</t>
  </si>
  <si>
    <t>TABULE "NÁZEV STANICE"</t>
  </si>
  <si>
    <t>`př.č.003 - situace`  
Celkem 4=4.000 [B]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</si>
  <si>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</si>
  <si>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</si>
  <si>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</si>
  <si>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`př.č.003 - situace `  
 `+ piktogram zákaz kouření v přístřešku`  
Celkem 3=3.000 [C]</t>
  </si>
  <si>
    <t>`1,8 t/m3 * (57,30-53,24)`  
Celkem 4,06=4.060 [B]</t>
  </si>
  <si>
    <t xml:space="preserve">  SO 14-15-52</t>
  </si>
  <si>
    <t>Zast. Tample, orientační systém</t>
  </si>
  <si>
    <t>SO 14-15-52</t>
  </si>
  <si>
    <t>`př.č.005 - patky`  
Celkem 64=64.000 [B]</t>
  </si>
  <si>
    <t>`přebytečná zemina na skládku, 16km *64,00-59,16`  
Celkem 77,44=77.440 [B]</t>
  </si>
  <si>
    <t>`př.č. 005 - patky, zpětný zásyp`  
Celkem 59,16=59.160 [B]</t>
  </si>
  <si>
    <t>`př.č.005 - patky`  
Celkem 1=1.000 [B]</t>
  </si>
  <si>
    <t>`př.č.005 - patky`  
Celkem 3,84=3.840 [B]</t>
  </si>
  <si>
    <t>`př.č.005 - patky`  
Celkem 0,115=0.115 [B]</t>
  </si>
  <si>
    <t>`př.č.005 - ocelová kce`  
Celkem 0,42=0.420 [B]</t>
  </si>
  <si>
    <t>`př.č.003 - situace `  
 `+ piktogram zákaz kouření v přístřešku`  
Celkem 5=5.000 [C]</t>
  </si>
  <si>
    <t>`1,8 t/m * (64,00-59,16)`  
Celkem 8,712=8.712 [B]</t>
  </si>
  <si>
    <t xml:space="preserve">  SO 19-15-51</t>
  </si>
  <si>
    <t>ŽST Kunčice nad Labem, orientační systém</t>
  </si>
  <si>
    <t>SO 19-15-51</t>
  </si>
  <si>
    <t>`př.č.005 - patky`  
Celkem 89,6=89.600 [B]</t>
  </si>
  <si>
    <t>`přebytečná zemina na skládku, 3km * 89,60-82,80`  
Celkem 20,4=20.400 [B]</t>
  </si>
  <si>
    <t>`př.č. 005 - patky, zpětný zásyp`  
Celkem 82,8=82.800 [B]</t>
  </si>
  <si>
    <t>`př.č.005 - patky`  
Celkem 1,4=1.400 [B]</t>
  </si>
  <si>
    <t>`př.č.005 - patky`  
Celkem 5,376=5.376 [B]</t>
  </si>
  <si>
    <t>`př.č.005 - patky`  
Celkem 0,161=0.161 [B]</t>
  </si>
  <si>
    <t>`př.č.005 - ocelová kce`  
Celkem 0,588=0.588 [B]</t>
  </si>
  <si>
    <t>R923002</t>
  </si>
  <si>
    <t>OHM - ORIENTAČNÍ HLASOVÝ MAJÁČEK VČ NAHRÁNÍ FRÁZÍ A VLASTNÍHO UPEVNĚNÍ</t>
  </si>
  <si>
    <t>`př.č.003 - situace`  
Celkem 3=3.000 [B]</t>
  </si>
  <si>
    <t>`př.č.003 - situace`  
Celkem 9=9.000 [B]</t>
  </si>
  <si>
    <t>`př.č.003 - situace`  
Celkem 14=14.000 [B]</t>
  </si>
  <si>
    <t>`1,8 t/m3 * (89,60-82,80)`  
Celkem 12,24=12.240 [B]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</si>
  <si>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</si>
  <si>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</si>
  <si>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</si>
  <si>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</si>
  <si>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</si>
  <si>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[B]</t>
  </si>
  <si>
    <t>dle přílohy 006  
Celkem 134,83=134.830 [B]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</si>
  <si>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</si>
  <si>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</si>
  <si>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</si>
  <si>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</si>
  <si>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[B]</t>
  </si>
  <si>
    <t>13273B</t>
  </si>
  <si>
    <t>HLOUBENÍ RÝH ŠÍŘ DO 2M PAŽ I NEPAŽ TŘ. I - DOPRAVA</t>
  </si>
  <si>
    <t>odvoz na skládku  
Celkem 458,44=458.440 [B]</t>
  </si>
  <si>
    <t>Všeobecné práce pro silnoproud a slaboproud</t>
  </si>
  <si>
    <t>702111</t>
  </si>
  <si>
    <t>dle přílohy 006  
Celkem 737=737.000 [B]</t>
  </si>
  <si>
    <t>702222</t>
  </si>
  <si>
    <t>KABELOVÁ CHRÁNIČKA ZEMNÍ UV STABILNÍ DN PŘES 100 DO 200 MM</t>
  </si>
  <si>
    <t>dle přílohy 006  
Celkem 220=220.000 [B]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</si>
  <si>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</si>
  <si>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</si>
  <si>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</si>
  <si>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</si>
  <si>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[B]</t>
  </si>
  <si>
    <t>R701FFB</t>
  </si>
  <si>
    <t>Vyčištění štěrkového lože</t>
  </si>
  <si>
    <t>dle přílohy 006  
Celkem 276=276.000 [B]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</si>
  <si>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</si>
  <si>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</si>
  <si>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</si>
  <si>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</si>
  <si>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741</t>
  </si>
  <si>
    <t>Elektroinstalační materiál, ocelové konstrukce, uzemnění</t>
  </si>
  <si>
    <t>dle přílohy 006  
Celkem 110=110.000 [B]</t>
  </si>
  <si>
    <t>742</t>
  </si>
  <si>
    <t>Silnoproudé rozvody</t>
  </si>
  <si>
    <t>dle přílohy 004  
Celkem 968=968.000 [B]</t>
  </si>
  <si>
    <t>dle přílohy 004  
Celkem 20=20.000 [B]</t>
  </si>
  <si>
    <t>742H34</t>
  </si>
  <si>
    <t>KABEL NN ČTYŘ- A PĚTIŽÍLOVÝ CU S PLASTOVOU IZOLACÍ STÍNĚNÝ OD 70 DO 120 MM2</t>
  </si>
  <si>
    <t>dle přílohy 004  
Celkem 192,5=192.500 [B]</t>
  </si>
  <si>
    <t>dle přílohy 004  
Celkem 484=484.000 [B]</t>
  </si>
  <si>
    <t>742J29</t>
  </si>
  <si>
    <t>KABEL SDĚLOVACÍ LAN UTP/FTP ukončený konektory RJ45</t>
  </si>
  <si>
    <t>dle přílohy 004  
Celkem 100=100.000 [B]</t>
  </si>
  <si>
    <t>742K24</t>
  </si>
  <si>
    <t>UKONČENÍ JEDNOŽÍLOVÉHO KABELU KABELOVOU SPOJKOU OD 70 DO 120 MM2</t>
  </si>
  <si>
    <t>dle přílohy 004  
Celkem 2=2.000 [B]</t>
  </si>
  <si>
    <t>dle přílohy 004  
Celkem 8=8.000 [B]</t>
  </si>
  <si>
    <t>dle přílohy 004  
Celkem 48=48.000 [B]</t>
  </si>
  <si>
    <t>742M11</t>
  </si>
  <si>
    <t>UKONČENÍ 7-12ŽÍLOVÉHO KABELU V ROZVADĚČI NEBO NA PŘÍSTROJI DO 2,5 MM2</t>
  </si>
  <si>
    <t>dle přílohy 004  
Celkem 4=4.000 [B]</t>
  </si>
  <si>
    <t>R742H12</t>
  </si>
  <si>
    <t>KABEL NN PRAZov 4x10RE</t>
  </si>
  <si>
    <t>dle přílohy 004  
Celkem 1954,7=1 954.700 [B]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</si>
  <si>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</si>
  <si>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</si>
  <si>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</si>
  <si>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</si>
  <si>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</si>
  <si>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</si>
  <si>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[B]</t>
  </si>
  <si>
    <t>743812</t>
  </si>
  <si>
    <t>VÝSTROJ EOV PRO VÝHYBKU JEDNODUCHOU TVARU 1:9-300, 1:11-300</t>
  </si>
  <si>
    <t>dle přílohy 003  
Celkem 11=11.000 [B]</t>
  </si>
  <si>
    <t>743843</t>
  </si>
  <si>
    <t>VÝSTROJ EOV PRO VÝHYBKU - ÚPRAVA KLUZNÝCH STOLIČEK A JAZYKOVÝCH OPĚREK</t>
  </si>
  <si>
    <t>dle přílohy 003  
Celkem 2=2.000 [B]</t>
  </si>
  <si>
    <t>743911</t>
  </si>
  <si>
    <t>ROZVADĚČ EOV SILOVÝ NAPÁJECÍ S PLC ŘÍDÍCÍM SYSTÉMEM DO 8 KS ZÁKLADNÍCH VÝHYBEK S PROUDOVÝMI CHRÁNIČI</t>
  </si>
  <si>
    <t>dle přílohy 005  
Celkem 2=2.000 [B]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</si>
  <si>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</si>
  <si>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</si>
  <si>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</si>
  <si>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</si>
  <si>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</si>
  <si>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</si>
  <si>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</si>
  <si>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</si>
  <si>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</si>
  <si>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</si>
  <si>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</si>
  <si>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</si>
  <si>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</si>
  <si>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[B]</t>
  </si>
  <si>
    <t>747701</t>
  </si>
  <si>
    <t>DOKONČOVACÍ MONTÁŽNÍ PRÁCE NA ELEKTRICKÉM ZAŘÍZENÍ</t>
  </si>
  <si>
    <t>dle přílohy 001  
Celkem 24=24.000 [B]</t>
  </si>
  <si>
    <t>747703</t>
  </si>
  <si>
    <t>ZKUŠEBNÍ PROVOZ</t>
  </si>
  <si>
    <t>dle přílohy 001  
Celkem 16=16.000 [B]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</si>
  <si>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</si>
  <si>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</si>
  <si>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</si>
  <si>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</si>
  <si>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</si>
  <si>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</si>
  <si>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</si>
  <si>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</si>
  <si>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</si>
  <si>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</si>
  <si>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</si>
  <si>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[B]</t>
  </si>
  <si>
    <t>HLOUBENÍ</t>
  </si>
  <si>
    <t>odečteno z výkresové přílohy příslušné části dokumentace  
Celkem 4,4=4.400 [B]</t>
  </si>
  <si>
    <t>odečteno z výkresové přílohy příslušné části dokumentace  
Celkem 378=378.000 [B]</t>
  </si>
  <si>
    <t>KONSTRUKCE</t>
  </si>
  <si>
    <t>odečteno z výkresové přílohy příslušné části dokumentace  
Celkem 105=105.000 [B]</t>
  </si>
  <si>
    <t>ZÁKLADY</t>
  </si>
  <si>
    <t>odečteno z výkresové přílohy příslušné části dokumentace  
Celkem 2=2.000 [B]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</si>
  <si>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</si>
  <si>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</si>
  <si>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</si>
  <si>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[B]</t>
  </si>
  <si>
    <t>odečteno z výkresové přílohy příslušné části dokumentace  
Celkem 3=3.000 [B]</t>
  </si>
  <si>
    <t>odečteno z výkresové přílohy příslušné části dokumentace  
Celkem 100=100.000 [B]</t>
  </si>
  <si>
    <t>odečteno z výkresové přílohy příslušné části dokumentace  
Celkem 120=120.000 [B]</t>
  </si>
  <si>
    <t>odečteno z výkresové přílohy příslušné části dokumentace  
Celkem 15=15.000 [B]</t>
  </si>
  <si>
    <t>742H22</t>
  </si>
  <si>
    <t>KABEL NN ČTYŘ- A PĚTIŽÍLOVÝ AL S PLASTOVOU IZOLACÍ OD 4 DO 16 MM2</t>
  </si>
  <si>
    <t>odečteno z výkresové přílohy příslušné části dokumentace  
Celkem 20=20.000 [B]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</si>
  <si>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</si>
  <si>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</si>
  <si>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</si>
  <si>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</si>
  <si>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[B]</t>
  </si>
  <si>
    <t>dle přílohy 004  
Celkem 12=12.000 [B]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</si>
  <si>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</si>
  <si>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</si>
  <si>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</si>
  <si>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</si>
  <si>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</si>
  <si>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</si>
  <si>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</si>
  <si>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</si>
  <si>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</si>
  <si>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</si>
  <si>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[B]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</si>
  <si>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</si>
  <si>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</si>
  <si>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</si>
  <si>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</si>
  <si>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</si>
  <si>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</si>
  <si>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</si>
  <si>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</si>
  <si>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</si>
  <si>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</si>
  <si>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</si>
  <si>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</si>
  <si>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</si>
  <si>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</si>
  <si>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</si>
  <si>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</si>
  <si>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</si>
  <si>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</si>
  <si>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</si>
  <si>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</si>
  <si>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</si>
  <si>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</si>
  <si>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</si>
  <si>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</si>
  <si>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</si>
  <si>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</si>
  <si>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</si>
  <si>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</si>
  <si>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</si>
  <si>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</si>
  <si>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</si>
  <si>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</si>
  <si>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</si>
  <si>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</si>
  <si>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</si>
  <si>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</si>
  <si>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</si>
  <si>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</si>
  <si>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</si>
  <si>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</si>
  <si>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</si>
  <si>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</si>
  <si>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</si>
  <si>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</si>
  <si>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</si>
  <si>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</si>
  <si>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</si>
  <si>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</si>
  <si>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</si>
  <si>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</si>
  <si>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</si>
  <si>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</si>
  <si>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</si>
  <si>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</si>
  <si>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</si>
  <si>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</si>
  <si>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</si>
  <si>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</si>
  <si>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</si>
  <si>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</si>
  <si>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</si>
  <si>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</si>
  <si>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</si>
  <si>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</si>
  <si>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</si>
  <si>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</si>
  <si>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</si>
  <si>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</si>
  <si>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</si>
  <si>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</si>
  <si>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[B]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</si>
  <si>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</si>
  <si>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</si>
  <si>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</si>
  <si>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</si>
  <si>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[B]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</si>
  <si>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</si>
  <si>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</si>
  <si>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</si>
  <si>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[B]</t>
  </si>
  <si>
    <t>odečteno z výkresové přílohy příslušné části dokumentace  
Celkem 8=8.000 [B]</t>
  </si>
  <si>
    <t>odečteno z výkresové přílohy příslušné části dokumentace  
Celkem 926=926.000 [B]</t>
  </si>
  <si>
    <t>RAŽBY</t>
  </si>
  <si>
    <t>14113</t>
  </si>
  <si>
    <t>PROTLAČOVÁNÍ OCELOVÉHO POTRUBÍ DN DO 200MM</t>
  </si>
  <si>
    <t>odečteno z výkresové přílohy příslušné části dokumentace  
Celkem 40=40.000 [B]</t>
  </si>
  <si>
    <t>odečteno z výkresové přílohy příslušné části dokumentace  
Celkem 743=743.000 [B]</t>
  </si>
  <si>
    <t>odečteno z výkresové přílohy příslušné části dokumentace  
Celkem 1640=1 640.000 [B]</t>
  </si>
  <si>
    <t>odečteno z výkresové přílohy příslušné části dokumentace  
Celkem 65=65.000 [B]</t>
  </si>
  <si>
    <t>odečteno z výkresové přílohy příslušné části dokumentace  
Celkem 210=210.000 [B]</t>
  </si>
  <si>
    <t>odečteno z výkresové přílohy příslušné části dokumentace  
Celkem 230=230.000 [B]</t>
  </si>
  <si>
    <t>odečteno z výkresové přílohy příslušné části dokumentace  
Celkem 300=300.000 [B]</t>
  </si>
  <si>
    <t>odečteno z výkresové přílohy příslušné části dokumentace  
Celkem 10=10.000 [B]</t>
  </si>
  <si>
    <t>odečteno z výkresové přílohy příslušné části dokumentace  
Celkem 1500=1 500.000 [B]</t>
  </si>
  <si>
    <t>dle přílohy 004  
Celkem 22=22.000 [B]</t>
  </si>
  <si>
    <t>odečteno z výkresové přílohy příslušné části dokumentace  
Celkem 23=23.000 [B]</t>
  </si>
  <si>
    <t>odečteno z výkresové přílohy příslušné části dokumentace  
Celkem 3,6=3.600 [B]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</si>
  <si>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</si>
  <si>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</si>
  <si>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</si>
  <si>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</si>
  <si>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</si>
  <si>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</si>
  <si>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</si>
  <si>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</si>
  <si>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</si>
  <si>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</si>
  <si>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</si>
  <si>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zahrnuje veškeré náklady spojené s objednatelem požadovanými pracemi</t>
  </si>
  <si>
    <t>29111</t>
  </si>
  <si>
    <t>OSTATNÍ POŽADAVKY - VYTÝČENÍ PODZEMNÍCH ZAŘÍZENÍ</t>
  </si>
  <si>
    <t>HM</t>
  </si>
  <si>
    <t>1: 29,25m3*1,6t/m3=46,800 [A]t ; z pol. č. 113338  
Celkem 46,8=46.800 [B]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</si>
  <si>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</si>
  <si>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</si>
  <si>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</si>
  <si>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[B]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</si>
  <si>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</si>
  <si>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</si>
  <si>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</si>
  <si>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[B]</t>
  </si>
  <si>
    <t>RUČNĚ, BUDE POUŽITO PRO ZPĚTNÉ ZÁSYPY</t>
  </si>
  <si>
    <t>1: 0,1m*0,1m*50,0m=0,500 [A]m3 ; ruční výkop kabelové rýhy 10 x 10 cm  
Celkem 0,5=0.500 [B]</t>
  </si>
  <si>
    <t>1: 0,5m*1,2m*65,0m=39,000 [A]m3 ; ruční výkop kabelové rýhy 50 x 120 cm  
Celkem 39=39.000 [B]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</si>
  <si>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</si>
  <si>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[B]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</si>
  <si>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</si>
  <si>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[B]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</si>
  <si>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</si>
  <si>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</si>
  <si>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</si>
  <si>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</si>
  <si>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[B]</t>
  </si>
  <si>
    <t>56142</t>
  </si>
  <si>
    <t>KAMENIVO ZPEVNĚNÉ CEMENTEM TL. DO 100MM</t>
  </si>
  <si>
    <t>SC C8/10</t>
  </si>
  <si>
    <t>1: 32,5m2=32,500 [A]m2  
Celkem 32,5=32.500 [B]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</si>
  <si>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</si>
  <si>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</si>
  <si>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</si>
  <si>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[B]</t>
  </si>
  <si>
    <t>0,2kg/m2</t>
  </si>
  <si>
    <t>1: 32,5m2*2=65,000 [A]m2  
Celkem 65=65.000 [B]</t>
  </si>
  <si>
    <t>574E66</t>
  </si>
  <si>
    <t>ASFALTOVÝ BETON PRO PODKLADNÍ VRSTVY ACP 16+, 16S TL. 70MM</t>
  </si>
  <si>
    <t>1: 65,0m=65,000 [A]m , folie výstražní šířky 33 cm  
Celkem 65=65.000 [B]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</si>
  <si>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</si>
  <si>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[B]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</si>
  <si>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</si>
  <si>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[B]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</si>
  <si>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</si>
  <si>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</si>
  <si>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</si>
  <si>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</si>
  <si>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[B]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</si>
  <si>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</si>
  <si>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</si>
  <si>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</si>
  <si>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[B]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</si>
  <si>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</si>
  <si>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</si>
  <si>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[B]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</si>
  <si>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</si>
  <si>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</si>
  <si>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</si>
  <si>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[B]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</si>
  <si>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</si>
  <si>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</si>
  <si>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</si>
  <si>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</si>
  <si>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[B]</t>
  </si>
  <si>
    <t>R741A50</t>
  </si>
  <si>
    <t>Vyřazení hodnoty uzemnění do pásky 30/4</t>
  </si>
  <si>
    <t>1: 4ks=4,000 [A]ks  
Celkem 4=4.000 [B]</t>
  </si>
  <si>
    <t>R742000</t>
  </si>
  <si>
    <t>Připoj. vod. do 50 na Alfě 25-50 sr.sv.</t>
  </si>
  <si>
    <t>1: 8ks=8,000 [A]ks  
Celkem 8=8.000 [B]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</si>
  <si>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</si>
  <si>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</si>
  <si>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</si>
  <si>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[B]</t>
  </si>
  <si>
    <t>R748213</t>
  </si>
  <si>
    <t>Nátěr uzemnění na povrchu zelenožlutá</t>
  </si>
  <si>
    <t>1: 1,0m=1,000 [A]m  
Celkem 1=1.000 [B]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</si>
  <si>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</si>
  <si>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</si>
  <si>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</si>
  <si>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[B]</t>
  </si>
  <si>
    <t>87426a</t>
  </si>
  <si>
    <t>POTRUBÍ Z TRUB PLAST ODPAD DN DO 80MM</t>
  </si>
  <si>
    <t>KS</t>
  </si>
  <si>
    <t>PVC 63/4</t>
  </si>
  <si>
    <t>1: 4ks=4,000 [A]ks ; trubka svodová pro SV skříň  
Celkem 4=4.000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</si>
  <si>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</si>
  <si>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</si>
  <si>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</si>
  <si>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</si>
  <si>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</si>
  <si>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</si>
  <si>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</si>
  <si>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</si>
  <si>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[B]</t>
  </si>
  <si>
    <t>93131</t>
  </si>
  <si>
    <t>TĚSNĚNÍ DILATAČ SPAR ASF ZÁLIVKOU</t>
  </si>
  <si>
    <t>1: (32,5m*2)*0,015m*0,04m=0,039 [A]m3  
Celkem 0,039=0.039 [B]</t>
  </si>
  <si>
    <t xml:space="preserve">  SO 19-06-51</t>
  </si>
  <si>
    <t>ŽST Kunčice nad Labem, úprava rozvodů nn a osvětlení</t>
  </si>
  <si>
    <t>SO 19-06-51</t>
  </si>
  <si>
    <t>odečteno z výkresové přílohy příslušné části dokumentace  
Celkem 270=270.000 [B]</t>
  </si>
  <si>
    <t>odečteno z výkresové přílohy příslušné části dokumentace  
Celkem 50,3=50.300 [B]</t>
  </si>
  <si>
    <t>odečteno z výkresové přílohy příslušné části dokumentace  
Celkem 39=39.000 [B]</t>
  </si>
  <si>
    <t>odečteno z výkresové přílohy příslušné části dokumentace  
Celkem 24=24.000 [B]</t>
  </si>
  <si>
    <t>odečteno z výkresové přílohy příslušné části dokumentace  
Celkem 290=290.000 [B]</t>
  </si>
  <si>
    <t>odečteno z výkresové přílohy příslušné části dokumentace  
Celkem 31,6=31.600 [B]</t>
  </si>
  <si>
    <t>odečteno z výkresové přílohy příslušné části dokumentace  
Celkem 960=960.000 [B]</t>
  </si>
  <si>
    <t>odečteno z výkresové přílohy příslušné části dokumentace  
Celkem 60=60.000 [B]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</si>
  <si>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</si>
  <si>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</si>
  <si>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</si>
  <si>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</si>
  <si>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</si>
  <si>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</si>
  <si>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</si>
  <si>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</si>
  <si>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
Celkem 510=510.000 [B]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</si>
  <si>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</si>
  <si>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</si>
  <si>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
Celkem 1820=1 820.000 [B]</t>
  </si>
  <si>
    <t>odečteno z výkresové přílohy příslušné části dokumentace  
Celkem 810=810.000 [B]</t>
  </si>
  <si>
    <t>odečteno z výkresové přílohy příslušné části dokumentace  
Celkem 400=400.000 [B]</t>
  </si>
  <si>
    <t>742H41</t>
  </si>
  <si>
    <t>KABEL NN ČTYŘ- A PĚTIŽÍLOVÝ CU FLEXIBILNÍ DO 2,5 MM2</t>
  </si>
  <si>
    <t>odečteno z výkresové přílohy příslušné části dokumentace  
Celkem 240=240.000 [B]</t>
  </si>
  <si>
    <t>dle přílohy 004  
Celkem 25=25.000 [B]</t>
  </si>
  <si>
    <t>odečteno z výkresové přílohy příslušné části dokumentace  
Celkem 42=42.000 [B]</t>
  </si>
  <si>
    <t>742P16</t>
  </si>
  <si>
    <t>SVAZKOVÁNÍ JEDNOŽILOVÝCH KABELŮ VN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</si>
  <si>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</si>
  <si>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</si>
  <si>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</si>
  <si>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</si>
  <si>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</si>
  <si>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
Celkem 80=80.000 [B]</t>
  </si>
  <si>
    <t>odečteno z výkresové přílohy příslušné části dokumentace  
Celkem 850=850.000 [B]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</si>
  <si>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</si>
  <si>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</si>
  <si>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</si>
  <si>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</si>
  <si>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</si>
  <si>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</si>
  <si>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</si>
  <si>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</si>
  <si>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</si>
  <si>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</si>
  <si>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</si>
  <si>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</si>
  <si>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</si>
  <si>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</si>
  <si>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</si>
  <si>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</si>
  <si>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</si>
  <si>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</si>
  <si>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</si>
  <si>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</si>
  <si>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</si>
  <si>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</si>
  <si>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</si>
  <si>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</si>
  <si>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</si>
  <si>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</si>
  <si>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</si>
  <si>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</si>
  <si>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</si>
  <si>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</si>
  <si>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</si>
  <si>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</si>
  <si>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</si>
  <si>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</si>
  <si>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</si>
  <si>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</si>
  <si>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odečteno z výkresové přílohy příslušné části dokumentace  
Celkem 18,7=18.700 [B]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</si>
  <si>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</si>
  <si>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</si>
  <si>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</si>
  <si>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</si>
  <si>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</si>
  <si>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</si>
  <si>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</si>
  <si>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</si>
  <si>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[B]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</si>
  <si>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</si>
  <si>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</si>
  <si>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</si>
  <si>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</si>
  <si>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</si>
  <si>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</si>
  <si>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</si>
  <si>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</si>
  <si>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</si>
  <si>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</si>
  <si>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</si>
  <si>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</si>
  <si>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</si>
  <si>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</si>
  <si>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</si>
  <si>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</si>
  <si>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</si>
  <si>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</si>
  <si>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</si>
  <si>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</si>
  <si>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</si>
  <si>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</si>
  <si>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</si>
  <si>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</si>
  <si>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</si>
  <si>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</si>
  <si>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</si>
  <si>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</si>
  <si>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</si>
  <si>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[B]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</si>
  <si>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</si>
  <si>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</si>
  <si>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</si>
  <si>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</si>
  <si>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</si>
  <si>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</si>
  <si>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</si>
  <si>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</si>
  <si>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</si>
  <si>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</si>
  <si>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</si>
  <si>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</si>
  <si>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</si>
  <si>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</si>
  <si>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VTP a ZTP  
Celkem 1=1.000 [B]</t>
  </si>
  <si>
    <t>v předepsaném rozsahu a počtu dle ZTP část Publicita.</t>
  </si>
  <si>
    <t>VSEOB014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</si>
  <si>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</si>
  <si>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</si>
  <si>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</si>
  <si>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</si>
  <si>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</si>
  <si>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</si>
  <si>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</si>
  <si>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</si>
  <si>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  
Celkem 58021,067=58 021.067 [B]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</si>
  <si>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</si>
  <si>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19-06-51-70,2t  
Celkem 15062,65=15 062.650 [B]</t>
  </si>
  <si>
    <t>POPLATKY ZA LIKVIDACI ODPADŮ NEKONTAMINOVANÝCH VČETNĚ DOPRAVY NA SKLÁDKU A VEŠKERÉ MANIPULACE - 17 01 02 STAVEBNÍ A DEMOLIČNÍ SUŤ (CIHLY)</t>
  </si>
  <si>
    <t>SO 14-19-41-21,6t, SO 14-15-21-51,017t, SO 14-15-22-41,92t  
Celkem 114,537=114.537 [B]</t>
  </si>
  <si>
    <t>905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</si>
  <si>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</si>
  <si>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[B]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</si>
  <si>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</si>
  <si>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  
Celkem 818,57=818.570 [B]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</si>
  <si>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</si>
  <si>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[B]</t>
  </si>
  <si>
    <t>POPLATKY ZA LIKVIDACI ODPADŮ NEKONTAMINOVANÝCH VČETNĚ DOPRAVY NA SKLÁDKU A VEŠKERÉ MANIPULACE- 02 01 03 SMÝCENÉ STROMY A KEŘE</t>
  </si>
  <si>
    <t>SO 14-19-33-4t, SO 14-19-34-0,4t  
Celkem 4,4=4.400 [B]</t>
  </si>
  <si>
    <t>POPLATKY ZA LIKVIDACI ODPADŮ NEKONTAMINOVANÝCH VČETNĚ DOPRAVY NA SKLÁDKU A VEŠKERÉ MANIPULACE- 17 02 01 DŘEVO PO STAVEBNÍM POUŽITÍ, Z DEMOLIC</t>
  </si>
  <si>
    <t>SO 14-15-21-5,637t, SO 14-15-22-13,132t  
Celkem 18,769=18.769 [B]</t>
  </si>
  <si>
    <t>POPLATKY ZA LIKVIDACI ODPADŮ NEKONTAMINOVANÝCH VČETNĚ DOPRAVY NA SKLÁDKU A VEŠKERÉ MANIPULACE - 17 01 01 ŽELEZNIČNÍ PRAŽCE BETONOVÉ</t>
  </si>
  <si>
    <t>SO 14-17-01-313,2t, SO 19-17-01-401t  
Celkem 714,2=714.200 [B]</t>
  </si>
  <si>
    <t>POPLATKY ZA LIKVIDACI ODPADŮ NEKONTAMINOVANÝCH VČETNĚ DOPRAVY NA SKLÁDKU A VEŠKERÉ MANIPULACE- 20 03 99 ODPAD PODOBNÝ KOMUNÁLNÍMU ODPADU</t>
  </si>
  <si>
    <t>SO 14-15-21-5t, SO 14-15-22-7t, SO 19-15-01-0,35t  
Celkem 12,35=12.350 [B]</t>
  </si>
  <si>
    <t>POPLATKY ZA LIKVIDACI ODPADŮ NEKONTAMINOVANÝCH VČETNĚ DOPRAVY NA SKLÁDKU A VEŠKERÉ MANIPULACE- 17 02 03 POLYETYLÉNOVÉ PODLOŽKY (ŽEL. SVRŠEK)</t>
  </si>
  <si>
    <t>SO 14-17-01-2,408t, SO 19-17-01-0,62t  
Celkem 3,028=3.028 [B]</t>
  </si>
  <si>
    <t>POPLATKY ZA LIKVIDACI ODPADŮ NEKONTAMINOVANÝCH VČETNĚ DOPRAVY NA SKLÁDKU A VEŠKERÉ MANIPULACE - 07 02 99 PRYŽOVÉ PODLOŽKY (ŽEL. SVRŠEK)</t>
  </si>
  <si>
    <t>SO 14-17-01-5,068t, SO 19-17-01-1,24t  
Celkem 6,308=6.308 [B]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</si>
  <si>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</si>
  <si>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  
Celkem 2905,508=2 905.508 [B]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</si>
  <si>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</si>
  <si>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14-17-01-340,6t, SO 19-17-01-188t, SO 14-16-31-4,4t, SO 14-16-32-4,5t, SO 14-17-32-0,392t, SO 14-17-35-0,343t  
Celkem 538,235=538.235 [B]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</si>
  <si>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</si>
  <si>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[B]</t>
  </si>
  <si>
    <t>POPLATKY ZA LIKVIDACI ODPADŮ NEBEZPEČNÝCH VČETNĚ DOPRAVY NA SKLÁDKU A VEŠKERÉ MANIPULACE - 17 05 07* LOKÁLNĚ ZNEČIŠTĚNÝ ŠTĚRK A ZEMINA Z KOLEJIŠTĚ (VÝHYBKY)</t>
  </si>
  <si>
    <t>SO 19-17-01-260t  
Celkem 260=260.000 [B]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</si>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</sst>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styles" Target="styles.xml" /><Relationship Id="rId68" Type="http://schemas.openxmlformats.org/officeDocument/2006/relationships/sharedStrings" Target="sharedStrings.xml" /><Relationship Id="rId6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0+C10+C12+C15+C21+C25+C36+C67+C69+C72+C76+C78+C84+C86</f>
      </c>
    </row>
    <row r="7" spans="2:3" ht="12.75" customHeight="1">
      <c r="B7" s="8" t="s">
        <v>7</v>
      </c>
      <c s="10">
        <f>0+E10+E12+E15+E21+E25+E36+E67+E69+E72+E76+E78+E84+E86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236</v>
      </c>
      <c s="12" t="s">
        <v>237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238</v>
      </c>
      <c s="12" t="s">
        <v>239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373</v>
      </c>
      <c s="12" t="s">
        <v>374</v>
      </c>
      <c s="14">
        <f>'SO 90-17-01'!K8+'SO 90-17-01'!M8</f>
      </c>
      <c s="14">
        <f>C14*0.21</f>
      </c>
      <c s="14">
        <f>C14+D14</f>
      </c>
      <c s="13">
        <f>'SO 90-17-01'!T7</f>
      </c>
    </row>
    <row r="15" spans="1:6" ht="12.75">
      <c r="A15" s="11" t="s">
        <v>425</v>
      </c>
      <c s="12" t="s">
        <v>426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427</v>
      </c>
      <c s="12" t="s">
        <v>428</v>
      </c>
      <c s="14">
        <f>'SO 14-16-01.1'!K8+'SO 14-16-01.1'!M8</f>
      </c>
      <c s="14">
        <f>C16*0.21</f>
      </c>
      <c s="14">
        <f>C16+D16</f>
      </c>
      <c s="13">
        <f>'SO 14-16-01.1'!T7</f>
      </c>
    </row>
    <row r="17" spans="1:6" ht="12.75">
      <c r="A17" s="11" t="s">
        <v>668</v>
      </c>
      <c s="12" t="s">
        <v>669</v>
      </c>
      <c s="14">
        <f>'SO 14-16-01.2'!K8+'SO 14-16-01.2'!M8</f>
      </c>
      <c s="14">
        <f>C17*0.21</f>
      </c>
      <c s="14">
        <f>C17+D17</f>
      </c>
      <c s="13">
        <f>'SO 14-16-01.2'!T7</f>
      </c>
    </row>
    <row r="18" spans="1:6" ht="12.75">
      <c r="A18" s="11" t="s">
        <v>1127</v>
      </c>
      <c s="12" t="s">
        <v>1128</v>
      </c>
      <c s="14">
        <f>'SO 19-16-01'!K8+'SO 19-16-01'!M8</f>
      </c>
      <c s="14">
        <f>C18*0.21</f>
      </c>
      <c s="14">
        <f>C18+D18</f>
      </c>
      <c s="13">
        <f>'SO 19-16-01'!T7</f>
      </c>
    </row>
    <row r="19" spans="1:6" ht="25.5">
      <c r="A19" s="11" t="s">
        <v>1249</v>
      </c>
      <c s="12" t="s">
        <v>1250</v>
      </c>
      <c s="14">
        <f>'SO 19-16-01.1'!K8+'SO 19-16-01.1'!M8</f>
      </c>
      <c s="14">
        <f>C19*0.21</f>
      </c>
      <c s="14">
        <f>C19+D19</f>
      </c>
      <c s="13">
        <f>'SO 19-16-01.1'!T7</f>
      </c>
    </row>
    <row r="20" spans="1:6" ht="12.75">
      <c r="A20" s="11" t="s">
        <v>1266</v>
      </c>
      <c s="12" t="s">
        <v>1267</v>
      </c>
      <c s="14">
        <f>'SO 19-17-01'!K8+'SO 19-17-01'!M8</f>
      </c>
      <c s="14">
        <f>C20*0.21</f>
      </c>
      <c s="14">
        <f>C20+D20</f>
      </c>
      <c s="13">
        <f>'SO 19-17-01'!T7</f>
      </c>
    </row>
    <row r="21" spans="1:6" ht="12.75">
      <c r="A21" s="11" t="s">
        <v>1403</v>
      </c>
      <c s="12" t="s">
        <v>1404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1405</v>
      </c>
      <c s="12" t="s">
        <v>1406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1475</v>
      </c>
      <c s="12" t="s">
        <v>1476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1541</v>
      </c>
      <c s="12" t="s">
        <v>1542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1604</v>
      </c>
      <c s="12" t="s">
        <v>1605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1606</v>
      </c>
      <c s="12" t="s">
        <v>1607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1664</v>
      </c>
      <c s="12" t="s">
        <v>1665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1699</v>
      </c>
      <c s="12" t="s">
        <v>1700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1798</v>
      </c>
      <c s="12" t="s">
        <v>1799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1823</v>
      </c>
      <c s="12" t="s">
        <v>1824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1870</v>
      </c>
      <c s="12" t="s">
        <v>1871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1911</v>
      </c>
      <c s="12" t="s">
        <v>1912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1947</v>
      </c>
      <c s="12" t="s">
        <v>1948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1973</v>
      </c>
      <c s="12" t="s">
        <v>1974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2005</v>
      </c>
      <c s="12" t="s">
        <v>2006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2045</v>
      </c>
      <c s="12" t="s">
        <v>2046</v>
      </c>
      <c s="14">
        <f>0+C37+C38+C39+C40+C41+C42+C43+C44+C45+C46+C47+C48+C49+C50+C51+C52+C53+C54+C55+C56+C57+C58+C59+C60+C61+C62+C63+C64+C65+C66</f>
      </c>
      <c s="14">
        <f>C36*0.21</f>
      </c>
      <c s="14">
        <f>0+E37+E38+E39+E40+E41+E42+E43+E44+E45+E46+E47+E48+E49+E50+E51+E52+E53+E54+E55+E56+E57+E58+E59+E60+E61+E62+E63+E64+E65+E66</f>
      </c>
      <c s="13">
        <f>0+F37+F38+F39+F40+F41+F42+F43+F44+F45+F46+F47+F48+F49+F50+F51+F52+F53+F54+F55+F56+F57+F58+F59+F60+F61+F62+F63+F64+F65+F66</f>
      </c>
    </row>
    <row r="37" spans="1:6" ht="12.75">
      <c r="A37" s="11" t="s">
        <v>2047</v>
      </c>
      <c s="12" t="s">
        <v>2048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2061</v>
      </c>
      <c s="12" t="s">
        <v>2062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2209</v>
      </c>
      <c s="12" t="s">
        <v>2210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2299</v>
      </c>
      <c s="12" t="s">
        <v>2300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2357</v>
      </c>
      <c s="12" t="s">
        <v>2358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2413</v>
      </c>
      <c s="12" t="s">
        <v>2414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2441</v>
      </c>
      <c s="12" t="s">
        <v>2442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2479</v>
      </c>
      <c s="12" t="s">
        <v>2480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2574</v>
      </c>
      <c s="12" t="s">
        <v>2575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2631</v>
      </c>
      <c s="12" t="s">
        <v>2632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2674</v>
      </c>
      <c s="12" t="s">
        <v>2675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2723</v>
      </c>
      <c s="12" t="s">
        <v>2724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2804</v>
      </c>
      <c s="12" t="s">
        <v>2805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2870</v>
      </c>
      <c s="12" t="s">
        <v>2871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2902</v>
      </c>
      <c s="12" t="s">
        <v>2903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2918</v>
      </c>
      <c s="12" t="s">
        <v>2919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2978</v>
      </c>
      <c s="12" t="s">
        <v>2979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3010</v>
      </c>
      <c s="12" t="s">
        <v>3011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3038</v>
      </c>
      <c s="12" t="s">
        <v>3039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3092</v>
      </c>
      <c s="12" t="s">
        <v>3093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3122</v>
      </c>
      <c s="12" t="s">
        <v>3123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3195</v>
      </c>
      <c s="12" t="s">
        <v>3196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3240</v>
      </c>
      <c s="12" t="s">
        <v>3241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3260</v>
      </c>
      <c s="12" t="s">
        <v>3261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3277</v>
      </c>
      <c s="12" t="s">
        <v>3278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3284</v>
      </c>
      <c s="12" t="s">
        <v>3285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3312</v>
      </c>
      <c s="12" t="s">
        <v>3313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3363</v>
      </c>
      <c s="12" t="s">
        <v>3364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3409</v>
      </c>
      <c s="12" t="s">
        <v>3410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3415</v>
      </c>
      <c s="12" t="s">
        <v>3416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12.75">
      <c r="A67" s="11" t="s">
        <v>3420</v>
      </c>
      <c s="12" t="s">
        <v>3421</v>
      </c>
      <c s="14">
        <f>0+C68</f>
      </c>
      <c s="14">
        <f>C67*0.21</f>
      </c>
      <c s="14">
        <f>0+E68</f>
      </c>
      <c s="13">
        <f>0+F68</f>
      </c>
    </row>
    <row r="68" spans="1:6" ht="12.75">
      <c r="A68" s="11" t="s">
        <v>3422</v>
      </c>
      <c s="12" t="s">
        <v>3423</v>
      </c>
      <c s="14">
        <f>'SO 19-15-01'!K8+'SO 19-15-01'!M8</f>
      </c>
      <c s="14">
        <f>C68*0.21</f>
      </c>
      <c s="14">
        <f>C68+D68</f>
      </c>
      <c s="13">
        <f>'SO 19-15-01'!T7</f>
      </c>
    </row>
    <row r="69" spans="1:6" ht="12.75">
      <c r="A69" s="11" t="s">
        <v>3509</v>
      </c>
      <c s="12" t="s">
        <v>3510</v>
      </c>
      <c s="14">
        <f>0+C70+C71</f>
      </c>
      <c s="14">
        <f>C69*0.21</f>
      </c>
      <c s="14">
        <f>0+E70+E71</f>
      </c>
      <c s="13">
        <f>0+F70+F71</f>
      </c>
    </row>
    <row r="70" spans="1:6" ht="12.75">
      <c r="A70" s="11" t="s">
        <v>3511</v>
      </c>
      <c s="12" t="s">
        <v>3512</v>
      </c>
      <c s="14">
        <f>'SO 14-15-21'!K8+'SO 14-15-21'!M8</f>
      </c>
      <c s="14">
        <f>C70*0.21</f>
      </c>
      <c s="14">
        <f>C70+D70</f>
      </c>
      <c s="13">
        <f>'SO 14-15-21'!T7</f>
      </c>
    </row>
    <row r="71" spans="1:6" ht="12.75">
      <c r="A71" s="11" t="s">
        <v>3552</v>
      </c>
      <c s="12" t="s">
        <v>3512</v>
      </c>
      <c s="14">
        <f>'SO 14-15-22'!K8+'SO 14-15-22'!M8</f>
      </c>
      <c s="14">
        <f>C71*0.21</f>
      </c>
      <c s="14">
        <f>C71+D71</f>
      </c>
      <c s="13">
        <f>'SO 14-15-22'!T7</f>
      </c>
    </row>
    <row r="72" spans="1:6" ht="12.75">
      <c r="A72" s="11" t="s">
        <v>3590</v>
      </c>
      <c s="12" t="s">
        <v>3591</v>
      </c>
      <c s="14">
        <f>0+C73+C74+C75</f>
      </c>
      <c s="14">
        <f>C72*0.21</f>
      </c>
      <c s="14">
        <f>0+E73+E74+E75</f>
      </c>
      <c s="13">
        <f>0+F73+F74+F75</f>
      </c>
    </row>
    <row r="73" spans="1:6" ht="12.75">
      <c r="A73" s="11" t="s">
        <v>3592</v>
      </c>
      <c s="12" t="s">
        <v>3593</v>
      </c>
      <c s="14">
        <f>'SO 14-15-51'!K8+'SO 14-15-51'!M8</f>
      </c>
      <c s="14">
        <f>C73*0.21</f>
      </c>
      <c s="14">
        <f>C73+D73</f>
      </c>
      <c s="13">
        <f>'SO 14-15-51'!T7</f>
      </c>
    </row>
    <row r="74" spans="1:6" ht="12.75">
      <c r="A74" s="11" t="s">
        <v>3618</v>
      </c>
      <c s="12" t="s">
        <v>3619</v>
      </c>
      <c s="14">
        <f>'SO 14-15-52'!K8+'SO 14-15-52'!M8</f>
      </c>
      <c s="14">
        <f>C74*0.21</f>
      </c>
      <c s="14">
        <f>C74+D74</f>
      </c>
      <c s="13">
        <f>'SO 14-15-52'!T7</f>
      </c>
    </row>
    <row r="75" spans="1:6" ht="12.75">
      <c r="A75" s="11" t="s">
        <v>3630</v>
      </c>
      <c s="12" t="s">
        <v>3631</v>
      </c>
      <c s="14">
        <f>'SO 19-15-51'!K8+'SO 19-15-51'!M8</f>
      </c>
      <c s="14">
        <f>C75*0.21</f>
      </c>
      <c s="14">
        <f>C75+D75</f>
      </c>
      <c s="13">
        <f>'SO 19-15-51'!T7</f>
      </c>
    </row>
    <row r="76" spans="1:6" ht="12.75">
      <c r="A76" s="11" t="s">
        <v>3646</v>
      </c>
      <c s="12" t="s">
        <v>3647</v>
      </c>
      <c s="14">
        <f>0+C77</f>
      </c>
      <c s="14">
        <f>C76*0.21</f>
      </c>
      <c s="14">
        <f>0+E77</f>
      </c>
      <c s="13">
        <f>0+F77</f>
      </c>
    </row>
    <row r="77" spans="1:6" ht="12.75">
      <c r="A77" s="11" t="s">
        <v>3648</v>
      </c>
      <c s="12" t="s">
        <v>3649</v>
      </c>
      <c s="14">
        <f>'SO 19-06-01'!K8+'SO 19-06-01'!M8</f>
      </c>
      <c s="14">
        <f>C77*0.21</f>
      </c>
      <c s="14">
        <f>C77+D77</f>
      </c>
      <c s="13">
        <f>'SO 19-06-01'!T7</f>
      </c>
    </row>
    <row r="78" spans="1:6" ht="12.75">
      <c r="A78" s="11" t="s">
        <v>3744</v>
      </c>
      <c s="12" t="s">
        <v>3745</v>
      </c>
      <c s="14">
        <f>0+C79+C80+C81+C82+C83</f>
      </c>
      <c s="14">
        <f>C78*0.21</f>
      </c>
      <c s="14">
        <f>0+E79+E80+E81+E82+E83</f>
      </c>
      <c s="13">
        <f>0+F79+F80+F81+F82+F83</f>
      </c>
    </row>
    <row r="79" spans="1:6" ht="12.75">
      <c r="A79" s="11" t="s">
        <v>3746</v>
      </c>
      <c s="12" t="s">
        <v>3747</v>
      </c>
      <c s="14">
        <f>'SO 14-06-51'!K8+'SO 14-06-51'!M8</f>
      </c>
      <c s="14">
        <f>C79*0.21</f>
      </c>
      <c s="14">
        <f>C79+D79</f>
      </c>
      <c s="13">
        <f>'SO 14-06-51'!T7</f>
      </c>
    </row>
    <row r="80" spans="1:6" ht="12.75">
      <c r="A80" s="11" t="s">
        <v>3863</v>
      </c>
      <c s="12" t="s">
        <v>3864</v>
      </c>
      <c s="14">
        <f>'SO 14-06-52'!K8+'SO 14-06-52'!M8</f>
      </c>
      <c s="14">
        <f>C80*0.21</f>
      </c>
      <c s="14">
        <f>C80+D80</f>
      </c>
      <c s="13">
        <f>'SO 14-06-52'!T7</f>
      </c>
    </row>
    <row r="81" spans="1:6" ht="12.75">
      <c r="A81" s="11" t="s">
        <v>3884</v>
      </c>
      <c s="12" t="s">
        <v>3885</v>
      </c>
      <c s="14">
        <f>'SO 14-21-01'!K8+'SO 14-21-01'!M8</f>
      </c>
      <c s="14">
        <f>C81*0.21</f>
      </c>
      <c s="14">
        <f>C81+D81</f>
      </c>
      <c s="13">
        <f>'SO 14-21-01'!T7</f>
      </c>
    </row>
    <row r="82" spans="1:6" ht="12.75">
      <c r="A82" s="11" t="s">
        <v>3889</v>
      </c>
      <c s="12" t="s">
        <v>3890</v>
      </c>
      <c s="14">
        <f>'SO 14-21-02'!K8+'SO 14-21-02'!M8</f>
      </c>
      <c s="14">
        <f>C82*0.21</f>
      </c>
      <c s="14">
        <f>C82+D82</f>
      </c>
      <c s="13">
        <f>'SO 14-21-02'!T7</f>
      </c>
    </row>
    <row r="83" spans="1:6" ht="12.75">
      <c r="A83" s="11" t="s">
        <v>3992</v>
      </c>
      <c s="12" t="s">
        <v>3993</v>
      </c>
      <c s="14">
        <f>'SO 19-06-51'!K8+'SO 19-06-51'!M8</f>
      </c>
      <c s="14">
        <f>C83*0.21</f>
      </c>
      <c s="14">
        <f>C83+D83</f>
      </c>
      <c s="13">
        <f>'SO 19-06-51'!T7</f>
      </c>
    </row>
    <row r="84" spans="1:6" ht="12.75">
      <c r="A84" s="11" t="s">
        <v>4068</v>
      </c>
      <c s="12" t="s">
        <v>4069</v>
      </c>
      <c s="14">
        <f>0+C85</f>
      </c>
      <c s="14">
        <f>C84*0.21</f>
      </c>
      <c s="14">
        <f>0+E85</f>
      </c>
      <c s="13">
        <f>0+F85</f>
      </c>
    </row>
    <row r="85" spans="1:6" ht="12.75">
      <c r="A85" s="11" t="s">
        <v>4070</v>
      </c>
      <c s="12" t="s">
        <v>4069</v>
      </c>
      <c s="14">
        <f>'SO 98-98'!K8+'SO 98-98'!M8</f>
      </c>
      <c s="14">
        <f>C85*0.21</f>
      </c>
      <c s="14">
        <f>C85+D85</f>
      </c>
      <c s="13">
        <f>'SO 98-98'!T7</f>
      </c>
    </row>
    <row r="86" spans="1:6" ht="12.75">
      <c r="A86" s="11" t="s">
        <v>4126</v>
      </c>
      <c s="12" t="s">
        <v>4127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4128</v>
      </c>
      <c s="12" t="s">
        <v>4129</v>
      </c>
      <c s="14">
        <f>'SO 90-90'!K8+'SO 90-90'!M8</f>
      </c>
      <c s="14">
        <f>C87*0.21</f>
      </c>
      <c s="14">
        <f>C87+D87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1407</v>
      </c>
      <c r="E8" s="30" t="s">
        <v>1406</v>
      </c>
      <c r="J8" s="29">
        <f>0+J9+J22+J35+J40+J61+J74+J79+J84+J101+J106+J115+J128+J133</f>
      </c>
      <c s="29">
        <f>0+K9+K22+K35+K40+K61+K74+K79+K84+K101+K106+K115+K128+K133</f>
      </c>
      <c s="29">
        <f>0+L9+L22+L35+L40+L61+L74+L79+L84+L101+L106+L115+L128+L133</f>
      </c>
      <c s="29">
        <f>0+M9+M22+M35+M40+M61+M74+M79+M84+M101+M106+M115+M128+M133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38.25">
      <c r="A12" s="35" t="s">
        <v>56</v>
      </c>
      <c r="E12" s="40" t="s">
        <v>1408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76.5">
      <c r="A16" s="35" t="s">
        <v>56</v>
      </c>
      <c r="E16" s="40" t="s">
        <v>1409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1410</v>
      </c>
    </row>
    <row r="21" spans="1:5" ht="127.5">
      <c r="A21" t="s">
        <v>58</v>
      </c>
      <c r="E21" s="39" t="s">
        <v>274</v>
      </c>
    </row>
    <row r="22" spans="1:13" ht="12.75">
      <c r="A22" t="s">
        <v>46</v>
      </c>
      <c r="C22" s="31" t="s">
        <v>107</v>
      </c>
      <c r="E22" s="33" t="s">
        <v>443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452</v>
      </c>
      <c s="35" t="s">
        <v>5</v>
      </c>
      <c s="6" t="s">
        <v>453</v>
      </c>
      <c s="36" t="s">
        <v>53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1411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1412</v>
      </c>
      <c s="35" t="s">
        <v>5</v>
      </c>
      <c s="6" t="s">
        <v>1413</v>
      </c>
      <c s="36" t="s">
        <v>53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1414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74</v>
      </c>
      <c s="34" t="s">
        <v>1415</v>
      </c>
      <c s="35" t="s">
        <v>5</v>
      </c>
      <c s="6" t="s">
        <v>1416</v>
      </c>
      <c s="36" t="s">
        <v>61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1417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126</v>
      </c>
      <c r="E35" s="33" t="s">
        <v>471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475</v>
      </c>
      <c s="35" t="s">
        <v>5</v>
      </c>
      <c s="6" t="s">
        <v>476</v>
      </c>
      <c s="36" t="s">
        <v>53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1418</v>
      </c>
    </row>
    <row r="39" spans="1:5" ht="12.75">
      <c r="A39" t="s">
        <v>58</v>
      </c>
      <c r="E39" s="39" t="s">
        <v>5</v>
      </c>
    </row>
    <row r="40" spans="1:13" ht="12.75">
      <c r="A40" t="s">
        <v>46</v>
      </c>
      <c r="C40" s="31" t="s">
        <v>129</v>
      </c>
      <c r="E40" s="33" t="s">
        <v>491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1419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498</v>
      </c>
      <c s="35" t="s">
        <v>5</v>
      </c>
      <c s="6" t="s">
        <v>499</v>
      </c>
      <c s="36" t="s">
        <v>53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1420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1160</v>
      </c>
      <c s="35" t="s">
        <v>5</v>
      </c>
      <c s="6" t="s">
        <v>1161</v>
      </c>
      <c s="36" t="s">
        <v>97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1421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1424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1427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230</v>
      </c>
      <c r="E61" s="33" t="s">
        <v>525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1428</v>
      </c>
      <c s="35" t="s">
        <v>5</v>
      </c>
      <c s="6" t="s">
        <v>1429</v>
      </c>
      <c s="36" t="s">
        <v>53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1430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526</v>
      </c>
      <c s="35" t="s">
        <v>5</v>
      </c>
      <c s="6" t="s">
        <v>527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1431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119</v>
      </c>
      <c s="34" t="s">
        <v>532</v>
      </c>
      <c s="35" t="s">
        <v>5</v>
      </c>
      <c s="6" t="s">
        <v>533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1432</v>
      </c>
    </row>
    <row r="73" spans="1:5" ht="12.75">
      <c r="A73" t="s">
        <v>58</v>
      </c>
      <c r="E73" s="39" t="s">
        <v>5</v>
      </c>
    </row>
    <row r="74" spans="1:13" ht="12.75">
      <c r="A74" t="s">
        <v>46</v>
      </c>
      <c r="C74" s="31" t="s">
        <v>233</v>
      </c>
      <c r="E74" s="33" t="s">
        <v>538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123</v>
      </c>
      <c s="34" t="s">
        <v>539</v>
      </c>
      <c s="35" t="s">
        <v>5</v>
      </c>
      <c s="6" t="s">
        <v>540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1433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565</v>
      </c>
      <c r="E79" s="33" t="s">
        <v>566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126</v>
      </c>
      <c s="34" t="s">
        <v>718</v>
      </c>
      <c s="35" t="s">
        <v>5</v>
      </c>
      <c s="6" t="s">
        <v>719</v>
      </c>
      <c s="36" t="s">
        <v>53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38.25">
      <c r="A82" s="35" t="s">
        <v>56</v>
      </c>
      <c r="E82" s="40" t="s">
        <v>1434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618</v>
      </c>
      <c r="E84" s="33" t="s">
        <v>1435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1436</v>
      </c>
      <c s="35" t="s">
        <v>5</v>
      </c>
      <c s="6" t="s">
        <v>1437</v>
      </c>
      <c s="36" t="s">
        <v>97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1438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133</v>
      </c>
      <c s="34" t="s">
        <v>1199</v>
      </c>
      <c s="35" t="s">
        <v>5</v>
      </c>
      <c s="6" t="s">
        <v>1200</v>
      </c>
      <c s="36" t="s">
        <v>97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1439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1440</v>
      </c>
      <c s="35" t="s">
        <v>5</v>
      </c>
      <c s="6" t="s">
        <v>1441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1442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140</v>
      </c>
      <c s="34" t="s">
        <v>1443</v>
      </c>
      <c s="35" t="s">
        <v>5</v>
      </c>
      <c s="6" t="s">
        <v>1444</v>
      </c>
      <c s="36" t="s">
        <v>97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1445</v>
      </c>
    </row>
    <row r="100" spans="1:5" ht="12.75">
      <c r="A100" t="s">
        <v>58</v>
      </c>
      <c r="E100" s="39" t="s">
        <v>5</v>
      </c>
    </row>
    <row r="101" spans="1:13" ht="12.75">
      <c r="A101" t="s">
        <v>46</v>
      </c>
      <c r="C101" s="31" t="s">
        <v>606</v>
      </c>
      <c r="E101" s="33" t="s">
        <v>607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1446</v>
      </c>
      <c s="35" t="s">
        <v>5</v>
      </c>
      <c s="6" t="s">
        <v>1447</v>
      </c>
      <c s="36" t="s">
        <v>88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1448</v>
      </c>
    </row>
    <row r="105" spans="1:5" ht="12.75">
      <c r="A105" t="s">
        <v>58</v>
      </c>
      <c r="E105" s="39" t="s">
        <v>5</v>
      </c>
    </row>
    <row r="106" spans="1:13" ht="12.75">
      <c r="A106" t="s">
        <v>46</v>
      </c>
      <c r="C106" s="31" t="s">
        <v>636</v>
      </c>
      <c r="E106" s="33" t="s">
        <v>637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148</v>
      </c>
      <c s="34" t="s">
        <v>1449</v>
      </c>
      <c s="35" t="s">
        <v>5</v>
      </c>
      <c s="6" t="s">
        <v>1450</v>
      </c>
      <c s="36" t="s">
        <v>88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56</v>
      </c>
      <c r="E109" s="40" t="s">
        <v>1451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152</v>
      </c>
      <c s="34" t="s">
        <v>1235</v>
      </c>
      <c s="35" t="s">
        <v>5</v>
      </c>
      <c s="6" t="s">
        <v>1236</v>
      </c>
      <c s="36" t="s">
        <v>88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1452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344</v>
      </c>
      <c r="E115" s="33" t="s">
        <v>345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156</v>
      </c>
      <c s="34" t="s">
        <v>1453</v>
      </c>
      <c s="35" t="s">
        <v>5</v>
      </c>
      <c s="6" t="s">
        <v>1454</v>
      </c>
      <c s="36" t="s">
        <v>88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1455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163</v>
      </c>
      <c s="34" t="s">
        <v>1456</v>
      </c>
      <c s="35" t="s">
        <v>5</v>
      </c>
      <c s="6" t="s">
        <v>1457</v>
      </c>
      <c s="36" t="s">
        <v>88</v>
      </c>
      <c s="37">
        <v>90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25.5">
      <c r="A121" s="35" t="s">
        <v>55</v>
      </c>
      <c r="E121" s="39" t="s">
        <v>1457</v>
      </c>
    </row>
    <row r="122" spans="1:5" ht="25.5">
      <c r="A122" s="35" t="s">
        <v>56</v>
      </c>
      <c r="E122" s="40" t="s">
        <v>1458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167</v>
      </c>
      <c s="34" t="s">
        <v>1459</v>
      </c>
      <c s="35" t="s">
        <v>5</v>
      </c>
      <c s="6" t="s">
        <v>1460</v>
      </c>
      <c s="36" t="s">
        <v>97</v>
      </c>
      <c s="37">
        <v>90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1461</v>
      </c>
    </row>
    <row r="127" spans="1:5" ht="12.75">
      <c r="A127" t="s">
        <v>58</v>
      </c>
      <c r="E127" s="39" t="s">
        <v>5</v>
      </c>
    </row>
    <row r="128" spans="1:13" ht="12.75">
      <c r="A128" t="s">
        <v>46</v>
      </c>
      <c r="C128" s="31" t="s">
        <v>647</v>
      </c>
      <c r="E128" s="33" t="s">
        <v>1462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171</v>
      </c>
      <c s="34" t="s">
        <v>1463</v>
      </c>
      <c s="35" t="s">
        <v>5</v>
      </c>
      <c s="6" t="s">
        <v>1464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1465</v>
      </c>
    </row>
    <row r="132" spans="1:5" ht="12.75">
      <c r="A132" t="s">
        <v>58</v>
      </c>
      <c r="E132" s="39" t="s">
        <v>5</v>
      </c>
    </row>
    <row r="133" spans="1:13" ht="12.75">
      <c r="A133" t="s">
        <v>46</v>
      </c>
      <c r="C133" s="31" t="s">
        <v>662</v>
      </c>
      <c r="E133" s="33" t="s">
        <v>663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12.75">
      <c r="A134" t="s">
        <v>49</v>
      </c>
      <c s="34" t="s">
        <v>175</v>
      </c>
      <c s="34" t="s">
        <v>1466</v>
      </c>
      <c s="35" t="s">
        <v>5</v>
      </c>
      <c s="6" t="s">
        <v>1467</v>
      </c>
      <c s="36" t="s">
        <v>88</v>
      </c>
      <c s="37">
        <v>122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1468</v>
      </c>
    </row>
    <row r="137" spans="1:5" ht="12.75">
      <c r="A137" t="s">
        <v>58</v>
      </c>
      <c r="E137" s="39" t="s">
        <v>5</v>
      </c>
    </row>
    <row r="138" spans="1:16" ht="12.75">
      <c r="A138" t="s">
        <v>49</v>
      </c>
      <c s="34" t="s">
        <v>179</v>
      </c>
      <c s="34" t="s">
        <v>1469</v>
      </c>
      <c s="35" t="s">
        <v>5</v>
      </c>
      <c s="6" t="s">
        <v>1470</v>
      </c>
      <c s="36" t="s">
        <v>53</v>
      </c>
      <c s="37">
        <v>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1471</v>
      </c>
    </row>
    <row r="141" spans="1:5" ht="12.75">
      <c r="A141" t="s">
        <v>58</v>
      </c>
      <c r="E141" s="39" t="s">
        <v>5</v>
      </c>
    </row>
    <row r="142" spans="1:16" ht="12.75">
      <c r="A142" t="s">
        <v>49</v>
      </c>
      <c s="34" t="s">
        <v>183</v>
      </c>
      <c s="34" t="s">
        <v>1472</v>
      </c>
      <c s="35" t="s">
        <v>5</v>
      </c>
      <c s="6" t="s">
        <v>1473</v>
      </c>
      <c s="36" t="s">
        <v>78</v>
      </c>
      <c s="37">
        <v>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38.25">
      <c r="A144" s="35" t="s">
        <v>56</v>
      </c>
      <c r="E144" s="40" t="s">
        <v>1474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1477</v>
      </c>
      <c r="E8" s="30" t="s">
        <v>1476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1478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1479</v>
      </c>
    </row>
    <row r="17" spans="1:5" ht="127.5">
      <c r="A17" t="s">
        <v>58</v>
      </c>
      <c r="E17" s="39" t="s">
        <v>274</v>
      </c>
    </row>
    <row r="18" spans="1:13" ht="12.75">
      <c r="A18" t="s">
        <v>46</v>
      </c>
      <c r="C18" s="31" t="s">
        <v>104</v>
      </c>
      <c r="E18" s="33" t="s">
        <v>1480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1481</v>
      </c>
      <c s="35" t="s">
        <v>5</v>
      </c>
      <c s="6" t="s">
        <v>1482</v>
      </c>
      <c s="36" t="s">
        <v>53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1483</v>
      </c>
    </row>
    <row r="22" spans="1:5" ht="12.75">
      <c r="A22" t="s">
        <v>58</v>
      </c>
      <c r="E22" s="39" t="s">
        <v>5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66</v>
      </c>
      <c s="34" t="s">
        <v>1484</v>
      </c>
      <c s="35" t="s">
        <v>5</v>
      </c>
      <c s="6" t="s">
        <v>1485</v>
      </c>
      <c s="36" t="s">
        <v>53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1486</v>
      </c>
    </row>
    <row r="27" spans="1:5" ht="12.75">
      <c r="A27" t="s">
        <v>58</v>
      </c>
      <c r="E27" s="39" t="s">
        <v>5</v>
      </c>
    </row>
    <row r="28" spans="1:16" ht="12.75">
      <c r="A28" t="s">
        <v>49</v>
      </c>
      <c s="34" t="s">
        <v>70</v>
      </c>
      <c s="34" t="s">
        <v>1487</v>
      </c>
      <c s="35" t="s">
        <v>5</v>
      </c>
      <c s="6" t="s">
        <v>1488</v>
      </c>
      <c s="36" t="s">
        <v>53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1489</v>
      </c>
    </row>
    <row r="31" spans="1:5" ht="12.75">
      <c r="A31" t="s">
        <v>58</v>
      </c>
      <c r="E31" s="39" t="s">
        <v>5</v>
      </c>
    </row>
    <row r="32" spans="1:16" ht="12.75">
      <c r="A32" t="s">
        <v>49</v>
      </c>
      <c s="34" t="s">
        <v>74</v>
      </c>
      <c s="34" t="s">
        <v>1490</v>
      </c>
      <c s="35" t="s">
        <v>5</v>
      </c>
      <c s="6" t="s">
        <v>1491</v>
      </c>
      <c s="36" t="s">
        <v>53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1492</v>
      </c>
    </row>
    <row r="35" spans="1:5" ht="12.75">
      <c r="A35" t="s">
        <v>58</v>
      </c>
      <c r="E35" s="39" t="s">
        <v>5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1493</v>
      </c>
      <c s="35" t="s">
        <v>5</v>
      </c>
      <c s="6" t="s">
        <v>1494</v>
      </c>
      <c s="36" t="s">
        <v>53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63.75">
      <c r="A39" s="35" t="s">
        <v>56</v>
      </c>
      <c r="E39" s="40" t="s">
        <v>1495</v>
      </c>
    </row>
    <row r="40" spans="1:5" ht="12.75">
      <c r="A40" t="s">
        <v>58</v>
      </c>
      <c r="E40" s="39" t="s">
        <v>5</v>
      </c>
    </row>
    <row r="41" spans="1:13" ht="12.75">
      <c r="A41" t="s">
        <v>46</v>
      </c>
      <c r="C41" s="31" t="s">
        <v>129</v>
      </c>
      <c r="E41" s="33" t="s">
        <v>1496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1497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94</v>
      </c>
      <c s="34" t="s">
        <v>1155</v>
      </c>
      <c s="35" t="s">
        <v>5</v>
      </c>
      <c s="6" t="s">
        <v>1156</v>
      </c>
      <c s="36" t="s">
        <v>97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1498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100</v>
      </c>
      <c s="34" t="s">
        <v>1160</v>
      </c>
      <c s="35" t="s">
        <v>5</v>
      </c>
      <c s="6" t="s">
        <v>1161</v>
      </c>
      <c s="36" t="s">
        <v>97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1499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1500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1501</v>
      </c>
    </row>
    <row r="61" spans="1:5" ht="12.75">
      <c r="A61" t="s">
        <v>58</v>
      </c>
      <c r="E61" s="39" t="s">
        <v>5</v>
      </c>
    </row>
    <row r="62" spans="1:16" ht="25.5">
      <c r="A62" t="s">
        <v>49</v>
      </c>
      <c s="34" t="s">
        <v>111</v>
      </c>
      <c s="34" t="s">
        <v>1502</v>
      </c>
      <c s="35" t="s">
        <v>5</v>
      </c>
      <c s="6" t="s">
        <v>1503</v>
      </c>
      <c s="36" t="s">
        <v>97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1504</v>
      </c>
    </row>
    <row r="65" spans="1:5" ht="12.75">
      <c r="A65" t="s">
        <v>58</v>
      </c>
      <c r="E65" s="39" t="s">
        <v>5</v>
      </c>
    </row>
    <row r="66" spans="1:13" ht="12.75">
      <c r="A66" t="s">
        <v>46</v>
      </c>
      <c r="C66" s="31" t="s">
        <v>230</v>
      </c>
      <c r="E66" s="33" t="s">
        <v>525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115</v>
      </c>
      <c s="34" t="s">
        <v>1428</v>
      </c>
      <c s="35" t="s">
        <v>5</v>
      </c>
      <c s="6" t="s">
        <v>1429</v>
      </c>
      <c s="36" t="s">
        <v>53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1505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1506</v>
      </c>
    </row>
    <row r="74" spans="1:5" ht="12.75">
      <c r="A74" t="s">
        <v>58</v>
      </c>
      <c r="E74" s="39" t="s">
        <v>5</v>
      </c>
    </row>
    <row r="75" spans="1:13" ht="12.75">
      <c r="A75" t="s">
        <v>46</v>
      </c>
      <c r="C75" s="31" t="s">
        <v>565</v>
      </c>
      <c r="E75" s="33" t="s">
        <v>1507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1508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618</v>
      </c>
      <c r="E80" s="33" t="s">
        <v>1507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126</v>
      </c>
      <c s="34" t="s">
        <v>1436</v>
      </c>
      <c s="35" t="s">
        <v>5</v>
      </c>
      <c s="6" t="s">
        <v>1437</v>
      </c>
      <c s="36" t="s">
        <v>97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1509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129</v>
      </c>
      <c s="34" t="s">
        <v>1199</v>
      </c>
      <c s="35" t="s">
        <v>5</v>
      </c>
      <c s="6" t="s">
        <v>1200</v>
      </c>
      <c s="36" t="s">
        <v>97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1510</v>
      </c>
    </row>
    <row r="88" spans="1:5" ht="12.75">
      <c r="A88" t="s">
        <v>58</v>
      </c>
      <c r="E88" s="39" t="s">
        <v>5</v>
      </c>
    </row>
    <row r="89" spans="1:16" ht="25.5">
      <c r="A89" t="s">
        <v>49</v>
      </c>
      <c s="34" t="s">
        <v>133</v>
      </c>
      <c s="34" t="s">
        <v>1440</v>
      </c>
      <c s="35" t="s">
        <v>5</v>
      </c>
      <c s="6" t="s">
        <v>1441</v>
      </c>
      <c s="36" t="s">
        <v>97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1511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1443</v>
      </c>
      <c s="35" t="s">
        <v>5</v>
      </c>
      <c s="6" t="s">
        <v>1444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1512</v>
      </c>
    </row>
    <row r="96" spans="1:5" ht="12.75">
      <c r="A96" t="s">
        <v>58</v>
      </c>
      <c r="E96" s="39" t="s">
        <v>5</v>
      </c>
    </row>
    <row r="97" spans="1:13" ht="12.75">
      <c r="A97" t="s">
        <v>46</v>
      </c>
      <c r="C97" s="31" t="s">
        <v>857</v>
      </c>
      <c r="E97" s="33" t="s">
        <v>1513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140</v>
      </c>
      <c s="34" t="s">
        <v>1514</v>
      </c>
      <c s="35" t="s">
        <v>5</v>
      </c>
      <c s="6" t="s">
        <v>1515</v>
      </c>
      <c s="36" t="s">
        <v>97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1516</v>
      </c>
    </row>
    <row r="101" spans="1:5" ht="12.75">
      <c r="A101" t="s">
        <v>58</v>
      </c>
      <c r="E101" s="39" t="s">
        <v>5</v>
      </c>
    </row>
    <row r="102" spans="1:13" ht="12.75">
      <c r="A102" t="s">
        <v>46</v>
      </c>
      <c r="C102" s="31" t="s">
        <v>622</v>
      </c>
      <c r="E102" s="33" t="s">
        <v>623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144</v>
      </c>
      <c s="34" t="s">
        <v>1517</v>
      </c>
      <c s="35" t="s">
        <v>5</v>
      </c>
      <c s="6" t="s">
        <v>1518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1519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636</v>
      </c>
      <c r="E107" s="33" t="s">
        <v>1520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148</v>
      </c>
      <c s="34" t="s">
        <v>1449</v>
      </c>
      <c s="35" t="s">
        <v>5</v>
      </c>
      <c s="6" t="s">
        <v>1450</v>
      </c>
      <c s="36" t="s">
        <v>88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1521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152</v>
      </c>
      <c s="34" t="s">
        <v>1235</v>
      </c>
      <c s="35" t="s">
        <v>5</v>
      </c>
      <c s="6" t="s">
        <v>1236</v>
      </c>
      <c s="36" t="s">
        <v>88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1522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156</v>
      </c>
      <c s="34" t="s">
        <v>1523</v>
      </c>
      <c s="35" t="s">
        <v>5</v>
      </c>
      <c s="6" t="s">
        <v>1524</v>
      </c>
      <c s="36" t="s">
        <v>110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1525</v>
      </c>
    </row>
    <row r="119" spans="1:5" ht="76.5">
      <c r="A119" t="s">
        <v>58</v>
      </c>
      <c r="E119" s="39" t="s">
        <v>1526</v>
      </c>
    </row>
    <row r="120" spans="1:16" ht="12.75">
      <c r="A120" t="s">
        <v>49</v>
      </c>
      <c s="34" t="s">
        <v>159</v>
      </c>
      <c s="34" t="s">
        <v>1527</v>
      </c>
      <c s="35" t="s">
        <v>5</v>
      </c>
      <c s="6" t="s">
        <v>1528</v>
      </c>
      <c s="36" t="s">
        <v>88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79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1529</v>
      </c>
    </row>
    <row r="123" spans="1:5" ht="12.75">
      <c r="A123" t="s">
        <v>58</v>
      </c>
      <c r="E123" s="39" t="s">
        <v>5</v>
      </c>
    </row>
    <row r="124" spans="1:13" ht="12.75">
      <c r="A124" t="s">
        <v>46</v>
      </c>
      <c r="C124" s="31" t="s">
        <v>344</v>
      </c>
      <c r="E124" s="33" t="s">
        <v>345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163</v>
      </c>
      <c s="34" t="s">
        <v>1453</v>
      </c>
      <c s="35" t="s">
        <v>5</v>
      </c>
      <c s="6" t="s">
        <v>1454</v>
      </c>
      <c s="36" t="s">
        <v>88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63.75">
      <c r="A127" s="35" t="s">
        <v>56</v>
      </c>
      <c r="E127" s="40" t="s">
        <v>1530</v>
      </c>
    </row>
    <row r="128" spans="1:5" ht="12.75">
      <c r="A128" t="s">
        <v>58</v>
      </c>
      <c r="E128" s="39" t="s">
        <v>5</v>
      </c>
    </row>
    <row r="129" spans="1:16" ht="25.5">
      <c r="A129" t="s">
        <v>49</v>
      </c>
      <c s="34" t="s">
        <v>167</v>
      </c>
      <c s="34" t="s">
        <v>1531</v>
      </c>
      <c s="35" t="s">
        <v>5</v>
      </c>
      <c s="6" t="s">
        <v>1532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1533</v>
      </c>
    </row>
    <row r="132" spans="1:5" ht="12.75">
      <c r="A132" t="s">
        <v>58</v>
      </c>
      <c r="E132" s="39" t="s">
        <v>5</v>
      </c>
    </row>
    <row r="133" spans="1:16" ht="25.5">
      <c r="A133" t="s">
        <v>49</v>
      </c>
      <c s="34" t="s">
        <v>171</v>
      </c>
      <c s="34" t="s">
        <v>1456</v>
      </c>
      <c s="35" t="s">
        <v>5</v>
      </c>
      <c s="6" t="s">
        <v>1457</v>
      </c>
      <c s="36" t="s">
        <v>88</v>
      </c>
      <c s="37">
        <v>600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1534</v>
      </c>
    </row>
    <row r="136" spans="1:5" ht="12.75">
      <c r="A136" t="s">
        <v>58</v>
      </c>
      <c r="E136" s="39" t="s">
        <v>5</v>
      </c>
    </row>
    <row r="137" spans="1:16" ht="12.75">
      <c r="A137" t="s">
        <v>49</v>
      </c>
      <c s="34" t="s">
        <v>175</v>
      </c>
      <c s="34" t="s">
        <v>1459</v>
      </c>
      <c s="35" t="s">
        <v>5</v>
      </c>
      <c s="6" t="s">
        <v>1460</v>
      </c>
      <c s="36" t="s">
        <v>97</v>
      </c>
      <c s="37">
        <v>95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1535</v>
      </c>
    </row>
    <row r="140" spans="1:5" ht="12.75">
      <c r="A140" t="s">
        <v>58</v>
      </c>
      <c r="E140" s="39" t="s">
        <v>5</v>
      </c>
    </row>
    <row r="141" spans="1:13" ht="12.75">
      <c r="A141" t="s">
        <v>46</v>
      </c>
      <c r="C141" s="31" t="s">
        <v>647</v>
      </c>
      <c r="E141" s="33" t="s">
        <v>1462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179</v>
      </c>
      <c s="34" t="s">
        <v>1463</v>
      </c>
      <c s="35" t="s">
        <v>5</v>
      </c>
      <c s="6" t="s">
        <v>1464</v>
      </c>
      <c s="36" t="s">
        <v>88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1536</v>
      </c>
    </row>
    <row r="145" spans="1:5" ht="12.75">
      <c r="A145" t="s">
        <v>58</v>
      </c>
      <c r="E145" s="39" t="s">
        <v>5</v>
      </c>
    </row>
    <row r="146" spans="1:13" ht="12.75">
      <c r="A146" t="s">
        <v>46</v>
      </c>
      <c r="C146" s="31" t="s">
        <v>349</v>
      </c>
      <c r="E146" s="33" t="s">
        <v>350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183</v>
      </c>
      <c s="34" t="s">
        <v>1537</v>
      </c>
      <c s="35" t="s">
        <v>5</v>
      </c>
      <c s="6" t="s">
        <v>1538</v>
      </c>
      <c s="36" t="s">
        <v>88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14.75">
      <c r="A149" s="35" t="s">
        <v>56</v>
      </c>
      <c r="E149" s="40" t="s">
        <v>1539</v>
      </c>
    </row>
    <row r="150" spans="1:5" ht="12.75">
      <c r="A150" t="s">
        <v>58</v>
      </c>
      <c r="E150" s="39" t="s">
        <v>5</v>
      </c>
    </row>
    <row r="151" spans="1:13" ht="12.75">
      <c r="A151" t="s">
        <v>46</v>
      </c>
      <c r="C151" s="31" t="s">
        <v>368</v>
      </c>
      <c r="E151" s="33" t="s">
        <v>369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186</v>
      </c>
      <c s="34" t="s">
        <v>1469</v>
      </c>
      <c s="35" t="s">
        <v>5</v>
      </c>
      <c s="6" t="s">
        <v>1470</v>
      </c>
      <c s="36" t="s">
        <v>53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1540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1403</v>
      </c>
      <c r="E4" s="26" t="s">
        <v>1404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1543</v>
      </c>
      <c r="E8" s="30" t="s">
        <v>1542</v>
      </c>
      <c r="J8" s="29">
        <f>0+J9+J14+J31+J36+J49+J70</f>
      </c>
      <c s="29">
        <f>0+K9+K14+K31+K36+K49+K70</f>
      </c>
      <c s="29">
        <f>0+L9+L14+L31+L36+L49+L70</f>
      </c>
      <c s="29">
        <f>0+M9+M14+M31+M36+M49+M70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1545</v>
      </c>
    </row>
    <row r="13" spans="1:5" ht="140.25">
      <c r="A13" t="s">
        <v>58</v>
      </c>
      <c r="E13" s="39" t="s">
        <v>253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1546</v>
      </c>
      <c s="35" t="s">
        <v>5</v>
      </c>
      <c s="6" t="s">
        <v>1547</v>
      </c>
      <c s="36" t="s">
        <v>53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1548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699</v>
      </c>
      <c s="35" t="s">
        <v>5</v>
      </c>
      <c s="6" t="s">
        <v>700</v>
      </c>
      <c s="36" t="s">
        <v>53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1549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63</v>
      </c>
      <c s="35" t="s">
        <v>5</v>
      </c>
      <c s="6" t="s">
        <v>64</v>
      </c>
      <c s="36" t="s">
        <v>53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1550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1551</v>
      </c>
      <c s="35" t="s">
        <v>5</v>
      </c>
      <c s="6" t="s">
        <v>1552</v>
      </c>
      <c s="36" t="s">
        <v>53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1553</v>
      </c>
    </row>
    <row r="30" spans="1:5" ht="12.75">
      <c r="A30" t="s">
        <v>58</v>
      </c>
      <c r="E30" s="39" t="s">
        <v>1142</v>
      </c>
    </row>
    <row r="31" spans="1:13" ht="12.75">
      <c r="A31" t="s">
        <v>46</v>
      </c>
      <c r="C31" s="31" t="s">
        <v>27</v>
      </c>
      <c r="E31" s="33" t="s">
        <v>1554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1555</v>
      </c>
      <c s="35" t="s">
        <v>5</v>
      </c>
      <c s="6" t="s">
        <v>1556</v>
      </c>
      <c s="36" t="s">
        <v>53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1232</v>
      </c>
    </row>
    <row r="34" spans="1:5" ht="25.5">
      <c r="A34" s="35" t="s">
        <v>56</v>
      </c>
      <c r="E34" s="40" t="s">
        <v>1557</v>
      </c>
    </row>
    <row r="35" spans="1:5" ht="369.75">
      <c r="A35" t="s">
        <v>58</v>
      </c>
      <c r="E35" s="39" t="s">
        <v>1558</v>
      </c>
    </row>
    <row r="36" spans="1:13" ht="12.75">
      <c r="A36" t="s">
        <v>46</v>
      </c>
      <c r="C36" s="31" t="s">
        <v>26</v>
      </c>
      <c r="E36" s="33" t="s">
        <v>1559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85</v>
      </c>
      <c s="34" t="s">
        <v>1560</v>
      </c>
      <c s="35" t="s">
        <v>5</v>
      </c>
      <c s="6" t="s">
        <v>1561</v>
      </c>
      <c s="36" t="s">
        <v>53</v>
      </c>
      <c s="37">
        <v>8.251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1562</v>
      </c>
    </row>
    <row r="39" spans="1:5" ht="25.5">
      <c r="A39" s="35" t="s">
        <v>56</v>
      </c>
      <c r="E39" s="40" t="s">
        <v>1563</v>
      </c>
    </row>
    <row r="40" spans="1:5" ht="369.75">
      <c r="A40" t="s">
        <v>58</v>
      </c>
      <c r="E40" s="39" t="s">
        <v>1229</v>
      </c>
    </row>
    <row r="41" spans="1:16" ht="12.75">
      <c r="A41" t="s">
        <v>49</v>
      </c>
      <c s="34" t="s">
        <v>90</v>
      </c>
      <c s="34" t="s">
        <v>1564</v>
      </c>
      <c s="35" t="s">
        <v>5</v>
      </c>
      <c s="6" t="s">
        <v>1565</v>
      </c>
      <c s="36" t="s">
        <v>78</v>
      </c>
      <c s="37">
        <v>0.85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1566</v>
      </c>
    </row>
    <row r="44" spans="1:5" ht="12.75">
      <c r="A44" t="s">
        <v>58</v>
      </c>
      <c r="E44" s="39" t="s">
        <v>1142</v>
      </c>
    </row>
    <row r="45" spans="1:16" ht="25.5">
      <c r="A45" t="s">
        <v>49</v>
      </c>
      <c s="34" t="s">
        <v>94</v>
      </c>
      <c s="34" t="s">
        <v>1567</v>
      </c>
      <c s="35" t="s">
        <v>5</v>
      </c>
      <c s="6" t="s">
        <v>1568</v>
      </c>
      <c s="36" t="s">
        <v>88</v>
      </c>
      <c s="37">
        <v>71.039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1569</v>
      </c>
    </row>
    <row r="48" spans="1:5" ht="306">
      <c r="A48" t="s">
        <v>58</v>
      </c>
      <c r="E48" s="39" t="s">
        <v>1570</v>
      </c>
    </row>
    <row r="49" spans="1:13" ht="12.75">
      <c r="A49" t="s">
        <v>46</v>
      </c>
      <c r="C49" s="31" t="s">
        <v>70</v>
      </c>
      <c r="E49" s="33" t="s">
        <v>1282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100</v>
      </c>
      <c s="34" t="s">
        <v>1571</v>
      </c>
      <c s="35" t="s">
        <v>5</v>
      </c>
      <c s="6" t="s">
        <v>1572</v>
      </c>
      <c s="36" t="s">
        <v>97</v>
      </c>
      <c s="37">
        <v>340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1573</v>
      </c>
    </row>
    <row r="53" spans="1:5" ht="12.75">
      <c r="A53" t="s">
        <v>58</v>
      </c>
      <c r="E53" s="39" t="s">
        <v>1142</v>
      </c>
    </row>
    <row r="54" spans="1:16" ht="12.75">
      <c r="A54" t="s">
        <v>49</v>
      </c>
      <c s="34" t="s">
        <v>104</v>
      </c>
      <c s="34" t="s">
        <v>1574</v>
      </c>
      <c s="35" t="s">
        <v>5</v>
      </c>
      <c s="6" t="s">
        <v>1575</v>
      </c>
      <c s="36" t="s">
        <v>97</v>
      </c>
      <c s="37">
        <v>1169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1576</v>
      </c>
    </row>
    <row r="57" spans="1:5" ht="12.75">
      <c r="A57" t="s">
        <v>58</v>
      </c>
      <c r="E57" s="39" t="s">
        <v>1142</v>
      </c>
    </row>
    <row r="58" spans="1:16" ht="12.75">
      <c r="A58" t="s">
        <v>49</v>
      </c>
      <c s="34" t="s">
        <v>107</v>
      </c>
      <c s="34" t="s">
        <v>1577</v>
      </c>
      <c s="35" t="s">
        <v>5</v>
      </c>
      <c s="6" t="s">
        <v>1578</v>
      </c>
      <c s="36" t="s">
        <v>97</v>
      </c>
      <c s="37">
        <v>1509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1579</v>
      </c>
    </row>
    <row r="61" spans="1:5" ht="12.75">
      <c r="A61" t="s">
        <v>58</v>
      </c>
      <c r="E61" s="39" t="s">
        <v>1142</v>
      </c>
    </row>
    <row r="62" spans="1:16" ht="12.75">
      <c r="A62" t="s">
        <v>49</v>
      </c>
      <c s="34" t="s">
        <v>111</v>
      </c>
      <c s="34" t="s">
        <v>1199</v>
      </c>
      <c s="35" t="s">
        <v>5</v>
      </c>
      <c s="6" t="s">
        <v>1200</v>
      </c>
      <c s="36" t="s">
        <v>97</v>
      </c>
      <c s="37">
        <v>920.078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1580</v>
      </c>
    </row>
    <row r="65" spans="1:5" ht="12.75">
      <c r="A65" t="s">
        <v>58</v>
      </c>
      <c r="E65" s="39" t="s">
        <v>1142</v>
      </c>
    </row>
    <row r="66" spans="1:16" ht="25.5">
      <c r="A66" t="s">
        <v>49</v>
      </c>
      <c s="34" t="s">
        <v>115</v>
      </c>
      <c s="34" t="s">
        <v>1440</v>
      </c>
      <c s="35" t="s">
        <v>5</v>
      </c>
      <c s="6" t="s">
        <v>1441</v>
      </c>
      <c s="36" t="s">
        <v>97</v>
      </c>
      <c s="37">
        <v>2.82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1581</v>
      </c>
    </row>
    <row r="69" spans="1:5" ht="12.75">
      <c r="A69" t="s">
        <v>58</v>
      </c>
      <c r="E69" s="39" t="s">
        <v>1142</v>
      </c>
    </row>
    <row r="70" spans="1:13" ht="12.75">
      <c r="A70" t="s">
        <v>46</v>
      </c>
      <c r="C70" s="31" t="s">
        <v>94</v>
      </c>
      <c r="E70" s="33" t="s">
        <v>1582</v>
      </c>
      <c r="J70" s="32">
        <f>0</f>
      </c>
      <c s="32">
        <f>0</f>
      </c>
      <c s="32">
        <f>0+L71+L75+L79+L83+L87+L91+L95+L99+L103+L107</f>
      </c>
      <c s="32">
        <f>0+M71+M75+M79+M83+M87+M91+M95+M99+M103+M107</f>
      </c>
    </row>
    <row r="71" spans="1:16" ht="12.75">
      <c r="A71" t="s">
        <v>49</v>
      </c>
      <c s="34" t="s">
        <v>119</v>
      </c>
      <c s="34" t="s">
        <v>1238</v>
      </c>
      <c s="35" t="s">
        <v>5</v>
      </c>
      <c s="6" t="s">
        <v>1239</v>
      </c>
      <c s="36" t="s">
        <v>88</v>
      </c>
      <c s="37">
        <v>40.264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1583</v>
      </c>
    </row>
    <row r="74" spans="1:5" ht="51">
      <c r="A74" t="s">
        <v>58</v>
      </c>
      <c r="E74" s="39" t="s">
        <v>1584</v>
      </c>
    </row>
    <row r="75" spans="1:16" ht="12.75">
      <c r="A75" t="s">
        <v>49</v>
      </c>
      <c s="34" t="s">
        <v>123</v>
      </c>
      <c s="34" t="s">
        <v>1453</v>
      </c>
      <c s="35" t="s">
        <v>5</v>
      </c>
      <c s="6" t="s">
        <v>1454</v>
      </c>
      <c s="36" t="s">
        <v>88</v>
      </c>
      <c s="37">
        <v>170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1585</v>
      </c>
    </row>
    <row r="78" spans="1:5" ht="12.75">
      <c r="A78" t="s">
        <v>58</v>
      </c>
      <c r="E78" s="39" t="s">
        <v>1142</v>
      </c>
    </row>
    <row r="79" spans="1:16" ht="25.5">
      <c r="A79" t="s">
        <v>49</v>
      </c>
      <c s="34" t="s">
        <v>126</v>
      </c>
      <c s="34" t="s">
        <v>1531</v>
      </c>
      <c s="35" t="s">
        <v>5</v>
      </c>
      <c s="6" t="s">
        <v>1532</v>
      </c>
      <c s="36" t="s">
        <v>88</v>
      </c>
      <c s="37">
        <v>19.6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1586</v>
      </c>
    </row>
    <row r="82" spans="1:5" ht="12.75">
      <c r="A82" t="s">
        <v>58</v>
      </c>
      <c r="E82" s="39" t="s">
        <v>1142</v>
      </c>
    </row>
    <row r="83" spans="1:16" ht="25.5">
      <c r="A83" t="s">
        <v>49</v>
      </c>
      <c s="34" t="s">
        <v>129</v>
      </c>
      <c s="34" t="s">
        <v>1587</v>
      </c>
      <c s="35" t="s">
        <v>5</v>
      </c>
      <c s="6" t="s">
        <v>1588</v>
      </c>
      <c s="36" t="s">
        <v>88</v>
      </c>
      <c s="37">
        <v>320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1589</v>
      </c>
    </row>
    <row r="86" spans="1:5" ht="12.75">
      <c r="A86" t="s">
        <v>58</v>
      </c>
      <c r="E86" s="39" t="s">
        <v>1142</v>
      </c>
    </row>
    <row r="87" spans="1:16" ht="25.5">
      <c r="A87" t="s">
        <v>49</v>
      </c>
      <c s="34" t="s">
        <v>133</v>
      </c>
      <c s="34" t="s">
        <v>1456</v>
      </c>
      <c s="35" t="s">
        <v>5</v>
      </c>
      <c s="6" t="s">
        <v>1457</v>
      </c>
      <c s="36" t="s">
        <v>88</v>
      </c>
      <c s="37">
        <v>320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1589</v>
      </c>
    </row>
    <row r="90" spans="1:5" ht="12.75">
      <c r="A90" t="s">
        <v>58</v>
      </c>
      <c r="E90" s="39" t="s">
        <v>1142</v>
      </c>
    </row>
    <row r="91" spans="1:16" ht="12.75">
      <c r="A91" t="s">
        <v>49</v>
      </c>
      <c s="34" t="s">
        <v>136</v>
      </c>
      <c s="34" t="s">
        <v>1459</v>
      </c>
      <c s="35" t="s">
        <v>5</v>
      </c>
      <c s="6" t="s">
        <v>1460</v>
      </c>
      <c s="36" t="s">
        <v>97</v>
      </c>
      <c s="37">
        <v>2.72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1590</v>
      </c>
    </row>
    <row r="94" spans="1:5" ht="12.75">
      <c r="A94" t="s">
        <v>58</v>
      </c>
      <c r="E94" s="39" t="s">
        <v>1142</v>
      </c>
    </row>
    <row r="95" spans="1:16" ht="12.75">
      <c r="A95" t="s">
        <v>49</v>
      </c>
      <c s="34" t="s">
        <v>140</v>
      </c>
      <c s="34" t="s">
        <v>1591</v>
      </c>
      <c s="35" t="s">
        <v>5</v>
      </c>
      <c s="6" t="s">
        <v>1592</v>
      </c>
      <c s="36" t="s">
        <v>110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1593</v>
      </c>
    </row>
    <row r="98" spans="1:5" ht="76.5">
      <c r="A98" t="s">
        <v>58</v>
      </c>
      <c r="E98" s="39" t="s">
        <v>1594</v>
      </c>
    </row>
    <row r="99" spans="1:16" ht="12.75">
      <c r="A99" t="s">
        <v>49</v>
      </c>
      <c s="34" t="s">
        <v>144</v>
      </c>
      <c s="34" t="s">
        <v>1595</v>
      </c>
      <c s="35" t="s">
        <v>5</v>
      </c>
      <c s="6" t="s">
        <v>1596</v>
      </c>
      <c s="36" t="s">
        <v>110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1597</v>
      </c>
    </row>
    <row r="102" spans="1:5" ht="76.5">
      <c r="A102" t="s">
        <v>58</v>
      </c>
      <c r="E102" s="39" t="s">
        <v>1594</v>
      </c>
    </row>
    <row r="103" spans="1:16" ht="12.75">
      <c r="A103" t="s">
        <v>49</v>
      </c>
      <c s="34" t="s">
        <v>148</v>
      </c>
      <c s="34" t="s">
        <v>1598</v>
      </c>
      <c s="35" t="s">
        <v>5</v>
      </c>
      <c s="6" t="s">
        <v>1599</v>
      </c>
      <c s="36" t="s">
        <v>110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1600</v>
      </c>
    </row>
    <row r="106" spans="1:5" ht="76.5">
      <c r="A106" t="s">
        <v>58</v>
      </c>
      <c r="E106" s="39" t="s">
        <v>1594</v>
      </c>
    </row>
    <row r="107" spans="1:16" ht="12.75">
      <c r="A107" t="s">
        <v>49</v>
      </c>
      <c s="34" t="s">
        <v>152</v>
      </c>
      <c s="34" t="s">
        <v>1601</v>
      </c>
      <c s="35" t="s">
        <v>5</v>
      </c>
      <c s="6" t="s">
        <v>1602</v>
      </c>
      <c s="36" t="s">
        <v>110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1603</v>
      </c>
    </row>
    <row r="110" spans="1:5" ht="76.5">
      <c r="A110" t="s">
        <v>58</v>
      </c>
      <c r="E110" s="39" t="s">
        <v>1594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1608</v>
      </c>
      <c r="E8" s="30" t="s">
        <v>1607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1609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275</v>
      </c>
      <c s="35" t="s">
        <v>276</v>
      </c>
      <c s="6" t="s">
        <v>277</v>
      </c>
      <c s="36" t="s">
        <v>78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1610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1613</v>
      </c>
    </row>
    <row r="22" spans="1:5" ht="38.25">
      <c r="A22" t="s">
        <v>58</v>
      </c>
      <c r="E22" s="39" t="s">
        <v>1614</v>
      </c>
    </row>
    <row r="23" spans="1:16" ht="12.75">
      <c r="A23" t="s">
        <v>49</v>
      </c>
      <c s="34" t="s">
        <v>66</v>
      </c>
      <c s="34" t="s">
        <v>1615</v>
      </c>
      <c s="35" t="s">
        <v>5</v>
      </c>
      <c s="6" t="s">
        <v>1616</v>
      </c>
      <c s="36" t="s">
        <v>97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1617</v>
      </c>
    </row>
    <row r="26" spans="1:5" ht="12.75">
      <c r="A26" t="s">
        <v>58</v>
      </c>
      <c r="E26" s="39" t="s">
        <v>1618</v>
      </c>
    </row>
    <row r="27" spans="1:16" ht="12.75">
      <c r="A27" t="s">
        <v>49</v>
      </c>
      <c s="34" t="s">
        <v>70</v>
      </c>
      <c s="34" t="s">
        <v>1546</v>
      </c>
      <c s="35" t="s">
        <v>5</v>
      </c>
      <c s="6" t="s">
        <v>1547</v>
      </c>
      <c s="36" t="s">
        <v>53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1619</v>
      </c>
    </row>
    <row r="30" spans="1:5" ht="369.75">
      <c r="A30" t="s">
        <v>58</v>
      </c>
      <c r="E30" s="39" t="s">
        <v>1620</v>
      </c>
    </row>
    <row r="31" spans="1:16" ht="12.75">
      <c r="A31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1621</v>
      </c>
    </row>
    <row r="34" spans="1:5" ht="191.25">
      <c r="A34" t="s">
        <v>58</v>
      </c>
      <c r="E34" s="39" t="s">
        <v>1622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1623</v>
      </c>
    </row>
    <row r="38" spans="1:5" ht="25.5">
      <c r="A38" t="s">
        <v>58</v>
      </c>
      <c r="E38" s="39" t="s">
        <v>712</v>
      </c>
    </row>
    <row r="39" spans="1:13" ht="12.75">
      <c r="A39" t="s">
        <v>46</v>
      </c>
      <c r="C39" s="31" t="s">
        <v>66</v>
      </c>
      <c r="E39" s="33" t="s">
        <v>1624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90</v>
      </c>
      <c s="34" t="s">
        <v>1625</v>
      </c>
      <c s="35" t="s">
        <v>5</v>
      </c>
      <c s="6" t="s">
        <v>1626</v>
      </c>
      <c s="36" t="s">
        <v>53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1627</v>
      </c>
    </row>
    <row r="43" spans="1:5" ht="369.75">
      <c r="A43" t="s">
        <v>58</v>
      </c>
      <c r="E43" s="39" t="s">
        <v>1628</v>
      </c>
    </row>
    <row r="44" spans="1:16" ht="12.75">
      <c r="A44" t="s">
        <v>49</v>
      </c>
      <c s="34" t="s">
        <v>94</v>
      </c>
      <c s="34" t="s">
        <v>1629</v>
      </c>
      <c s="35" t="s">
        <v>5</v>
      </c>
      <c s="6" t="s">
        <v>1630</v>
      </c>
      <c s="36" t="s">
        <v>53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1631</v>
      </c>
    </row>
    <row r="47" spans="1:5" ht="369.75">
      <c r="A47" t="s">
        <v>58</v>
      </c>
      <c r="E47" s="39" t="s">
        <v>1628</v>
      </c>
    </row>
    <row r="48" spans="1:16" ht="12.75">
      <c r="A48" t="s">
        <v>49</v>
      </c>
      <c s="34" t="s">
        <v>100</v>
      </c>
      <c s="34" t="s">
        <v>539</v>
      </c>
      <c s="35" t="s">
        <v>5</v>
      </c>
      <c s="6" t="s">
        <v>540</v>
      </c>
      <c s="36" t="s">
        <v>53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1632</v>
      </c>
    </row>
    <row r="51" spans="1:5" ht="102">
      <c r="A51" t="s">
        <v>58</v>
      </c>
      <c r="E51" s="39" t="s">
        <v>1633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1191</v>
      </c>
      <c s="35" t="s">
        <v>5</v>
      </c>
      <c s="6" t="s">
        <v>1192</v>
      </c>
      <c s="36" t="s">
        <v>97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1634</v>
      </c>
    </row>
    <row r="55" spans="1:5" ht="25.5">
      <c r="A55" s="35" t="s">
        <v>56</v>
      </c>
      <c r="E55" s="40" t="s">
        <v>1635</v>
      </c>
    </row>
    <row r="56" spans="1:5" ht="51">
      <c r="A56" t="s">
        <v>58</v>
      </c>
      <c r="E56" s="39" t="s">
        <v>1636</v>
      </c>
    </row>
    <row r="57" spans="1:16" ht="12.75">
      <c r="A57" t="s">
        <v>49</v>
      </c>
      <c s="34" t="s">
        <v>107</v>
      </c>
      <c s="34" t="s">
        <v>1637</v>
      </c>
      <c s="35" t="s">
        <v>5</v>
      </c>
      <c s="6" t="s">
        <v>1638</v>
      </c>
      <c s="36" t="s">
        <v>97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1639</v>
      </c>
    </row>
    <row r="59" spans="1:5" ht="25.5">
      <c r="A59" s="35" t="s">
        <v>56</v>
      </c>
      <c r="E59" s="40" t="s">
        <v>1635</v>
      </c>
    </row>
    <row r="60" spans="1:5" ht="102">
      <c r="A60" t="s">
        <v>58</v>
      </c>
      <c r="E60" s="39" t="s">
        <v>1640</v>
      </c>
    </row>
    <row r="61" spans="1:16" ht="12.75">
      <c r="A61" t="s">
        <v>49</v>
      </c>
      <c s="34" t="s">
        <v>111</v>
      </c>
      <c s="34" t="s">
        <v>1641</v>
      </c>
      <c s="35" t="s">
        <v>5</v>
      </c>
      <c s="6" t="s">
        <v>1642</v>
      </c>
      <c s="36" t="s">
        <v>53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1643</v>
      </c>
    </row>
    <row r="63" spans="1:5" ht="25.5">
      <c r="A63" s="35" t="s">
        <v>56</v>
      </c>
      <c r="E63" s="40" t="s">
        <v>1644</v>
      </c>
    </row>
    <row r="64" spans="1:5" ht="38.25">
      <c r="A64" t="s">
        <v>58</v>
      </c>
      <c r="E64" s="39" t="s">
        <v>1645</v>
      </c>
    </row>
    <row r="65" spans="1:16" ht="12.75">
      <c r="A65" t="s">
        <v>49</v>
      </c>
      <c s="34" t="s">
        <v>115</v>
      </c>
      <c s="34" t="s">
        <v>1646</v>
      </c>
      <c s="35" t="s">
        <v>5</v>
      </c>
      <c s="6" t="s">
        <v>1647</v>
      </c>
      <c s="36" t="s">
        <v>97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1635</v>
      </c>
    </row>
    <row r="68" spans="1:5" ht="51">
      <c r="A68" t="s">
        <v>58</v>
      </c>
      <c r="E68" s="39" t="s">
        <v>1648</v>
      </c>
    </row>
    <row r="69" spans="1:13" ht="12.75">
      <c r="A69" t="s">
        <v>46</v>
      </c>
      <c r="C69" s="31" t="s">
        <v>94</v>
      </c>
      <c r="E69" s="33" t="s">
        <v>1582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1651</v>
      </c>
    </row>
    <row r="72" spans="1:5" ht="25.5">
      <c r="A72" s="35" t="s">
        <v>56</v>
      </c>
      <c r="E72" s="40" t="s">
        <v>1652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1654</v>
      </c>
      <c s="35" t="s">
        <v>5</v>
      </c>
      <c s="6" t="s">
        <v>1655</v>
      </c>
      <c s="36" t="s">
        <v>88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1656</v>
      </c>
    </row>
    <row r="76" spans="1:5" ht="25.5">
      <c r="A76" s="35" t="s">
        <v>56</v>
      </c>
      <c r="E76" s="40" t="s">
        <v>1657</v>
      </c>
    </row>
    <row r="77" spans="1:5" ht="51">
      <c r="A77" t="s">
        <v>58</v>
      </c>
      <c r="E77" s="39" t="s">
        <v>1658</v>
      </c>
    </row>
    <row r="78" spans="1:16" ht="12.75">
      <c r="A78" t="s">
        <v>49</v>
      </c>
      <c s="34" t="s">
        <v>126</v>
      </c>
      <c s="34" t="s">
        <v>1659</v>
      </c>
      <c s="35" t="s">
        <v>5</v>
      </c>
      <c s="6" t="s">
        <v>1660</v>
      </c>
      <c s="36" t="s">
        <v>110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25.5">
      <c r="A79" s="35" t="s">
        <v>55</v>
      </c>
      <c r="E79" s="39" t="s">
        <v>1661</v>
      </c>
    </row>
    <row r="80" spans="1:5" ht="25.5">
      <c r="A80" s="35" t="s">
        <v>56</v>
      </c>
      <c r="E80" s="40" t="s">
        <v>1662</v>
      </c>
    </row>
    <row r="81" spans="1:5" ht="89.25">
      <c r="A81" t="s">
        <v>58</v>
      </c>
      <c r="E81" s="39" t="s">
        <v>1663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1666</v>
      </c>
      <c r="E8" s="30" t="s">
        <v>1665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1667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1668</v>
      </c>
    </row>
    <row r="17" spans="1:5" ht="127.5">
      <c r="A17" t="s">
        <v>58</v>
      </c>
      <c r="E17" s="39" t="s">
        <v>274</v>
      </c>
    </row>
    <row r="18" spans="1:16" ht="12.75">
      <c r="A18" t="s">
        <v>49</v>
      </c>
      <c s="34" t="s">
        <v>26</v>
      </c>
      <c s="34" t="s">
        <v>1669</v>
      </c>
      <c s="35" t="s">
        <v>5</v>
      </c>
      <c s="6" t="s">
        <v>1670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1671</v>
      </c>
    </row>
    <row r="20" spans="1:5" ht="25.5">
      <c r="A20" s="35" t="s">
        <v>56</v>
      </c>
      <c r="E20" s="40" t="s">
        <v>1672</v>
      </c>
    </row>
    <row r="21" spans="1:5" ht="12.75">
      <c r="A21" t="s">
        <v>58</v>
      </c>
      <c r="E21" s="39" t="s">
        <v>1673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1674</v>
      </c>
    </row>
    <row r="26" spans="1:5" ht="38.25">
      <c r="A26" t="s">
        <v>58</v>
      </c>
      <c r="E26" s="39" t="s">
        <v>1614</v>
      </c>
    </row>
    <row r="27" spans="1:16" ht="12.75">
      <c r="A27" t="s">
        <v>49</v>
      </c>
      <c s="34" t="s">
        <v>70</v>
      </c>
      <c s="34" t="s">
        <v>1615</v>
      </c>
      <c s="35" t="s">
        <v>5</v>
      </c>
      <c s="6" t="s">
        <v>1616</v>
      </c>
      <c s="36" t="s">
        <v>97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1675</v>
      </c>
    </row>
    <row r="30" spans="1:5" ht="12.75">
      <c r="A30" t="s">
        <v>58</v>
      </c>
      <c r="E30" s="39" t="s">
        <v>1618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1676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1677</v>
      </c>
    </row>
    <row r="38" spans="1:5" ht="191.25">
      <c r="A38" t="s">
        <v>58</v>
      </c>
      <c r="E38" s="39" t="s">
        <v>1622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1678</v>
      </c>
    </row>
    <row r="42" spans="1:5" ht="25.5">
      <c r="A42" t="s">
        <v>58</v>
      </c>
      <c r="E42" s="39" t="s">
        <v>712</v>
      </c>
    </row>
    <row r="43" spans="1:13" ht="12.75">
      <c r="A43" t="s">
        <v>46</v>
      </c>
      <c r="C43" s="31" t="s">
        <v>66</v>
      </c>
      <c r="E43" s="33" t="s">
        <v>1624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1428</v>
      </c>
      <c s="35" t="s">
        <v>5</v>
      </c>
      <c s="6" t="s">
        <v>1429</v>
      </c>
      <c s="36" t="s">
        <v>53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1679</v>
      </c>
    </row>
    <row r="46" spans="1:5" ht="25.5">
      <c r="A46" s="35" t="s">
        <v>56</v>
      </c>
      <c r="E46" s="40" t="s">
        <v>1680</v>
      </c>
    </row>
    <row r="47" spans="1:5" ht="369.75">
      <c r="A47" t="s">
        <v>58</v>
      </c>
      <c r="E47" s="39" t="s">
        <v>1628</v>
      </c>
    </row>
    <row r="48" spans="1:16" ht="12.75">
      <c r="A48" t="s">
        <v>49</v>
      </c>
      <c s="34" t="s">
        <v>100</v>
      </c>
      <c s="34" t="s">
        <v>1681</v>
      </c>
      <c s="35" t="s">
        <v>5</v>
      </c>
      <c s="6" t="s">
        <v>1682</v>
      </c>
      <c s="36" t="s">
        <v>53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1683</v>
      </c>
    </row>
    <row r="50" spans="1:5" ht="25.5">
      <c r="A50" s="35" t="s">
        <v>56</v>
      </c>
      <c r="E50" s="40" t="s">
        <v>1684</v>
      </c>
    </row>
    <row r="51" spans="1:5" ht="293.25">
      <c r="A51" t="s">
        <v>58</v>
      </c>
      <c r="E51" s="39" t="s">
        <v>1685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1191</v>
      </c>
      <c s="35" t="s">
        <v>5</v>
      </c>
      <c s="6" t="s">
        <v>1192</v>
      </c>
      <c s="36" t="s">
        <v>97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1634</v>
      </c>
    </row>
    <row r="55" spans="1:5" ht="51">
      <c r="A55" s="35" t="s">
        <v>56</v>
      </c>
      <c r="E55" s="40" t="s">
        <v>1686</v>
      </c>
    </row>
    <row r="56" spans="1:5" ht="51">
      <c r="A56" t="s">
        <v>58</v>
      </c>
      <c r="E56" s="39" t="s">
        <v>1636</v>
      </c>
    </row>
    <row r="57" spans="1:16" ht="12.75">
      <c r="A57" t="s">
        <v>49</v>
      </c>
      <c s="34" t="s">
        <v>107</v>
      </c>
      <c s="34" t="s">
        <v>1637</v>
      </c>
      <c s="35" t="s">
        <v>5</v>
      </c>
      <c s="6" t="s">
        <v>1638</v>
      </c>
      <c s="36" t="s">
        <v>97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1639</v>
      </c>
    </row>
    <row r="59" spans="1:5" ht="25.5">
      <c r="A59" s="35" t="s">
        <v>56</v>
      </c>
      <c r="E59" s="40" t="s">
        <v>1687</v>
      </c>
    </row>
    <row r="60" spans="1:5" ht="102">
      <c r="A60" t="s">
        <v>58</v>
      </c>
      <c r="E60" s="39" t="s">
        <v>1640</v>
      </c>
    </row>
    <row r="61" spans="1:16" ht="12.75">
      <c r="A61" t="s">
        <v>49</v>
      </c>
      <c s="34" t="s">
        <v>111</v>
      </c>
      <c s="34" t="s">
        <v>1641</v>
      </c>
      <c s="35" t="s">
        <v>5</v>
      </c>
      <c s="6" t="s">
        <v>1642</v>
      </c>
      <c s="36" t="s">
        <v>53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1643</v>
      </c>
    </row>
    <row r="63" spans="1:5" ht="25.5">
      <c r="A63" s="35" t="s">
        <v>56</v>
      </c>
      <c r="E63" s="40" t="s">
        <v>1688</v>
      </c>
    </row>
    <row r="64" spans="1:5" ht="38.25">
      <c r="A64" t="s">
        <v>58</v>
      </c>
      <c r="E64" s="39" t="s">
        <v>1645</v>
      </c>
    </row>
    <row r="65" spans="1:16" ht="12.75">
      <c r="A65" t="s">
        <v>49</v>
      </c>
      <c s="34" t="s">
        <v>115</v>
      </c>
      <c s="34" t="s">
        <v>1646</v>
      </c>
      <c s="35" t="s">
        <v>5</v>
      </c>
      <c s="6" t="s">
        <v>1647</v>
      </c>
      <c s="36" t="s">
        <v>97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1687</v>
      </c>
    </row>
    <row r="68" spans="1:5" ht="51">
      <c r="A68" t="s">
        <v>58</v>
      </c>
      <c r="E68" s="39" t="s">
        <v>1648</v>
      </c>
    </row>
    <row r="69" spans="1:13" ht="12.75">
      <c r="A69" t="s">
        <v>46</v>
      </c>
      <c r="C69" s="31" t="s">
        <v>94</v>
      </c>
      <c r="E69" s="33" t="s">
        <v>1582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1689</v>
      </c>
    </row>
    <row r="72" spans="1:5" ht="25.5">
      <c r="A72" s="35" t="s">
        <v>56</v>
      </c>
      <c r="E72" s="40" t="s">
        <v>1690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1691</v>
      </c>
      <c s="35" t="s">
        <v>5</v>
      </c>
      <c s="6" t="s">
        <v>1692</v>
      </c>
      <c s="36" t="s">
        <v>88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1693</v>
      </c>
    </row>
    <row r="77" spans="1:5" ht="38.25">
      <c r="A77" t="s">
        <v>58</v>
      </c>
      <c r="E77" s="39" t="s">
        <v>1694</v>
      </c>
    </row>
    <row r="78" spans="1:16" ht="12.75">
      <c r="A78" t="s">
        <v>49</v>
      </c>
      <c s="34" t="s">
        <v>126</v>
      </c>
      <c s="34" t="s">
        <v>1695</v>
      </c>
      <c s="35" t="s">
        <v>5</v>
      </c>
      <c s="6" t="s">
        <v>1696</v>
      </c>
      <c s="36" t="s">
        <v>88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1697</v>
      </c>
    </row>
    <row r="81" spans="1:5" ht="76.5">
      <c r="A81" t="s">
        <v>58</v>
      </c>
      <c r="E81" s="39" t="s">
        <v>1698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1701</v>
      </c>
      <c r="E8" s="30" t="s">
        <v>1700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1702</v>
      </c>
      <c s="35" t="s">
        <v>431</v>
      </c>
      <c s="6" t="s">
        <v>432</v>
      </c>
      <c s="36" t="s">
        <v>78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1703</v>
      </c>
    </row>
    <row r="12" spans="1:5" ht="25.5">
      <c r="A12" s="35" t="s">
        <v>56</v>
      </c>
      <c r="E12" s="40" t="s">
        <v>1704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1705</v>
      </c>
      <c s="35" t="s">
        <v>431</v>
      </c>
      <c s="6" t="s">
        <v>432</v>
      </c>
      <c s="36" t="s">
        <v>78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1706</v>
      </c>
    </row>
    <row r="16" spans="1:5" ht="25.5">
      <c r="A16" s="35" t="s">
        <v>56</v>
      </c>
      <c r="E16" s="40" t="s">
        <v>1707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1708</v>
      </c>
      <c s="35" t="s">
        <v>431</v>
      </c>
      <c s="6" t="s">
        <v>432</v>
      </c>
      <c s="36" t="s">
        <v>78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1709</v>
      </c>
    </row>
    <row r="20" spans="1:5" ht="25.5">
      <c r="A20" s="35" t="s">
        <v>56</v>
      </c>
      <c r="E20" s="40" t="s">
        <v>1710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38.25">
      <c r="A24" s="35" t="s">
        <v>56</v>
      </c>
      <c r="E24" s="40" t="s">
        <v>1711</v>
      </c>
    </row>
    <row r="25" spans="1:5" ht="140.25">
      <c r="A25" t="s">
        <v>58</v>
      </c>
      <c r="E25" s="39" t="s">
        <v>253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70</v>
      </c>
      <c s="34" t="s">
        <v>1615</v>
      </c>
      <c s="35" t="s">
        <v>5</v>
      </c>
      <c s="6" t="s">
        <v>1616</v>
      </c>
      <c s="36" t="s">
        <v>97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1712</v>
      </c>
    </row>
    <row r="30" spans="1:5" ht="12.75">
      <c r="A30" t="s">
        <v>58</v>
      </c>
      <c r="E30" s="39" t="s">
        <v>1618</v>
      </c>
    </row>
    <row r="31" spans="1:16" ht="12.75">
      <c r="A31" t="s">
        <v>49</v>
      </c>
      <c s="34" t="s">
        <v>74</v>
      </c>
      <c s="34" t="s">
        <v>1713</v>
      </c>
      <c s="35" t="s">
        <v>5</v>
      </c>
      <c s="6" t="s">
        <v>1714</v>
      </c>
      <c s="36" t="s">
        <v>53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1715</v>
      </c>
    </row>
    <row r="34" spans="1:5" ht="63.75">
      <c r="A34" t="s">
        <v>58</v>
      </c>
      <c r="E34" s="39" t="s">
        <v>685</v>
      </c>
    </row>
    <row r="35" spans="1:16" ht="25.5">
      <c r="A35" t="s">
        <v>49</v>
      </c>
      <c s="34" t="s">
        <v>85</v>
      </c>
      <c s="34" t="s">
        <v>686</v>
      </c>
      <c s="35" t="s">
        <v>5</v>
      </c>
      <c s="6" t="s">
        <v>687</v>
      </c>
      <c s="36" t="s">
        <v>53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1716</v>
      </c>
    </row>
    <row r="38" spans="1:5" ht="63.75">
      <c r="A38" t="s">
        <v>58</v>
      </c>
      <c r="E38" s="39" t="s">
        <v>685</v>
      </c>
    </row>
    <row r="39" spans="1:16" ht="12.75">
      <c r="A39" t="s">
        <v>49</v>
      </c>
      <c s="34" t="s">
        <v>90</v>
      </c>
      <c s="34" t="s">
        <v>1717</v>
      </c>
      <c s="35" t="s">
        <v>5</v>
      </c>
      <c s="6" t="s">
        <v>1718</v>
      </c>
      <c s="36" t="s">
        <v>88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1719</v>
      </c>
    </row>
    <row r="42" spans="1:5" ht="63.75">
      <c r="A42" t="s">
        <v>58</v>
      </c>
      <c r="E42" s="39" t="s">
        <v>685</v>
      </c>
    </row>
    <row r="43" spans="1:16" ht="12.75">
      <c r="A43" t="s">
        <v>49</v>
      </c>
      <c s="34" t="s">
        <v>94</v>
      </c>
      <c s="34" t="s">
        <v>1720</v>
      </c>
      <c s="35" t="s">
        <v>5</v>
      </c>
      <c s="6" t="s">
        <v>1721</v>
      </c>
      <c s="36" t="s">
        <v>53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1722</v>
      </c>
    </row>
    <row r="46" spans="1:5" ht="63.75">
      <c r="A46" t="s">
        <v>58</v>
      </c>
      <c r="E46" s="39" t="s">
        <v>685</v>
      </c>
    </row>
    <row r="47" spans="1:16" ht="12.75">
      <c r="A47" t="s">
        <v>49</v>
      </c>
      <c s="34" t="s">
        <v>100</v>
      </c>
      <c s="34" t="s">
        <v>1723</v>
      </c>
      <c s="35" t="s">
        <v>5</v>
      </c>
      <c s="6" t="s">
        <v>1724</v>
      </c>
      <c s="36" t="s">
        <v>53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1725</v>
      </c>
    </row>
    <row r="50" spans="1:5" ht="38.25">
      <c r="A50" t="s">
        <v>58</v>
      </c>
      <c r="E50" s="39" t="s">
        <v>1726</v>
      </c>
    </row>
    <row r="51" spans="1:16" ht="12.75">
      <c r="A51" t="s">
        <v>49</v>
      </c>
      <c s="34" t="s">
        <v>104</v>
      </c>
      <c s="34" t="s">
        <v>1546</v>
      </c>
      <c s="35" t="s">
        <v>5</v>
      </c>
      <c s="6" t="s">
        <v>1547</v>
      </c>
      <c s="36" t="s">
        <v>53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1727</v>
      </c>
    </row>
    <row r="54" spans="1:5" ht="369.75">
      <c r="A54" t="s">
        <v>58</v>
      </c>
      <c r="E54" s="39" t="s">
        <v>1620</v>
      </c>
    </row>
    <row r="55" spans="1:16" ht="12.75">
      <c r="A55" t="s">
        <v>49</v>
      </c>
      <c s="34" t="s">
        <v>107</v>
      </c>
      <c s="34" t="s">
        <v>707</v>
      </c>
      <c s="35" t="s">
        <v>5</v>
      </c>
      <c s="6" t="s">
        <v>708</v>
      </c>
      <c s="36" t="s">
        <v>53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1728</v>
      </c>
    </row>
    <row r="58" spans="1:5" ht="191.25">
      <c r="A58" t="s">
        <v>58</v>
      </c>
      <c r="E58" s="39" t="s">
        <v>1622</v>
      </c>
    </row>
    <row r="59" spans="1:16" ht="12.75">
      <c r="A59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1729</v>
      </c>
    </row>
    <row r="62" spans="1:5" ht="25.5">
      <c r="A62" t="s">
        <v>58</v>
      </c>
      <c r="E62" s="39" t="s">
        <v>712</v>
      </c>
    </row>
    <row r="63" spans="1:13" ht="12.75">
      <c r="A63" t="s">
        <v>46</v>
      </c>
      <c r="C63" s="31" t="s">
        <v>66</v>
      </c>
      <c r="E63" s="33" t="s">
        <v>1624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1428</v>
      </c>
      <c s="35" t="s">
        <v>5</v>
      </c>
      <c s="6" t="s">
        <v>1429</v>
      </c>
      <c s="36" t="s">
        <v>53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1679</v>
      </c>
    </row>
    <row r="66" spans="1:5" ht="25.5">
      <c r="A66" s="35" t="s">
        <v>56</v>
      </c>
      <c r="E66" s="40" t="s">
        <v>1730</v>
      </c>
    </row>
    <row r="67" spans="1:5" ht="369.75">
      <c r="A67" t="s">
        <v>58</v>
      </c>
      <c r="E67" s="39" t="s">
        <v>1628</v>
      </c>
    </row>
    <row r="68" spans="1:16" ht="12.75">
      <c r="A68" t="s">
        <v>49</v>
      </c>
      <c s="34" t="s">
        <v>119</v>
      </c>
      <c s="34" t="s">
        <v>535</v>
      </c>
      <c s="35" t="s">
        <v>5</v>
      </c>
      <c s="6" t="s">
        <v>536</v>
      </c>
      <c s="36" t="s">
        <v>53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1731</v>
      </c>
    </row>
    <row r="70" spans="1:5" ht="25.5">
      <c r="A70" s="35" t="s">
        <v>56</v>
      </c>
      <c r="E70" s="40" t="s">
        <v>1732</v>
      </c>
    </row>
    <row r="71" spans="1:5" ht="38.25">
      <c r="A71" t="s">
        <v>58</v>
      </c>
      <c r="E71" s="39" t="s">
        <v>1733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1734</v>
      </c>
    </row>
    <row r="75" spans="1:5" ht="25.5">
      <c r="A75" s="35" t="s">
        <v>56</v>
      </c>
      <c r="E75" s="40" t="s">
        <v>1735</v>
      </c>
    </row>
    <row r="76" spans="1:5" ht="51">
      <c r="A76" t="s">
        <v>58</v>
      </c>
      <c r="E76" s="39" t="s">
        <v>1636</v>
      </c>
    </row>
    <row r="77" spans="1:16" ht="12.75">
      <c r="A77" t="s">
        <v>49</v>
      </c>
      <c s="34" t="s">
        <v>126</v>
      </c>
      <c s="34" t="s">
        <v>1574</v>
      </c>
      <c s="35" t="s">
        <v>5</v>
      </c>
      <c s="6" t="s">
        <v>1575</v>
      </c>
      <c s="36" t="s">
        <v>97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1734</v>
      </c>
    </row>
    <row r="79" spans="1:5" ht="51">
      <c r="A79" s="35" t="s">
        <v>56</v>
      </c>
      <c r="E79" s="40" t="s">
        <v>1736</v>
      </c>
    </row>
    <row r="80" spans="1:5" ht="51">
      <c r="A80" t="s">
        <v>58</v>
      </c>
      <c r="E80" s="39" t="s">
        <v>1636</v>
      </c>
    </row>
    <row r="81" spans="1:16" ht="12.75">
      <c r="A81" t="s">
        <v>49</v>
      </c>
      <c s="34" t="s">
        <v>129</v>
      </c>
      <c s="34" t="s">
        <v>1737</v>
      </c>
      <c s="35" t="s">
        <v>5</v>
      </c>
      <c s="6" t="s">
        <v>1738</v>
      </c>
      <c s="36" t="s">
        <v>53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1739</v>
      </c>
    </row>
    <row r="83" spans="1:5" ht="25.5">
      <c r="A83" s="35" t="s">
        <v>56</v>
      </c>
      <c r="E83" s="40" t="s">
        <v>1740</v>
      </c>
    </row>
    <row r="84" spans="1:5" ht="51">
      <c r="A84" t="s">
        <v>58</v>
      </c>
      <c r="E84" s="39" t="s">
        <v>1636</v>
      </c>
    </row>
    <row r="85" spans="1:16" ht="12.75">
      <c r="A85" t="s">
        <v>49</v>
      </c>
      <c s="34" t="s">
        <v>133</v>
      </c>
      <c s="34" t="s">
        <v>1641</v>
      </c>
      <c s="35" t="s">
        <v>5</v>
      </c>
      <c s="6" t="s">
        <v>1642</v>
      </c>
      <c s="36" t="s">
        <v>53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1741</v>
      </c>
    </row>
    <row r="87" spans="1:5" ht="25.5">
      <c r="A87" s="35" t="s">
        <v>56</v>
      </c>
      <c r="E87" s="40" t="s">
        <v>1742</v>
      </c>
    </row>
    <row r="88" spans="1:5" ht="38.25">
      <c r="A88" t="s">
        <v>58</v>
      </c>
      <c r="E88" s="39" t="s">
        <v>1645</v>
      </c>
    </row>
    <row r="89" spans="1:16" ht="12.75">
      <c r="A89" t="s">
        <v>49</v>
      </c>
      <c s="34" t="s">
        <v>136</v>
      </c>
      <c s="34" t="s">
        <v>1743</v>
      </c>
      <c s="35" t="s">
        <v>5</v>
      </c>
      <c s="6" t="s">
        <v>1744</v>
      </c>
      <c s="36" t="s">
        <v>97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1745</v>
      </c>
    </row>
    <row r="91" spans="1:5" ht="25.5">
      <c r="A91" s="35" t="s">
        <v>56</v>
      </c>
      <c r="E91" s="40" t="s">
        <v>1746</v>
      </c>
    </row>
    <row r="92" spans="1:5" ht="51">
      <c r="A92" t="s">
        <v>58</v>
      </c>
      <c r="E92" s="39" t="s">
        <v>1747</v>
      </c>
    </row>
    <row r="93" spans="1:16" ht="12.75">
      <c r="A93" t="s">
        <v>49</v>
      </c>
      <c s="34" t="s">
        <v>140</v>
      </c>
      <c s="34" t="s">
        <v>724</v>
      </c>
      <c s="35" t="s">
        <v>5</v>
      </c>
      <c s="6" t="s">
        <v>725</v>
      </c>
      <c s="36" t="s">
        <v>97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1748</v>
      </c>
    </row>
    <row r="95" spans="1:5" ht="25.5">
      <c r="A95" s="35" t="s">
        <v>56</v>
      </c>
      <c r="E95" s="40" t="s">
        <v>1749</v>
      </c>
    </row>
    <row r="96" spans="1:5" ht="51">
      <c r="A96" t="s">
        <v>58</v>
      </c>
      <c r="E96" s="39" t="s">
        <v>1747</v>
      </c>
    </row>
    <row r="97" spans="1:16" ht="12.75">
      <c r="A97" t="s">
        <v>49</v>
      </c>
      <c s="34" t="s">
        <v>144</v>
      </c>
      <c s="34" t="s">
        <v>1750</v>
      </c>
      <c s="35" t="s">
        <v>5</v>
      </c>
      <c s="6" t="s">
        <v>1751</v>
      </c>
      <c s="36" t="s">
        <v>97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1752</v>
      </c>
    </row>
    <row r="100" spans="1:5" ht="140.25">
      <c r="A100" t="s">
        <v>58</v>
      </c>
      <c r="E100" s="39" t="s">
        <v>1753</v>
      </c>
    </row>
    <row r="101" spans="1:16" ht="12.75">
      <c r="A101" t="s">
        <v>49</v>
      </c>
      <c s="34" t="s">
        <v>148</v>
      </c>
      <c s="34" t="s">
        <v>1754</v>
      </c>
      <c s="35" t="s">
        <v>5</v>
      </c>
      <c s="6" t="s">
        <v>1755</v>
      </c>
      <c s="36" t="s">
        <v>97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1756</v>
      </c>
    </row>
    <row r="103" spans="1:5" ht="25.5">
      <c r="A103" s="35" t="s">
        <v>56</v>
      </c>
      <c r="E103" s="40" t="s">
        <v>1757</v>
      </c>
    </row>
    <row r="104" spans="1:5" ht="140.25">
      <c r="A104" t="s">
        <v>58</v>
      </c>
      <c r="E104" s="39" t="s">
        <v>1753</v>
      </c>
    </row>
    <row r="105" spans="1:16" ht="12.75">
      <c r="A105" t="s">
        <v>49</v>
      </c>
      <c s="34" t="s">
        <v>152</v>
      </c>
      <c s="34" t="s">
        <v>1758</v>
      </c>
      <c s="35" t="s">
        <v>5</v>
      </c>
      <c s="6" t="s">
        <v>1759</v>
      </c>
      <c s="36" t="s">
        <v>97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1760</v>
      </c>
    </row>
    <row r="107" spans="1:5" ht="25.5">
      <c r="A107" s="35" t="s">
        <v>56</v>
      </c>
      <c r="E107" s="40" t="s">
        <v>1757</v>
      </c>
    </row>
    <row r="108" spans="1:5" ht="140.25">
      <c r="A108" t="s">
        <v>58</v>
      </c>
      <c r="E108" s="39" t="s">
        <v>1753</v>
      </c>
    </row>
    <row r="109" spans="1:16" ht="12.75">
      <c r="A109" t="s">
        <v>49</v>
      </c>
      <c s="34" t="s">
        <v>156</v>
      </c>
      <c s="34" t="s">
        <v>1199</v>
      </c>
      <c s="35" t="s">
        <v>5</v>
      </c>
      <c s="6" t="s">
        <v>1200</v>
      </c>
      <c s="36" t="s">
        <v>97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1761</v>
      </c>
    </row>
    <row r="112" spans="1:5" ht="153">
      <c r="A112" t="s">
        <v>58</v>
      </c>
      <c r="E112" s="39" t="s">
        <v>1762</v>
      </c>
    </row>
    <row r="113" spans="1:16" ht="12.75">
      <c r="A113" t="s">
        <v>49</v>
      </c>
      <c s="34" t="s">
        <v>159</v>
      </c>
      <c s="34" t="s">
        <v>1763</v>
      </c>
      <c s="35" t="s">
        <v>5</v>
      </c>
      <c s="6" t="s">
        <v>1764</v>
      </c>
      <c s="36" t="s">
        <v>97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1765</v>
      </c>
    </row>
    <row r="116" spans="1:5" ht="153">
      <c r="A116" t="s">
        <v>58</v>
      </c>
      <c r="E116" s="39" t="s">
        <v>1762</v>
      </c>
    </row>
    <row r="117" spans="1:13" ht="12.75">
      <c r="A117" t="s">
        <v>46</v>
      </c>
      <c r="C117" s="31" t="s">
        <v>94</v>
      </c>
      <c r="E117" s="33" t="s">
        <v>1582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163</v>
      </c>
      <c s="34" t="s">
        <v>1766</v>
      </c>
      <c s="35" t="s">
        <v>5</v>
      </c>
      <c s="6" t="s">
        <v>1767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1768</v>
      </c>
    </row>
    <row r="121" spans="1:5" ht="51">
      <c r="A121" t="s">
        <v>58</v>
      </c>
      <c r="E121" s="39" t="s">
        <v>1769</v>
      </c>
    </row>
    <row r="122" spans="1:16" ht="25.5">
      <c r="A122" t="s">
        <v>49</v>
      </c>
      <c s="34" t="s">
        <v>167</v>
      </c>
      <c s="34" t="s">
        <v>1770</v>
      </c>
      <c s="35" t="s">
        <v>5</v>
      </c>
      <c s="6" t="s">
        <v>1771</v>
      </c>
      <c s="36" t="s">
        <v>97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1772</v>
      </c>
    </row>
    <row r="125" spans="1:5" ht="38.25">
      <c r="A125" t="s">
        <v>58</v>
      </c>
      <c r="E125" s="39" t="s">
        <v>1773</v>
      </c>
    </row>
    <row r="126" spans="1:16" ht="12.75">
      <c r="A126" t="s">
        <v>49</v>
      </c>
      <c s="34" t="s">
        <v>171</v>
      </c>
      <c s="34" t="s">
        <v>1235</v>
      </c>
      <c s="35" t="s">
        <v>5</v>
      </c>
      <c s="6" t="s">
        <v>1236</v>
      </c>
      <c s="36" t="s">
        <v>88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1774</v>
      </c>
    </row>
    <row r="128" spans="1:5" ht="25.5">
      <c r="A128" s="35" t="s">
        <v>56</v>
      </c>
      <c r="E128" s="40" t="s">
        <v>1775</v>
      </c>
    </row>
    <row r="129" spans="1:5" ht="63.75">
      <c r="A129" t="s">
        <v>58</v>
      </c>
      <c r="E129" s="39" t="s">
        <v>1776</v>
      </c>
    </row>
    <row r="130" spans="1:16" ht="12.75">
      <c r="A130" t="s">
        <v>49</v>
      </c>
      <c s="34" t="s">
        <v>175</v>
      </c>
      <c s="34" t="s">
        <v>1777</v>
      </c>
      <c s="35" t="s">
        <v>5</v>
      </c>
      <c s="6" t="s">
        <v>1778</v>
      </c>
      <c s="36" t="s">
        <v>88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1779</v>
      </c>
    </row>
    <row r="132" spans="1:5" ht="25.5">
      <c r="A132" s="35" t="s">
        <v>56</v>
      </c>
      <c r="E132" s="40" t="s">
        <v>1780</v>
      </c>
    </row>
    <row r="133" spans="1:5" ht="63.75">
      <c r="A133" t="s">
        <v>58</v>
      </c>
      <c r="E133" s="39" t="s">
        <v>1776</v>
      </c>
    </row>
    <row r="134" spans="1:16" ht="12.75">
      <c r="A134" t="s">
        <v>49</v>
      </c>
      <c s="34" t="s">
        <v>179</v>
      </c>
      <c s="34" t="s">
        <v>1781</v>
      </c>
      <c s="35" t="s">
        <v>5</v>
      </c>
      <c s="6" t="s">
        <v>1782</v>
      </c>
      <c s="36" t="s">
        <v>88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1783</v>
      </c>
    </row>
    <row r="137" spans="1:5" ht="25.5">
      <c r="A137" t="s">
        <v>58</v>
      </c>
      <c r="E137" s="39" t="s">
        <v>1784</v>
      </c>
    </row>
    <row r="138" spans="1:16" ht="12.75">
      <c r="A138" t="s">
        <v>49</v>
      </c>
      <c s="34" t="s">
        <v>183</v>
      </c>
      <c s="34" t="s">
        <v>1649</v>
      </c>
      <c s="35" t="s">
        <v>5</v>
      </c>
      <c s="6" t="s">
        <v>1650</v>
      </c>
      <c s="36" t="s">
        <v>97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1689</v>
      </c>
    </row>
    <row r="140" spans="1:5" ht="25.5">
      <c r="A140" s="35" t="s">
        <v>56</v>
      </c>
      <c r="E140" s="40" t="s">
        <v>1785</v>
      </c>
    </row>
    <row r="141" spans="1:5" ht="229.5">
      <c r="A141" t="s">
        <v>58</v>
      </c>
      <c r="E141" s="39" t="s">
        <v>1653</v>
      </c>
    </row>
    <row r="142" spans="1:16" ht="12.75">
      <c r="A142" t="s">
        <v>49</v>
      </c>
      <c s="34" t="s">
        <v>186</v>
      </c>
      <c s="34" t="s">
        <v>1786</v>
      </c>
      <c s="35" t="s">
        <v>5</v>
      </c>
      <c s="6" t="s">
        <v>1787</v>
      </c>
      <c s="36" t="s">
        <v>88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1788</v>
      </c>
    </row>
    <row r="145" spans="1:5" ht="38.25">
      <c r="A145" t="s">
        <v>58</v>
      </c>
      <c r="E145" s="39" t="s">
        <v>1789</v>
      </c>
    </row>
    <row r="146" spans="1:16" ht="25.5">
      <c r="A146" t="s">
        <v>49</v>
      </c>
      <c s="34" t="s">
        <v>189</v>
      </c>
      <c s="34" t="s">
        <v>1790</v>
      </c>
      <c s="35" t="s">
        <v>5</v>
      </c>
      <c s="6" t="s">
        <v>1791</v>
      </c>
      <c s="36" t="s">
        <v>97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1792</v>
      </c>
    </row>
    <row r="149" spans="1:5" ht="178.5">
      <c r="A149" t="s">
        <v>58</v>
      </c>
      <c r="E149" s="39" t="s">
        <v>1793</v>
      </c>
    </row>
    <row r="150" spans="1:16" ht="12.75">
      <c r="A150" t="s">
        <v>49</v>
      </c>
      <c s="34" t="s">
        <v>192</v>
      </c>
      <c s="34" t="s">
        <v>1794</v>
      </c>
      <c s="35" t="s">
        <v>5</v>
      </c>
      <c s="6" t="s">
        <v>1795</v>
      </c>
      <c s="36" t="s">
        <v>53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1796</v>
      </c>
    </row>
    <row r="153" spans="1:5" ht="102">
      <c r="A153" t="s">
        <v>58</v>
      </c>
      <c r="E153" s="39" t="s">
        <v>1797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1800</v>
      </c>
      <c r="E8" s="30" t="s">
        <v>1799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1702</v>
      </c>
      <c s="35" t="s">
        <v>431</v>
      </c>
      <c s="6" t="s">
        <v>432</v>
      </c>
      <c s="36" t="s">
        <v>78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1801</v>
      </c>
    </row>
    <row r="12" spans="1:5" ht="25.5">
      <c r="A12" s="35" t="s">
        <v>56</v>
      </c>
      <c r="E12" s="40" t="s">
        <v>1802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1705</v>
      </c>
      <c s="35" t="s">
        <v>431</v>
      </c>
      <c s="6" t="s">
        <v>432</v>
      </c>
      <c s="36" t="s">
        <v>78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1803</v>
      </c>
    </row>
    <row r="16" spans="1:5" ht="25.5">
      <c r="A16" s="35" t="s">
        <v>56</v>
      </c>
      <c r="E16" s="40" t="s">
        <v>1804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1805</v>
      </c>
    </row>
    <row r="21" spans="1:5" ht="127.5">
      <c r="A21" t="s">
        <v>58</v>
      </c>
      <c r="E21" s="39" t="s">
        <v>274</v>
      </c>
    </row>
    <row r="22" spans="1:16" ht="12.75">
      <c r="A22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246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70</v>
      </c>
      <c s="34" t="s">
        <v>686</v>
      </c>
      <c s="35" t="s">
        <v>5</v>
      </c>
      <c s="6" t="s">
        <v>687</v>
      </c>
      <c s="36" t="s">
        <v>53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1806</v>
      </c>
    </row>
    <row r="30" spans="1:5" ht="63.75">
      <c r="A30" t="s">
        <v>58</v>
      </c>
      <c r="E30" s="39" t="s">
        <v>685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1807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1808</v>
      </c>
    </row>
    <row r="38" spans="1:5" ht="191.25">
      <c r="A38" t="s">
        <v>58</v>
      </c>
      <c r="E38" s="39" t="s">
        <v>1622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1809</v>
      </c>
    </row>
    <row r="42" spans="1:5" ht="25.5">
      <c r="A42" t="s">
        <v>58</v>
      </c>
      <c r="E42" s="39" t="s">
        <v>712</v>
      </c>
    </row>
    <row r="43" spans="1:13" ht="12.75">
      <c r="A43" t="s">
        <v>46</v>
      </c>
      <c r="C43" s="31" t="s">
        <v>66</v>
      </c>
      <c r="E43" s="33" t="s">
        <v>1624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94</v>
      </c>
      <c s="34" t="s">
        <v>1810</v>
      </c>
      <c s="35" t="s">
        <v>5</v>
      </c>
      <c s="6" t="s">
        <v>1811</v>
      </c>
      <c s="36" t="s">
        <v>53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1679</v>
      </c>
    </row>
    <row r="46" spans="1:5" ht="25.5">
      <c r="A46" s="35" t="s">
        <v>56</v>
      </c>
      <c r="E46" s="40" t="s">
        <v>1812</v>
      </c>
    </row>
    <row r="47" spans="1:5" ht="229.5">
      <c r="A47" t="s">
        <v>58</v>
      </c>
      <c r="E47" s="39" t="s">
        <v>1813</v>
      </c>
    </row>
    <row r="48" spans="1:13" ht="12.75">
      <c r="A48" t="s">
        <v>46</v>
      </c>
      <c r="C48" s="31" t="s">
        <v>70</v>
      </c>
      <c r="E48" s="33" t="s">
        <v>1282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100</v>
      </c>
      <c s="34" t="s">
        <v>1191</v>
      </c>
      <c s="35" t="s">
        <v>5</v>
      </c>
      <c s="6" t="s">
        <v>1192</v>
      </c>
      <c s="36" t="s">
        <v>97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1634</v>
      </c>
    </row>
    <row r="51" spans="1:5" ht="25.5">
      <c r="A51" s="35" t="s">
        <v>56</v>
      </c>
      <c r="E51" s="40" t="s">
        <v>1814</v>
      </c>
    </row>
    <row r="52" spans="1:5" ht="51">
      <c r="A52" t="s">
        <v>58</v>
      </c>
      <c r="E52" s="39" t="s">
        <v>1636</v>
      </c>
    </row>
    <row r="53" spans="1:16" ht="12.75">
      <c r="A53" t="s">
        <v>49</v>
      </c>
      <c s="34" t="s">
        <v>104</v>
      </c>
      <c s="34" t="s">
        <v>1637</v>
      </c>
      <c s="35" t="s">
        <v>5</v>
      </c>
      <c s="6" t="s">
        <v>1638</v>
      </c>
      <c s="36" t="s">
        <v>97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1639</v>
      </c>
    </row>
    <row r="55" spans="1:5" ht="25.5">
      <c r="A55" s="35" t="s">
        <v>56</v>
      </c>
      <c r="E55" s="40" t="s">
        <v>1815</v>
      </c>
    </row>
    <row r="56" spans="1:5" ht="102">
      <c r="A56" t="s">
        <v>58</v>
      </c>
      <c r="E56" s="39" t="s">
        <v>1640</v>
      </c>
    </row>
    <row r="57" spans="1:16" ht="12.75">
      <c r="A57" t="s">
        <v>49</v>
      </c>
      <c s="34" t="s">
        <v>107</v>
      </c>
      <c s="34" t="s">
        <v>1641</v>
      </c>
      <c s="35" t="s">
        <v>5</v>
      </c>
      <c s="6" t="s">
        <v>1642</v>
      </c>
      <c s="36" t="s">
        <v>53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1741</v>
      </c>
    </row>
    <row r="59" spans="1:5" ht="25.5">
      <c r="A59" s="35" t="s">
        <v>56</v>
      </c>
      <c r="E59" s="40" t="s">
        <v>1816</v>
      </c>
    </row>
    <row r="60" spans="1:5" ht="38.25">
      <c r="A60" t="s">
        <v>58</v>
      </c>
      <c r="E60" s="39" t="s">
        <v>1645</v>
      </c>
    </row>
    <row r="61" spans="1:16" ht="12.75">
      <c r="A61" t="s">
        <v>49</v>
      </c>
      <c s="34" t="s">
        <v>111</v>
      </c>
      <c s="34" t="s">
        <v>1646</v>
      </c>
      <c s="35" t="s">
        <v>5</v>
      </c>
      <c s="6" t="s">
        <v>1647</v>
      </c>
      <c s="36" t="s">
        <v>97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1817</v>
      </c>
    </row>
    <row r="64" spans="1:5" ht="51">
      <c r="A64" t="s">
        <v>58</v>
      </c>
      <c r="E64" s="39" t="s">
        <v>1648</v>
      </c>
    </row>
    <row r="65" spans="1:13" ht="12.75">
      <c r="A65" t="s">
        <v>46</v>
      </c>
      <c r="C65" s="31" t="s">
        <v>94</v>
      </c>
      <c r="E65" s="33" t="s">
        <v>1582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115</v>
      </c>
      <c s="34" t="s">
        <v>1818</v>
      </c>
      <c s="35" t="s">
        <v>5</v>
      </c>
      <c s="6" t="s">
        <v>1819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531</v>
      </c>
    </row>
    <row r="69" spans="1:5" ht="63.75">
      <c r="A69" t="s">
        <v>58</v>
      </c>
      <c r="E69" s="39" t="s">
        <v>1820</v>
      </c>
    </row>
    <row r="70" spans="1:16" ht="12.75">
      <c r="A70" t="s">
        <v>49</v>
      </c>
      <c s="34" t="s">
        <v>119</v>
      </c>
      <c s="34" t="s">
        <v>1649</v>
      </c>
      <c s="35" t="s">
        <v>5</v>
      </c>
      <c s="6" t="s">
        <v>1650</v>
      </c>
      <c s="36" t="s">
        <v>97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1689</v>
      </c>
    </row>
    <row r="72" spans="1:5" ht="25.5">
      <c r="A72" s="35" t="s">
        <v>56</v>
      </c>
      <c r="E72" s="40" t="s">
        <v>1821</v>
      </c>
    </row>
    <row r="73" spans="1:5" ht="229.5">
      <c r="A73" t="s">
        <v>58</v>
      </c>
      <c r="E73" s="39" t="s">
        <v>1653</v>
      </c>
    </row>
    <row r="74" spans="1:16" ht="12.75">
      <c r="A74" t="s">
        <v>49</v>
      </c>
      <c s="34" t="s">
        <v>123</v>
      </c>
      <c s="34" t="s">
        <v>1695</v>
      </c>
      <c s="35" t="s">
        <v>5</v>
      </c>
      <c s="6" t="s">
        <v>1696</v>
      </c>
      <c s="36" t="s">
        <v>88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1822</v>
      </c>
    </row>
    <row r="77" spans="1:5" ht="76.5">
      <c r="A77" t="s">
        <v>58</v>
      </c>
      <c r="E77" s="39" t="s">
        <v>1698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1825</v>
      </c>
      <c r="E8" s="30" t="s">
        <v>1824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686</v>
      </c>
      <c s="35" t="s">
        <v>5</v>
      </c>
      <c s="6" t="s">
        <v>1830</v>
      </c>
      <c s="36" t="s">
        <v>53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1831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1832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1833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1834</v>
      </c>
      <c s="35" t="s">
        <v>5</v>
      </c>
      <c s="6" t="s">
        <v>1835</v>
      </c>
      <c s="36" t="s">
        <v>97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1836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1158</v>
      </c>
      <c s="35" t="s">
        <v>5</v>
      </c>
      <c s="6" t="s">
        <v>1159</v>
      </c>
      <c s="36" t="s">
        <v>97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1833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1422</v>
      </c>
      <c s="35" t="s">
        <v>5</v>
      </c>
      <c s="6" t="s">
        <v>1423</v>
      </c>
      <c s="36" t="s">
        <v>97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1837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1840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1425</v>
      </c>
      <c s="35" t="s">
        <v>5</v>
      </c>
      <c s="6" t="s">
        <v>1426</v>
      </c>
      <c s="36" t="s">
        <v>53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1841</v>
      </c>
    </row>
    <row r="50" spans="1:5" ht="12.75">
      <c r="A50" t="s">
        <v>58</v>
      </c>
      <c r="E50" s="39" t="s">
        <v>1142</v>
      </c>
    </row>
    <row r="51" spans="1:13" ht="12.75">
      <c r="A51" t="s">
        <v>46</v>
      </c>
      <c r="C51" s="31" t="s">
        <v>27</v>
      </c>
      <c r="E51" s="33" t="s">
        <v>1842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1843</v>
      </c>
      <c s="35" t="s">
        <v>5</v>
      </c>
      <c s="6" t="s">
        <v>1844</v>
      </c>
      <c s="36" t="s">
        <v>53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1845</v>
      </c>
    </row>
    <row r="54" spans="1:5" ht="25.5">
      <c r="A54" s="35" t="s">
        <v>56</v>
      </c>
      <c r="E54" s="40" t="s">
        <v>1846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70</v>
      </c>
      <c r="E56" s="33" t="s">
        <v>1282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1847</v>
      </c>
    </row>
    <row r="60" spans="1:5" ht="12.75">
      <c r="A60" t="s">
        <v>58</v>
      </c>
      <c r="E60" s="39" t="s">
        <v>1142</v>
      </c>
    </row>
    <row r="61" spans="1:16" ht="12.75">
      <c r="A61" t="s">
        <v>49</v>
      </c>
      <c s="34" t="s">
        <v>111</v>
      </c>
      <c s="34" t="s">
        <v>1848</v>
      </c>
      <c s="35" t="s">
        <v>5</v>
      </c>
      <c s="6" t="s">
        <v>1849</v>
      </c>
      <c s="36" t="s">
        <v>97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1850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1853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94</v>
      </c>
      <c r="E69" s="33" t="s">
        <v>1377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119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1856</v>
      </c>
    </row>
    <row r="73" spans="1:5" ht="12.75">
      <c r="A73" t="s">
        <v>58</v>
      </c>
      <c r="E73" s="39" t="s">
        <v>1142</v>
      </c>
    </row>
    <row r="74" spans="1:16" ht="25.5">
      <c r="A74" t="s">
        <v>49</v>
      </c>
      <c s="34" t="s">
        <v>123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1859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1649</v>
      </c>
      <c s="35" t="s">
        <v>5</v>
      </c>
      <c s="6" t="s">
        <v>1650</v>
      </c>
      <c s="36" t="s">
        <v>97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1860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1861</v>
      </c>
      <c s="35" t="s">
        <v>5</v>
      </c>
      <c s="6" t="s">
        <v>1862</v>
      </c>
      <c s="36" t="s">
        <v>88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1863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1790</v>
      </c>
      <c s="35" t="s">
        <v>5</v>
      </c>
      <c s="6" t="s">
        <v>1864</v>
      </c>
      <c s="36" t="s">
        <v>97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1865</v>
      </c>
    </row>
    <row r="89" spans="1:5" ht="12.75">
      <c r="A89" t="s">
        <v>58</v>
      </c>
      <c r="E89" s="39" t="s">
        <v>1142</v>
      </c>
    </row>
    <row r="90" spans="1:13" ht="12.75">
      <c r="A90" t="s">
        <v>46</v>
      </c>
      <c r="C90" s="31" t="s">
        <v>1866</v>
      </c>
      <c r="E90" s="33" t="s">
        <v>248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136</v>
      </c>
      <c s="34" t="s">
        <v>249</v>
      </c>
      <c s="35" t="s">
        <v>250</v>
      </c>
      <c s="6" t="s">
        <v>251</v>
      </c>
      <c s="36" t="s">
        <v>78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25.5">
      <c r="A92" s="35" t="s">
        <v>55</v>
      </c>
      <c r="E92" s="39" t="s">
        <v>80</v>
      </c>
    </row>
    <row r="93" spans="1:5" ht="25.5">
      <c r="A93" s="35" t="s">
        <v>56</v>
      </c>
      <c r="E93" s="40" t="s">
        <v>1867</v>
      </c>
    </row>
    <row r="94" spans="1:5" ht="140.25">
      <c r="A94" t="s">
        <v>58</v>
      </c>
      <c r="E94" s="39" t="s">
        <v>253</v>
      </c>
    </row>
    <row r="95" spans="1:16" ht="38.25">
      <c r="A95" t="s">
        <v>49</v>
      </c>
      <c s="34" t="s">
        <v>140</v>
      </c>
      <c s="34" t="s">
        <v>677</v>
      </c>
      <c s="35" t="s">
        <v>678</v>
      </c>
      <c s="6" t="s">
        <v>1868</v>
      </c>
      <c s="36" t="s">
        <v>78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80</v>
      </c>
    </row>
    <row r="97" spans="1:5" ht="25.5">
      <c r="A97" s="35" t="s">
        <v>56</v>
      </c>
      <c r="E97" s="40" t="s">
        <v>1869</v>
      </c>
    </row>
    <row r="98" spans="1:5" ht="140.25">
      <c r="A98" t="s">
        <v>58</v>
      </c>
      <c r="E9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1872</v>
      </c>
      <c r="E8" s="30" t="s">
        <v>1871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1713</v>
      </c>
      <c s="35" t="s">
        <v>5</v>
      </c>
      <c s="6" t="s">
        <v>1714</v>
      </c>
      <c s="36" t="s">
        <v>53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1873</v>
      </c>
    </row>
    <row r="18" spans="1:5" ht="12.75">
      <c r="A18" t="s">
        <v>58</v>
      </c>
      <c r="E18" s="39" t="s">
        <v>1142</v>
      </c>
    </row>
    <row r="19" spans="1:16" ht="25.5">
      <c r="A19" t="s">
        <v>49</v>
      </c>
      <c s="34" t="s">
        <v>26</v>
      </c>
      <c s="34" t="s">
        <v>686</v>
      </c>
      <c s="35" t="s">
        <v>5</v>
      </c>
      <c s="6" t="s">
        <v>687</v>
      </c>
      <c s="36" t="s">
        <v>53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1874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1877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492</v>
      </c>
      <c s="35" t="s">
        <v>5</v>
      </c>
      <c s="6" t="s">
        <v>493</v>
      </c>
      <c s="36" t="s">
        <v>97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1878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495</v>
      </c>
      <c s="35" t="s">
        <v>5</v>
      </c>
      <c s="6" t="s">
        <v>496</v>
      </c>
      <c s="36" t="s">
        <v>97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1879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1834</v>
      </c>
      <c s="35" t="s">
        <v>5</v>
      </c>
      <c s="6" t="s">
        <v>1835</v>
      </c>
      <c s="36" t="s">
        <v>97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1880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1158</v>
      </c>
      <c s="35" t="s">
        <v>5</v>
      </c>
      <c s="6" t="s">
        <v>1159</v>
      </c>
      <c s="36" t="s">
        <v>97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1879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1422</v>
      </c>
      <c s="35" t="s">
        <v>5</v>
      </c>
      <c s="6" t="s">
        <v>1423</v>
      </c>
      <c s="36" t="s">
        <v>97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1881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1838</v>
      </c>
      <c s="35" t="s">
        <v>5</v>
      </c>
      <c s="6" t="s">
        <v>1839</v>
      </c>
      <c s="36" t="s">
        <v>97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1882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53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1883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27</v>
      </c>
      <c r="E55" s="33" t="s">
        <v>1842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107</v>
      </c>
      <c s="34" t="s">
        <v>1843</v>
      </c>
      <c s="35" t="s">
        <v>5</v>
      </c>
      <c s="6" t="s">
        <v>1844</v>
      </c>
      <c s="36" t="s">
        <v>53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1845</v>
      </c>
    </row>
    <row r="58" spans="1:5" ht="25.5">
      <c r="A58" s="35" t="s">
        <v>56</v>
      </c>
      <c r="E58" s="40" t="s">
        <v>1884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70</v>
      </c>
      <c r="E60" s="33" t="s">
        <v>1282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111</v>
      </c>
      <c s="34" t="s">
        <v>1574</v>
      </c>
      <c s="35" t="s">
        <v>5</v>
      </c>
      <c s="6" t="s">
        <v>1575</v>
      </c>
      <c s="36" t="s">
        <v>97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1885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1886</v>
      </c>
    </row>
    <row r="68" spans="1:5" ht="12.75">
      <c r="A68" t="s">
        <v>58</v>
      </c>
      <c r="E68" s="39" t="s">
        <v>1142</v>
      </c>
    </row>
    <row r="69" spans="1:16" ht="12.75">
      <c r="A69" t="s">
        <v>49</v>
      </c>
      <c s="34" t="s">
        <v>119</v>
      </c>
      <c s="34" t="s">
        <v>1887</v>
      </c>
      <c s="35" t="s">
        <v>5</v>
      </c>
      <c s="6" t="s">
        <v>1888</v>
      </c>
      <c s="36" t="s">
        <v>97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1889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724</v>
      </c>
      <c s="35" t="s">
        <v>5</v>
      </c>
      <c s="6" t="s">
        <v>725</v>
      </c>
      <c s="36" t="s">
        <v>97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1889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1750</v>
      </c>
      <c s="35" t="s">
        <v>5</v>
      </c>
      <c s="6" t="s">
        <v>1751</v>
      </c>
      <c s="36" t="s">
        <v>97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1889</v>
      </c>
    </row>
    <row r="80" spans="1:5" ht="12.75">
      <c r="A80" t="s">
        <v>58</v>
      </c>
      <c r="E80" s="39" t="s">
        <v>1142</v>
      </c>
    </row>
    <row r="81" spans="1:16" ht="25.5">
      <c r="A81" t="s">
        <v>49</v>
      </c>
      <c s="34" t="s">
        <v>129</v>
      </c>
      <c s="34" t="s">
        <v>1890</v>
      </c>
      <c s="35" t="s">
        <v>5</v>
      </c>
      <c s="6" t="s">
        <v>1891</v>
      </c>
      <c s="36" t="s">
        <v>97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1889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94</v>
      </c>
      <c r="E85" s="33" t="s">
        <v>1377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133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1856</v>
      </c>
    </row>
    <row r="89" spans="1:5" ht="12.75">
      <c r="A89" t="s">
        <v>58</v>
      </c>
      <c r="E89" s="39" t="s">
        <v>1142</v>
      </c>
    </row>
    <row r="90" spans="1:16" ht="25.5">
      <c r="A90" t="s">
        <v>49</v>
      </c>
      <c s="34" t="s">
        <v>136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1859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1241</v>
      </c>
      <c s="35" t="s">
        <v>5</v>
      </c>
      <c s="6" t="s">
        <v>1242</v>
      </c>
      <c s="36" t="s">
        <v>88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1892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1649</v>
      </c>
      <c s="35" t="s">
        <v>5</v>
      </c>
      <c s="6" t="s">
        <v>1650</v>
      </c>
      <c s="36" t="s">
        <v>97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1893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1861</v>
      </c>
      <c s="35" t="s">
        <v>5</v>
      </c>
      <c s="6" t="s">
        <v>1862</v>
      </c>
      <c s="36" t="s">
        <v>88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1894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1790</v>
      </c>
      <c s="35" t="s">
        <v>5</v>
      </c>
      <c s="6" t="s">
        <v>1864</v>
      </c>
      <c s="36" t="s">
        <v>97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1895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1896</v>
      </c>
      <c s="35" t="s">
        <v>5</v>
      </c>
      <c s="6" t="s">
        <v>1897</v>
      </c>
      <c s="36" t="s">
        <v>97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1898</v>
      </c>
    </row>
    <row r="113" spans="1:5" ht="25.5">
      <c r="A113" t="s">
        <v>58</v>
      </c>
      <c r="E113" s="39" t="s">
        <v>1899</v>
      </c>
    </row>
    <row r="114" spans="1:16" ht="12.75">
      <c r="A114" t="s">
        <v>49</v>
      </c>
      <c s="34" t="s">
        <v>159</v>
      </c>
      <c s="34" t="s">
        <v>1900</v>
      </c>
      <c s="35" t="s">
        <v>5</v>
      </c>
      <c s="6" t="s">
        <v>1901</v>
      </c>
      <c s="36" t="s">
        <v>97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1902</v>
      </c>
    </row>
    <row r="117" spans="1:5" ht="255">
      <c r="A117" t="s">
        <v>58</v>
      </c>
      <c r="E117" s="39" t="s">
        <v>1903</v>
      </c>
    </row>
    <row r="118" spans="1:16" ht="12.75">
      <c r="A118" t="s">
        <v>49</v>
      </c>
      <c s="34" t="s">
        <v>163</v>
      </c>
      <c s="34" t="s">
        <v>1904</v>
      </c>
      <c s="35" t="s">
        <v>5</v>
      </c>
      <c s="6" t="s">
        <v>1905</v>
      </c>
      <c s="36" t="s">
        <v>97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1902</v>
      </c>
    </row>
    <row r="121" spans="1:5" ht="178.5">
      <c r="A121" t="s">
        <v>58</v>
      </c>
      <c r="E121" s="39" t="s">
        <v>1906</v>
      </c>
    </row>
    <row r="122" spans="1:13" ht="12.75">
      <c r="A122" t="s">
        <v>46</v>
      </c>
      <c r="C122" s="31" t="s">
        <v>1866</v>
      </c>
      <c r="E122" s="33" t="s">
        <v>248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80</v>
      </c>
    </row>
    <row r="125" spans="1:5" ht="25.5">
      <c r="A125" s="35" t="s">
        <v>56</v>
      </c>
      <c r="E125" s="40" t="s">
        <v>1907</v>
      </c>
    </row>
    <row r="126" spans="1:5" ht="140.25">
      <c r="A126" t="s">
        <v>58</v>
      </c>
      <c r="E126" s="39" t="s">
        <v>253</v>
      </c>
    </row>
    <row r="127" spans="1:16" ht="38.25">
      <c r="A127" t="s">
        <v>49</v>
      </c>
      <c s="34" t="s">
        <v>171</v>
      </c>
      <c s="34" t="s">
        <v>434</v>
      </c>
      <c s="35" t="s">
        <v>435</v>
      </c>
      <c s="6" t="s">
        <v>436</v>
      </c>
      <c s="36" t="s">
        <v>78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1908</v>
      </c>
    </row>
    <row r="130" spans="1:5" ht="140.25">
      <c r="A130" t="s">
        <v>58</v>
      </c>
      <c r="E130" s="39" t="s">
        <v>253</v>
      </c>
    </row>
    <row r="131" spans="1:16" ht="38.25">
      <c r="A131" t="s">
        <v>49</v>
      </c>
      <c s="34" t="s">
        <v>175</v>
      </c>
      <c s="34" t="s">
        <v>249</v>
      </c>
      <c s="35" t="s">
        <v>250</v>
      </c>
      <c s="6" t="s">
        <v>251</v>
      </c>
      <c s="36" t="s">
        <v>78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25.5">
      <c r="A132" s="35" t="s">
        <v>55</v>
      </c>
      <c r="E132" s="39" t="s">
        <v>80</v>
      </c>
    </row>
    <row r="133" spans="1:5" ht="25.5">
      <c r="A133" s="35" t="s">
        <v>56</v>
      </c>
      <c r="E133" s="40" t="s">
        <v>1909</v>
      </c>
    </row>
    <row r="134" spans="1:5" ht="140.25">
      <c r="A134" t="s">
        <v>58</v>
      </c>
      <c r="E134" s="39" t="s">
        <v>253</v>
      </c>
    </row>
    <row r="135" spans="1:16" ht="38.25">
      <c r="A135" t="s">
        <v>49</v>
      </c>
      <c s="34" t="s">
        <v>179</v>
      </c>
      <c s="34" t="s">
        <v>677</v>
      </c>
      <c s="35" t="s">
        <v>678</v>
      </c>
      <c s="6" t="s">
        <v>1868</v>
      </c>
      <c s="36" t="s">
        <v>78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25.5">
      <c r="A136" s="35" t="s">
        <v>55</v>
      </c>
      <c r="E136" s="39" t="s">
        <v>80</v>
      </c>
    </row>
    <row r="137" spans="1:5" ht="25.5">
      <c r="A137" s="35" t="s">
        <v>56</v>
      </c>
      <c r="E137" s="40" t="s">
        <v>1910</v>
      </c>
    </row>
    <row r="138" spans="1:5" ht="140.25">
      <c r="A138" t="s">
        <v>58</v>
      </c>
      <c r="E13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1913</v>
      </c>
      <c r="E8" s="30" t="s">
        <v>1912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1713</v>
      </c>
      <c s="35" t="s">
        <v>5</v>
      </c>
      <c s="6" t="s">
        <v>1714</v>
      </c>
      <c s="36" t="s">
        <v>53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1914</v>
      </c>
    </row>
    <row r="22" spans="1:5" ht="12.75">
      <c r="A22" t="s">
        <v>58</v>
      </c>
      <c r="E22" s="39" t="s">
        <v>1142</v>
      </c>
    </row>
    <row r="23" spans="1:16" ht="25.5">
      <c r="A23" t="s">
        <v>49</v>
      </c>
      <c s="34" t="s">
        <v>66</v>
      </c>
      <c s="34" t="s">
        <v>686</v>
      </c>
      <c s="35" t="s">
        <v>5</v>
      </c>
      <c s="6" t="s">
        <v>687</v>
      </c>
      <c s="36" t="s">
        <v>53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1915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1875</v>
      </c>
      <c s="35" t="s">
        <v>5</v>
      </c>
      <c s="6" t="s">
        <v>1876</v>
      </c>
      <c s="36" t="s">
        <v>53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1877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1487</v>
      </c>
      <c s="35" t="s">
        <v>5</v>
      </c>
      <c s="6" t="s">
        <v>1488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1916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1917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1918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1834</v>
      </c>
      <c s="35" t="s">
        <v>5</v>
      </c>
      <c s="6" t="s">
        <v>1835</v>
      </c>
      <c s="36" t="s">
        <v>97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1919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1158</v>
      </c>
      <c s="35" t="s">
        <v>5</v>
      </c>
      <c s="6" t="s">
        <v>1159</v>
      </c>
      <c s="36" t="s">
        <v>97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1918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1920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1838</v>
      </c>
      <c s="35" t="s">
        <v>5</v>
      </c>
      <c s="6" t="s">
        <v>1839</v>
      </c>
      <c s="36" t="s">
        <v>97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1921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1425</v>
      </c>
      <c s="35" t="s">
        <v>5</v>
      </c>
      <c s="6" t="s">
        <v>1426</v>
      </c>
      <c s="36" t="s">
        <v>53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1922</v>
      </c>
    </row>
    <row r="62" spans="1:5" ht="12.75">
      <c r="A62" t="s">
        <v>58</v>
      </c>
      <c r="E62" s="39" t="s">
        <v>1142</v>
      </c>
    </row>
    <row r="63" spans="1:13" ht="12.75">
      <c r="A63" t="s">
        <v>46</v>
      </c>
      <c r="C63" s="31" t="s">
        <v>27</v>
      </c>
      <c r="E63" s="33" t="s">
        <v>1842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1923</v>
      </c>
      <c s="35" t="s">
        <v>5</v>
      </c>
      <c s="6" t="s">
        <v>1924</v>
      </c>
      <c s="36" t="s">
        <v>88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1925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1843</v>
      </c>
      <c s="35" t="s">
        <v>5</v>
      </c>
      <c s="6" t="s">
        <v>1844</v>
      </c>
      <c s="36" t="s">
        <v>53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1845</v>
      </c>
    </row>
    <row r="70" spans="1:5" ht="25.5">
      <c r="A70" s="35" t="s">
        <v>56</v>
      </c>
      <c r="E70" s="40" t="s">
        <v>1926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123</v>
      </c>
      <c s="34" t="s">
        <v>1574</v>
      </c>
      <c s="35" t="s">
        <v>5</v>
      </c>
      <c s="6" t="s">
        <v>1575</v>
      </c>
      <c s="36" t="s">
        <v>97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1927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1851</v>
      </c>
      <c s="35" t="s">
        <v>5</v>
      </c>
      <c s="6" t="s">
        <v>1852</v>
      </c>
      <c s="36" t="s">
        <v>97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1928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1887</v>
      </c>
      <c s="35" t="s">
        <v>5</v>
      </c>
      <c s="6" t="s">
        <v>1888</v>
      </c>
      <c s="36" t="s">
        <v>97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1929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724</v>
      </c>
      <c s="35" t="s">
        <v>5</v>
      </c>
      <c s="6" t="s">
        <v>725</v>
      </c>
      <c s="36" t="s">
        <v>97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1929</v>
      </c>
    </row>
    <row r="88" spans="1:5" ht="12.75">
      <c r="A88" t="s">
        <v>58</v>
      </c>
      <c r="E88" s="39" t="s">
        <v>1142</v>
      </c>
    </row>
    <row r="89" spans="1:16" ht="12.75">
      <c r="A89" t="s">
        <v>49</v>
      </c>
      <c s="34" t="s">
        <v>136</v>
      </c>
      <c s="34" t="s">
        <v>1750</v>
      </c>
      <c s="35" t="s">
        <v>5</v>
      </c>
      <c s="6" t="s">
        <v>1751</v>
      </c>
      <c s="36" t="s">
        <v>97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1929</v>
      </c>
    </row>
    <row r="92" spans="1:5" ht="12.75">
      <c r="A92" t="s">
        <v>58</v>
      </c>
      <c r="E92" s="39" t="s">
        <v>1142</v>
      </c>
    </row>
    <row r="93" spans="1:16" ht="12.75">
      <c r="A93" t="s">
        <v>49</v>
      </c>
      <c s="34" t="s">
        <v>140</v>
      </c>
      <c s="34" t="s">
        <v>1930</v>
      </c>
      <c s="35" t="s">
        <v>5</v>
      </c>
      <c s="6" t="s">
        <v>1931</v>
      </c>
      <c s="36" t="s">
        <v>97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1929</v>
      </c>
    </row>
    <row r="96" spans="1:5" ht="12.75">
      <c r="A96" t="s">
        <v>58</v>
      </c>
      <c r="E96" s="39" t="s">
        <v>1142</v>
      </c>
    </row>
    <row r="97" spans="1:13" ht="12.75">
      <c r="A97" t="s">
        <v>46</v>
      </c>
      <c r="C97" s="31" t="s">
        <v>94</v>
      </c>
      <c r="E97" s="33" t="s">
        <v>1377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144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1856</v>
      </c>
    </row>
    <row r="101" spans="1:5" ht="12.75">
      <c r="A101" t="s">
        <v>58</v>
      </c>
      <c r="E101" s="39" t="s">
        <v>1142</v>
      </c>
    </row>
    <row r="102" spans="1:16" ht="25.5">
      <c r="A102" t="s">
        <v>49</v>
      </c>
      <c s="34" t="s">
        <v>148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1859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1241</v>
      </c>
      <c s="35" t="s">
        <v>5</v>
      </c>
      <c s="6" t="s">
        <v>1242</v>
      </c>
      <c s="36" t="s">
        <v>88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1932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1649</v>
      </c>
      <c s="35" t="s">
        <v>5</v>
      </c>
      <c s="6" t="s">
        <v>1650</v>
      </c>
      <c s="36" t="s">
        <v>97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1933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159</v>
      </c>
      <c s="34" t="s">
        <v>1861</v>
      </c>
      <c s="35" t="s">
        <v>5</v>
      </c>
      <c s="6" t="s">
        <v>1862</v>
      </c>
      <c s="36" t="s">
        <v>88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1934</v>
      </c>
    </row>
    <row r="117" spans="1:5" ht="12.75">
      <c r="A117" t="s">
        <v>58</v>
      </c>
      <c r="E117" s="39" t="s">
        <v>1142</v>
      </c>
    </row>
    <row r="118" spans="1:16" ht="25.5">
      <c r="A118" t="s">
        <v>49</v>
      </c>
      <c s="34" t="s">
        <v>163</v>
      </c>
      <c s="34" t="s">
        <v>1935</v>
      </c>
      <c s="35" t="s">
        <v>5</v>
      </c>
      <c s="6" t="s">
        <v>1936</v>
      </c>
      <c s="36" t="s">
        <v>88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1863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167</v>
      </c>
      <c s="34" t="s">
        <v>1937</v>
      </c>
      <c s="35" t="s">
        <v>5</v>
      </c>
      <c s="6" t="s">
        <v>1938</v>
      </c>
      <c s="36" t="s">
        <v>97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1939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171</v>
      </c>
      <c s="34" t="s">
        <v>1940</v>
      </c>
      <c s="35" t="s">
        <v>5</v>
      </c>
      <c s="6" t="s">
        <v>1941</v>
      </c>
      <c s="36" t="s">
        <v>78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1942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175</v>
      </c>
      <c s="34" t="s">
        <v>1896</v>
      </c>
      <c s="35" t="s">
        <v>5</v>
      </c>
      <c s="6" t="s">
        <v>1897</v>
      </c>
      <c s="36" t="s">
        <v>97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1943</v>
      </c>
    </row>
    <row r="133" spans="1:5" ht="25.5">
      <c r="A133" t="s">
        <v>58</v>
      </c>
      <c r="E133" s="39" t="s">
        <v>1899</v>
      </c>
    </row>
    <row r="134" spans="1:16" ht="12.75">
      <c r="A134" t="s">
        <v>49</v>
      </c>
      <c s="34" t="s">
        <v>179</v>
      </c>
      <c s="34" t="s">
        <v>1900</v>
      </c>
      <c s="35" t="s">
        <v>5</v>
      </c>
      <c s="6" t="s">
        <v>1901</v>
      </c>
      <c s="36" t="s">
        <v>97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1944</v>
      </c>
    </row>
    <row r="137" spans="1:5" ht="255">
      <c r="A137" t="s">
        <v>58</v>
      </c>
      <c r="E137" s="39" t="s">
        <v>1903</v>
      </c>
    </row>
    <row r="138" spans="1:16" ht="12.75">
      <c r="A138" t="s">
        <v>49</v>
      </c>
      <c s="34" t="s">
        <v>183</v>
      </c>
      <c s="34" t="s">
        <v>1904</v>
      </c>
      <c s="35" t="s">
        <v>5</v>
      </c>
      <c s="6" t="s">
        <v>1905</v>
      </c>
      <c s="36" t="s">
        <v>97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1944</v>
      </c>
    </row>
    <row r="141" spans="1:5" ht="178.5">
      <c r="A141" t="s">
        <v>58</v>
      </c>
      <c r="E141" s="39" t="s">
        <v>1906</v>
      </c>
    </row>
    <row r="142" spans="1:13" ht="12.75">
      <c r="A142" t="s">
        <v>46</v>
      </c>
      <c r="C142" s="31" t="s">
        <v>1866</v>
      </c>
      <c r="E142" s="33" t="s">
        <v>248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186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79</v>
      </c>
      <c>
        <f>(M143*21)/100</f>
      </c>
      <c t="s">
        <v>27</v>
      </c>
    </row>
    <row r="144" spans="1:5" ht="25.5">
      <c r="A144" s="35" t="s">
        <v>55</v>
      </c>
      <c r="E144" s="39" t="s">
        <v>80</v>
      </c>
    </row>
    <row r="145" spans="1:5" ht="25.5">
      <c r="A145" s="35" t="s">
        <v>56</v>
      </c>
      <c r="E145" s="40" t="s">
        <v>1907</v>
      </c>
    </row>
    <row r="146" spans="1:5" ht="140.25">
      <c r="A146" t="s">
        <v>58</v>
      </c>
      <c r="E146" s="39" t="s">
        <v>253</v>
      </c>
    </row>
    <row r="147" spans="1:16" ht="38.25">
      <c r="A147" t="s">
        <v>49</v>
      </c>
      <c s="34" t="s">
        <v>189</v>
      </c>
      <c s="34" t="s">
        <v>434</v>
      </c>
      <c s="35" t="s">
        <v>435</v>
      </c>
      <c s="6" t="s">
        <v>436</v>
      </c>
      <c s="36" t="s">
        <v>78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25.5">
      <c r="A148" s="35" t="s">
        <v>55</v>
      </c>
      <c r="E148" s="39" t="s">
        <v>80</v>
      </c>
    </row>
    <row r="149" spans="1:5" ht="25.5">
      <c r="A149" s="35" t="s">
        <v>56</v>
      </c>
      <c r="E149" s="40" t="s">
        <v>1945</v>
      </c>
    </row>
    <row r="150" spans="1:5" ht="140.25">
      <c r="A150" t="s">
        <v>58</v>
      </c>
      <c r="E150" s="39" t="s">
        <v>253</v>
      </c>
    </row>
    <row r="151" spans="1:16" ht="38.25">
      <c r="A151" t="s">
        <v>49</v>
      </c>
      <c s="34" t="s">
        <v>192</v>
      </c>
      <c s="34" t="s">
        <v>677</v>
      </c>
      <c s="35" t="s">
        <v>678</v>
      </c>
      <c s="6" t="s">
        <v>1868</v>
      </c>
      <c s="36" t="s">
        <v>78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25.5">
      <c r="A152" s="35" t="s">
        <v>55</v>
      </c>
      <c r="E152" s="39" t="s">
        <v>80</v>
      </c>
    </row>
    <row r="153" spans="1:5" ht="25.5">
      <c r="A153" s="35" t="s">
        <v>56</v>
      </c>
      <c r="E153" s="40" t="s">
        <v>1946</v>
      </c>
    </row>
    <row r="154" spans="1:5" ht="140.25">
      <c r="A154" t="s">
        <v>58</v>
      </c>
      <c r="E154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62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38.25">
      <c r="A30" t="s">
        <v>49</v>
      </c>
      <c s="34" t="s">
        <v>74</v>
      </c>
      <c s="34" t="s">
        <v>75</v>
      </c>
      <c s="35" t="s">
        <v>76</v>
      </c>
      <c s="6" t="s">
        <v>77</v>
      </c>
      <c s="36" t="s">
        <v>78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81</v>
      </c>
    </row>
    <row r="33" spans="1:5" ht="140.25">
      <c r="A33" t="s">
        <v>58</v>
      </c>
      <c r="E33" s="39" t="s">
        <v>82</v>
      </c>
    </row>
    <row r="34" spans="1:13" ht="12.75">
      <c r="A34" t="s">
        <v>46</v>
      </c>
      <c r="C34" s="31" t="s">
        <v>83</v>
      </c>
      <c r="E34" s="33" t="s">
        <v>84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85</v>
      </c>
      <c s="34" t="s">
        <v>86</v>
      </c>
      <c s="35" t="s">
        <v>5</v>
      </c>
      <c s="6" t="s">
        <v>87</v>
      </c>
      <c s="36" t="s">
        <v>88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90</v>
      </c>
      <c s="34" t="s">
        <v>91</v>
      </c>
      <c s="35" t="s">
        <v>5</v>
      </c>
      <c s="6" t="s">
        <v>92</v>
      </c>
      <c s="36" t="s">
        <v>88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93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94</v>
      </c>
      <c s="34" t="s">
        <v>95</v>
      </c>
      <c s="35" t="s">
        <v>5</v>
      </c>
      <c s="6" t="s">
        <v>96</v>
      </c>
      <c s="36" t="s">
        <v>97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98</v>
      </c>
    </row>
    <row r="46" spans="1:5" ht="38.25">
      <c r="A46" t="s">
        <v>58</v>
      </c>
      <c r="E46" s="39" t="s">
        <v>99</v>
      </c>
    </row>
    <row r="47" spans="1:16" ht="12.75">
      <c r="A47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88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88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110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110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118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110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122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88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132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88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88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139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88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143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88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147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8.25">
      <c r="A102" t="s">
        <v>58</v>
      </c>
      <c r="E102" s="39" t="s">
        <v>151</v>
      </c>
    </row>
    <row r="103" spans="1:16" ht="25.5">
      <c r="A103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110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155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110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162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166</v>
      </c>
    </row>
    <row r="118" spans="1:5" ht="12.75">
      <c r="A118" t="s">
        <v>58</v>
      </c>
      <c r="E118" s="39" t="s">
        <v>5</v>
      </c>
    </row>
    <row r="119" spans="1:16" ht="25.5">
      <c r="A119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170</v>
      </c>
    </row>
    <row r="122" spans="1:5" ht="12.75">
      <c r="A122" t="s">
        <v>58</v>
      </c>
      <c r="E122" s="39" t="s">
        <v>5</v>
      </c>
    </row>
    <row r="123" spans="1:16" ht="38.25">
      <c r="A123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174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178</v>
      </c>
    </row>
    <row r="130" spans="1:5" ht="12.75">
      <c r="A130" t="s">
        <v>58</v>
      </c>
      <c r="E130" s="39" t="s">
        <v>5</v>
      </c>
    </row>
    <row r="131" spans="1:16" ht="38.25">
      <c r="A131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110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182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178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178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178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178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198</v>
      </c>
    </row>
    <row r="154" spans="1:5" ht="127.5">
      <c r="A154" t="s">
        <v>58</v>
      </c>
      <c r="E154" s="39" t="s">
        <v>199</v>
      </c>
    </row>
    <row r="155" spans="1:16" ht="12.75">
      <c r="A155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198</v>
      </c>
    </row>
    <row r="158" spans="1:5" ht="127.5">
      <c r="A158" t="s">
        <v>58</v>
      </c>
      <c r="E158" s="39" t="s">
        <v>203</v>
      </c>
    </row>
    <row r="159" spans="1:16" ht="25.5">
      <c r="A159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178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210</v>
      </c>
    </row>
    <row r="167" spans="1:16" ht="12.75">
      <c r="A167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214</v>
      </c>
    </row>
    <row r="170" spans="1:5" ht="127.5">
      <c r="A170" t="s">
        <v>58</v>
      </c>
      <c r="E170" s="39" t="s">
        <v>199</v>
      </c>
    </row>
    <row r="171" spans="1:16" ht="12.75">
      <c r="A171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218</v>
      </c>
    </row>
    <row r="174" spans="1:5" ht="127.5">
      <c r="A174" t="s">
        <v>58</v>
      </c>
      <c r="E174" s="39" t="s">
        <v>199</v>
      </c>
    </row>
    <row r="175" spans="1:16" ht="12.75">
      <c r="A17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222</v>
      </c>
    </row>
    <row r="178" spans="1:5" ht="127.5">
      <c r="A178" t="s">
        <v>58</v>
      </c>
      <c r="E178" s="39" t="s">
        <v>199</v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226</v>
      </c>
    </row>
    <row r="182" spans="1:5" ht="127.5">
      <c r="A182" t="s">
        <v>58</v>
      </c>
      <c r="E182" s="39" t="s">
        <v>199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79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58</v>
      </c>
      <c r="E186" s="39" t="s">
        <v>199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198</v>
      </c>
    </row>
    <row r="190" spans="1:5" ht="127.5">
      <c r="A190" t="s">
        <v>58</v>
      </c>
      <c r="E190" s="39" t="s">
        <v>199</v>
      </c>
    </row>
    <row r="191" spans="1:16" ht="12.7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79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198</v>
      </c>
    </row>
    <row r="194" spans="1:5" ht="127.5">
      <c r="A194" t="s">
        <v>58</v>
      </c>
      <c r="E194" s="39" t="s">
        <v>199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1949</v>
      </c>
      <c r="E8" s="30" t="s">
        <v>1948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1950</v>
      </c>
      <c s="35" t="s">
        <v>5</v>
      </c>
      <c s="6" t="s">
        <v>1951</v>
      </c>
      <c s="36" t="s">
        <v>110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1863</v>
      </c>
    </row>
    <row r="18" spans="1:5" ht="12.75">
      <c r="A18" t="s">
        <v>58</v>
      </c>
      <c r="E18" s="39" t="s">
        <v>1142</v>
      </c>
    </row>
    <row r="19" spans="1:16" ht="25.5">
      <c r="A19" t="s">
        <v>49</v>
      </c>
      <c s="34" t="s">
        <v>26</v>
      </c>
      <c s="34" t="s">
        <v>686</v>
      </c>
      <c s="35" t="s">
        <v>5</v>
      </c>
      <c s="6" t="s">
        <v>687</v>
      </c>
      <c s="36" t="s">
        <v>53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1952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1953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1954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1834</v>
      </c>
      <c s="35" t="s">
        <v>5</v>
      </c>
      <c s="6" t="s">
        <v>1835</v>
      </c>
      <c s="36" t="s">
        <v>97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1955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1158</v>
      </c>
      <c s="35" t="s">
        <v>5</v>
      </c>
      <c s="6" t="s">
        <v>1159</v>
      </c>
      <c s="36" t="s">
        <v>97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1954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1422</v>
      </c>
      <c s="35" t="s">
        <v>5</v>
      </c>
      <c s="6" t="s">
        <v>1423</v>
      </c>
      <c s="36" t="s">
        <v>97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1956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1957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1425</v>
      </c>
      <c s="35" t="s">
        <v>5</v>
      </c>
      <c s="6" t="s">
        <v>1426</v>
      </c>
      <c s="36" t="s">
        <v>53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1958</v>
      </c>
    </row>
    <row r="50" spans="1:5" ht="12.75">
      <c r="A50" t="s">
        <v>58</v>
      </c>
      <c r="E50" s="39" t="s">
        <v>1142</v>
      </c>
    </row>
    <row r="51" spans="1:13" ht="12.75">
      <c r="A51" t="s">
        <v>46</v>
      </c>
      <c r="C51" s="31" t="s">
        <v>27</v>
      </c>
      <c r="E51" s="33" t="s">
        <v>1842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1843</v>
      </c>
      <c s="35" t="s">
        <v>5</v>
      </c>
      <c s="6" t="s">
        <v>1844</v>
      </c>
      <c s="36" t="s">
        <v>53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1959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70</v>
      </c>
      <c r="E56" s="33" t="s">
        <v>1282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1960</v>
      </c>
    </row>
    <row r="60" spans="1:5" ht="12.75">
      <c r="A60" t="s">
        <v>58</v>
      </c>
      <c r="E60" s="39" t="s">
        <v>1142</v>
      </c>
    </row>
    <row r="61" spans="1:16" ht="12.75">
      <c r="A61" t="s">
        <v>49</v>
      </c>
      <c s="34" t="s">
        <v>111</v>
      </c>
      <c s="34" t="s">
        <v>1848</v>
      </c>
      <c s="35" t="s">
        <v>5</v>
      </c>
      <c s="6" t="s">
        <v>1849</v>
      </c>
      <c s="36" t="s">
        <v>97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1961</v>
      </c>
    </row>
    <row r="64" spans="1:5" ht="12.75">
      <c r="A64" t="s">
        <v>58</v>
      </c>
      <c r="E64" s="39" t="s">
        <v>1142</v>
      </c>
    </row>
    <row r="65" spans="1:16" ht="12.75">
      <c r="A65" t="s">
        <v>49</v>
      </c>
      <c s="34" t="s">
        <v>115</v>
      </c>
      <c s="34" t="s">
        <v>1851</v>
      </c>
      <c s="35" t="s">
        <v>5</v>
      </c>
      <c s="6" t="s">
        <v>1852</v>
      </c>
      <c s="36" t="s">
        <v>97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1962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94</v>
      </c>
      <c r="E69" s="33" t="s">
        <v>1377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119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1856</v>
      </c>
    </row>
    <row r="73" spans="1:5" ht="12.75">
      <c r="A73" t="s">
        <v>58</v>
      </c>
      <c r="E73" s="39" t="s">
        <v>1142</v>
      </c>
    </row>
    <row r="74" spans="1:16" ht="25.5">
      <c r="A74" t="s">
        <v>49</v>
      </c>
      <c s="34" t="s">
        <v>123</v>
      </c>
      <c s="34" t="s">
        <v>1963</v>
      </c>
      <c s="35" t="s">
        <v>5</v>
      </c>
      <c s="6" t="s">
        <v>1964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1965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1649</v>
      </c>
      <c s="35" t="s">
        <v>5</v>
      </c>
      <c s="6" t="s">
        <v>1650</v>
      </c>
      <c s="36" t="s">
        <v>97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1966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1861</v>
      </c>
      <c s="35" t="s">
        <v>5</v>
      </c>
      <c s="6" t="s">
        <v>1862</v>
      </c>
      <c s="36" t="s">
        <v>88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1967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1968</v>
      </c>
      <c s="35" t="s">
        <v>5</v>
      </c>
      <c s="6" t="s">
        <v>1969</v>
      </c>
      <c s="36" t="s">
        <v>88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1970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136</v>
      </c>
      <c s="34" t="s">
        <v>1937</v>
      </c>
      <c s="35" t="s">
        <v>5</v>
      </c>
      <c s="6" t="s">
        <v>1938</v>
      </c>
      <c s="36" t="s">
        <v>97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1939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1790</v>
      </c>
      <c s="35" t="s">
        <v>5</v>
      </c>
      <c s="6" t="s">
        <v>1864</v>
      </c>
      <c s="36" t="s">
        <v>97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1971</v>
      </c>
    </row>
    <row r="97" spans="1:5" ht="12.75">
      <c r="A97" t="s">
        <v>58</v>
      </c>
      <c r="E97" s="39" t="s">
        <v>1142</v>
      </c>
    </row>
    <row r="98" spans="1:13" ht="12.75">
      <c r="A98" t="s">
        <v>46</v>
      </c>
      <c r="C98" s="31" t="s">
        <v>1866</v>
      </c>
      <c r="E98" s="33" t="s">
        <v>248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144</v>
      </c>
      <c s="34" t="s">
        <v>677</v>
      </c>
      <c s="35" t="s">
        <v>678</v>
      </c>
      <c s="6" t="s">
        <v>1868</v>
      </c>
      <c s="36" t="s">
        <v>78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25.5">
      <c r="A100" s="35" t="s">
        <v>55</v>
      </c>
      <c r="E100" s="39" t="s">
        <v>80</v>
      </c>
    </row>
    <row r="101" spans="1:5" ht="25.5">
      <c r="A101" s="35" t="s">
        <v>56</v>
      </c>
      <c r="E101" s="40" t="s">
        <v>1972</v>
      </c>
    </row>
    <row r="102" spans="1:5" ht="140.25">
      <c r="A102" t="s">
        <v>58</v>
      </c>
      <c r="E102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1975</v>
      </c>
      <c r="E8" s="30" t="s">
        <v>1974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686</v>
      </c>
      <c s="35" t="s">
        <v>5</v>
      </c>
      <c s="6" t="s">
        <v>687</v>
      </c>
      <c s="36" t="s">
        <v>53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1976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1977</v>
      </c>
      <c s="35" t="s">
        <v>5</v>
      </c>
      <c s="6" t="s">
        <v>1978</v>
      </c>
      <c s="36" t="s">
        <v>53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1979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1980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475</v>
      </c>
      <c s="35" t="s">
        <v>5</v>
      </c>
      <c s="6" t="s">
        <v>476</v>
      </c>
      <c s="36" t="s">
        <v>53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1981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492</v>
      </c>
      <c s="35" t="s">
        <v>5</v>
      </c>
      <c s="6" t="s">
        <v>493</v>
      </c>
      <c s="36" t="s">
        <v>97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1982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495</v>
      </c>
      <c s="35" t="s">
        <v>5</v>
      </c>
      <c s="6" t="s">
        <v>496</v>
      </c>
      <c s="36" t="s">
        <v>97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1983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1834</v>
      </c>
      <c s="35" t="s">
        <v>5</v>
      </c>
      <c s="6" t="s">
        <v>1835</v>
      </c>
      <c s="36" t="s">
        <v>97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1984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1158</v>
      </c>
      <c s="35" t="s">
        <v>5</v>
      </c>
      <c s="6" t="s">
        <v>1159</v>
      </c>
      <c s="36" t="s">
        <v>97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1983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1422</v>
      </c>
      <c s="35" t="s">
        <v>5</v>
      </c>
      <c s="6" t="s">
        <v>1423</v>
      </c>
      <c s="36" t="s">
        <v>97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1985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1838</v>
      </c>
      <c s="35" t="s">
        <v>5</v>
      </c>
      <c s="6" t="s">
        <v>1839</v>
      </c>
      <c s="36" t="s">
        <v>97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1986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1425</v>
      </c>
      <c s="35" t="s">
        <v>5</v>
      </c>
      <c s="6" t="s">
        <v>1426</v>
      </c>
      <c s="36" t="s">
        <v>53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1987</v>
      </c>
    </row>
    <row r="58" spans="1:5" ht="12.75">
      <c r="A58" t="s">
        <v>58</v>
      </c>
      <c r="E58" s="39" t="s">
        <v>1142</v>
      </c>
    </row>
    <row r="59" spans="1:13" ht="12.75">
      <c r="A59" t="s">
        <v>46</v>
      </c>
      <c r="C59" s="31" t="s">
        <v>27</v>
      </c>
      <c r="E59" s="33" t="s">
        <v>1842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111</v>
      </c>
      <c s="34" t="s">
        <v>1843</v>
      </c>
      <c s="35" t="s">
        <v>5</v>
      </c>
      <c s="6" t="s">
        <v>1844</v>
      </c>
      <c s="36" t="s">
        <v>53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1988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1991</v>
      </c>
    </row>
    <row r="67" spans="1:5" ht="369.75">
      <c r="A67" t="s">
        <v>58</v>
      </c>
      <c r="E67" s="39" t="s">
        <v>1558</v>
      </c>
    </row>
    <row r="68" spans="1:13" ht="12.75">
      <c r="A68" t="s">
        <v>46</v>
      </c>
      <c r="C68" s="31" t="s">
        <v>70</v>
      </c>
      <c r="E68" s="33" t="s">
        <v>1282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718</v>
      </c>
      <c s="35" t="s">
        <v>5</v>
      </c>
      <c s="6" t="s">
        <v>719</v>
      </c>
      <c s="36" t="s">
        <v>53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1992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1993</v>
      </c>
      <c s="35" t="s">
        <v>5</v>
      </c>
      <c s="6" t="s">
        <v>1994</v>
      </c>
      <c s="36" t="s">
        <v>97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1995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1851</v>
      </c>
      <c s="35" t="s">
        <v>5</v>
      </c>
      <c s="6" t="s">
        <v>1852</v>
      </c>
      <c s="36" t="s">
        <v>97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1996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1887</v>
      </c>
      <c s="35" t="s">
        <v>5</v>
      </c>
      <c s="6" t="s">
        <v>1888</v>
      </c>
      <c s="36" t="s">
        <v>97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1995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94</v>
      </c>
      <c r="E85" s="33" t="s">
        <v>1377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133</v>
      </c>
      <c s="34" t="s">
        <v>1854</v>
      </c>
      <c s="35" t="s">
        <v>5</v>
      </c>
      <c s="6" t="s">
        <v>1855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1997</v>
      </c>
    </row>
    <row r="89" spans="1:5" ht="12.75">
      <c r="A89" t="s">
        <v>58</v>
      </c>
      <c r="E89" s="39" t="s">
        <v>1142</v>
      </c>
    </row>
    <row r="90" spans="1:16" ht="25.5">
      <c r="A90" t="s">
        <v>49</v>
      </c>
      <c s="34" t="s">
        <v>136</v>
      </c>
      <c s="34" t="s">
        <v>1857</v>
      </c>
      <c s="35" t="s">
        <v>5</v>
      </c>
      <c s="6" t="s">
        <v>1858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1997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1649</v>
      </c>
      <c s="35" t="s">
        <v>5</v>
      </c>
      <c s="6" t="s">
        <v>1650</v>
      </c>
      <c s="36" t="s">
        <v>97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1998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1999</v>
      </c>
      <c s="35" t="s">
        <v>5</v>
      </c>
      <c s="6" t="s">
        <v>2000</v>
      </c>
      <c s="36" t="s">
        <v>97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2001</v>
      </c>
    </row>
    <row r="101" spans="1:5" ht="12.75">
      <c r="A101" t="s">
        <v>58</v>
      </c>
      <c r="E101" s="39" t="s">
        <v>1142</v>
      </c>
    </row>
    <row r="102" spans="1:13" ht="12.75">
      <c r="A102" t="s">
        <v>46</v>
      </c>
      <c r="C102" s="31" t="s">
        <v>1866</v>
      </c>
      <c r="E102" s="33" t="s">
        <v>248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148</v>
      </c>
      <c s="34" t="s">
        <v>430</v>
      </c>
      <c s="35" t="s">
        <v>431</v>
      </c>
      <c s="6" t="s">
        <v>432</v>
      </c>
      <c s="36" t="s">
        <v>78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25.5">
      <c r="A104" s="35" t="s">
        <v>55</v>
      </c>
      <c r="E104" s="39" t="s">
        <v>2002</v>
      </c>
    </row>
    <row r="105" spans="1:5" ht="25.5">
      <c r="A105" s="35" t="s">
        <v>56</v>
      </c>
      <c r="E105" s="40" t="s">
        <v>2003</v>
      </c>
    </row>
    <row r="106" spans="1:5" ht="140.25">
      <c r="A106" t="s">
        <v>58</v>
      </c>
      <c r="E106" s="39" t="s">
        <v>253</v>
      </c>
    </row>
    <row r="107" spans="1:16" ht="38.25">
      <c r="A107" t="s">
        <v>49</v>
      </c>
      <c s="34" t="s">
        <v>152</v>
      </c>
      <c s="34" t="s">
        <v>249</v>
      </c>
      <c s="35" t="s">
        <v>250</v>
      </c>
      <c s="6" t="s">
        <v>251</v>
      </c>
      <c s="36" t="s">
        <v>78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25.5">
      <c r="A108" s="35" t="s">
        <v>55</v>
      </c>
      <c r="E108" s="39" t="s">
        <v>80</v>
      </c>
    </row>
    <row r="109" spans="1:5" ht="25.5">
      <c r="A109" s="35" t="s">
        <v>56</v>
      </c>
      <c r="E109" s="40" t="s">
        <v>2004</v>
      </c>
    </row>
    <row r="110" spans="1:5" ht="140.25">
      <c r="A110" t="s">
        <v>58</v>
      </c>
      <c r="E11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1604</v>
      </c>
      <c r="E4" s="26" t="s">
        <v>1605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2007</v>
      </c>
      <c r="E8" s="30" t="s">
        <v>2006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1826</v>
      </c>
      <c s="35" t="s">
        <v>5</v>
      </c>
      <c s="6" t="s">
        <v>1827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1828</v>
      </c>
    </row>
    <row r="13" spans="1:5" ht="25.5">
      <c r="A13" t="s">
        <v>58</v>
      </c>
      <c r="E13" s="39" t="s">
        <v>1829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686</v>
      </c>
      <c s="35" t="s">
        <v>5</v>
      </c>
      <c s="6" t="s">
        <v>687</v>
      </c>
      <c s="36" t="s">
        <v>53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2008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1977</v>
      </c>
      <c s="35" t="s">
        <v>5</v>
      </c>
      <c s="6" t="s">
        <v>1978</v>
      </c>
      <c s="36" t="s">
        <v>53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2009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1875</v>
      </c>
      <c s="35" t="s">
        <v>5</v>
      </c>
      <c s="6" t="s">
        <v>1876</v>
      </c>
      <c s="36" t="s">
        <v>53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2010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2011</v>
      </c>
      <c s="35" t="s">
        <v>5</v>
      </c>
      <c s="6" t="s">
        <v>2012</v>
      </c>
      <c s="36" t="s">
        <v>53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2013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472</v>
      </c>
      <c s="35" t="s">
        <v>5</v>
      </c>
      <c s="6" t="s">
        <v>473</v>
      </c>
      <c s="36" t="s">
        <v>53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2014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2015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2016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1834</v>
      </c>
      <c s="35" t="s">
        <v>5</v>
      </c>
      <c s="6" t="s">
        <v>1835</v>
      </c>
      <c s="36" t="s">
        <v>97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2017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1158</v>
      </c>
      <c s="35" t="s">
        <v>5</v>
      </c>
      <c s="6" t="s">
        <v>1159</v>
      </c>
      <c s="36" t="s">
        <v>97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2016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1422</v>
      </c>
      <c s="35" t="s">
        <v>5</v>
      </c>
      <c s="6" t="s">
        <v>1423</v>
      </c>
      <c s="36" t="s">
        <v>97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2018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1838</v>
      </c>
      <c s="35" t="s">
        <v>5</v>
      </c>
      <c s="6" t="s">
        <v>1839</v>
      </c>
      <c s="36" t="s">
        <v>97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2019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1425</v>
      </c>
      <c s="35" t="s">
        <v>5</v>
      </c>
      <c s="6" t="s">
        <v>1426</v>
      </c>
      <c s="36" t="s">
        <v>53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2020</v>
      </c>
    </row>
    <row r="62" spans="1:5" ht="12.75">
      <c r="A62" t="s">
        <v>58</v>
      </c>
      <c r="E62" s="39" t="s">
        <v>1142</v>
      </c>
    </row>
    <row r="63" spans="1:13" ht="12.75">
      <c r="A63" t="s">
        <v>46</v>
      </c>
      <c r="C63" s="31" t="s">
        <v>27</v>
      </c>
      <c r="E63" s="33" t="s">
        <v>1842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1843</v>
      </c>
      <c s="35" t="s">
        <v>5</v>
      </c>
      <c s="6" t="s">
        <v>1844</v>
      </c>
      <c s="36" t="s">
        <v>53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2021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2022</v>
      </c>
    </row>
    <row r="71" spans="1:5" ht="369.75">
      <c r="A71" t="s">
        <v>58</v>
      </c>
      <c r="E71" s="39" t="s">
        <v>1558</v>
      </c>
    </row>
    <row r="72" spans="1:13" ht="12.75">
      <c r="A72" t="s">
        <v>46</v>
      </c>
      <c r="C72" s="31" t="s">
        <v>70</v>
      </c>
      <c r="E72" s="33" t="s">
        <v>1282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123</v>
      </c>
      <c s="34" t="s">
        <v>718</v>
      </c>
      <c s="35" t="s">
        <v>5</v>
      </c>
      <c s="6" t="s">
        <v>719</v>
      </c>
      <c s="36" t="s">
        <v>53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2023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1848</v>
      </c>
      <c s="35" t="s">
        <v>5</v>
      </c>
      <c s="6" t="s">
        <v>1849</v>
      </c>
      <c s="36" t="s">
        <v>97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2024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1851</v>
      </c>
      <c s="35" t="s">
        <v>5</v>
      </c>
      <c s="6" t="s">
        <v>1852</v>
      </c>
      <c s="36" t="s">
        <v>97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2025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1887</v>
      </c>
      <c s="35" t="s">
        <v>5</v>
      </c>
      <c s="6" t="s">
        <v>1888</v>
      </c>
      <c s="36" t="s">
        <v>97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2024</v>
      </c>
    </row>
    <row r="88" spans="1:5" ht="12.75">
      <c r="A88" t="s">
        <v>58</v>
      </c>
      <c r="E88" s="39" t="s">
        <v>1142</v>
      </c>
    </row>
    <row r="89" spans="1:13" ht="12.75">
      <c r="A89" t="s">
        <v>46</v>
      </c>
      <c r="C89" s="31" t="s">
        <v>94</v>
      </c>
      <c r="E89" s="33" t="s">
        <v>1377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136</v>
      </c>
      <c s="34" t="s">
        <v>1854</v>
      </c>
      <c s="35" t="s">
        <v>5</v>
      </c>
      <c s="6" t="s">
        <v>1855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2026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1857</v>
      </c>
      <c s="35" t="s">
        <v>5</v>
      </c>
      <c s="6" t="s">
        <v>1858</v>
      </c>
      <c s="36" t="s">
        <v>110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2027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1649</v>
      </c>
      <c s="35" t="s">
        <v>5</v>
      </c>
      <c s="6" t="s">
        <v>1650</v>
      </c>
      <c s="36" t="s">
        <v>97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2028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2029</v>
      </c>
      <c s="35" t="s">
        <v>5</v>
      </c>
      <c s="6" t="s">
        <v>2030</v>
      </c>
      <c s="36" t="s">
        <v>97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2031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152</v>
      </c>
      <c s="34" t="s">
        <v>1935</v>
      </c>
      <c s="35" t="s">
        <v>5</v>
      </c>
      <c s="6" t="s">
        <v>1936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2032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2033</v>
      </c>
      <c s="35" t="s">
        <v>5</v>
      </c>
      <c s="6" t="s">
        <v>2034</v>
      </c>
      <c s="36" t="s">
        <v>88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2035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159</v>
      </c>
      <c s="34" t="s">
        <v>1999</v>
      </c>
      <c s="35" t="s">
        <v>5</v>
      </c>
      <c s="6" t="s">
        <v>2000</v>
      </c>
      <c s="36" t="s">
        <v>97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2036</v>
      </c>
    </row>
    <row r="117" spans="1:5" ht="25.5">
      <c r="A117" t="s">
        <v>58</v>
      </c>
      <c r="E117" s="39" t="s">
        <v>2037</v>
      </c>
    </row>
    <row r="118" spans="1:16" ht="12.75">
      <c r="A118" t="s">
        <v>49</v>
      </c>
      <c s="34" t="s">
        <v>163</v>
      </c>
      <c s="34" t="s">
        <v>2038</v>
      </c>
      <c s="35" t="s">
        <v>5</v>
      </c>
      <c s="6" t="s">
        <v>2039</v>
      </c>
      <c s="36" t="s">
        <v>88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2040</v>
      </c>
    </row>
    <row r="121" spans="1:5" ht="12.75">
      <c r="A121" t="s">
        <v>58</v>
      </c>
      <c r="E121" s="39" t="s">
        <v>1142</v>
      </c>
    </row>
    <row r="122" spans="1:13" ht="12.75">
      <c r="A122" t="s">
        <v>46</v>
      </c>
      <c r="C122" s="31" t="s">
        <v>1866</v>
      </c>
      <c r="E122" s="33" t="s">
        <v>248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2041</v>
      </c>
    </row>
    <row r="125" spans="1:5" ht="25.5">
      <c r="A125" s="35" t="s">
        <v>56</v>
      </c>
      <c r="E125" s="40" t="s">
        <v>2042</v>
      </c>
    </row>
    <row r="126" spans="1:5" ht="153">
      <c r="A126" t="s">
        <v>58</v>
      </c>
      <c r="E126" s="39" t="s">
        <v>2043</v>
      </c>
    </row>
    <row r="127" spans="1:16" ht="38.25">
      <c r="A127" t="s">
        <v>49</v>
      </c>
      <c s="34" t="s">
        <v>171</v>
      </c>
      <c s="34" t="s">
        <v>275</v>
      </c>
      <c s="35" t="s">
        <v>276</v>
      </c>
      <c s="6" t="s">
        <v>277</v>
      </c>
      <c s="36" t="s">
        <v>78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2044</v>
      </c>
    </row>
    <row r="130" spans="1:5" ht="140.25">
      <c r="A130" t="s">
        <v>58</v>
      </c>
      <c r="E13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2049</v>
      </c>
      <c r="E8" s="30" t="s">
        <v>2048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2050</v>
      </c>
      <c r="E9" s="33" t="s">
        <v>2051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2052</v>
      </c>
      <c s="35" t="s">
        <v>5</v>
      </c>
      <c s="6" t="s">
        <v>2053</v>
      </c>
      <c s="36" t="s">
        <v>78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2054</v>
      </c>
    </row>
    <row r="13" spans="1:5" ht="63.75">
      <c r="A13" t="s">
        <v>58</v>
      </c>
      <c r="E13" s="39" t="s">
        <v>2055</v>
      </c>
    </row>
    <row r="14" spans="1:13" ht="12.75">
      <c r="A14" t="s">
        <v>46</v>
      </c>
      <c r="C14" s="31" t="s">
        <v>662</v>
      </c>
      <c r="E14" s="33" t="s">
        <v>2056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2057</v>
      </c>
      <c s="35" t="s">
        <v>5</v>
      </c>
      <c s="6" t="s">
        <v>2058</v>
      </c>
      <c s="36" t="s">
        <v>78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2059</v>
      </c>
    </row>
    <row r="18" spans="1:5" ht="38.25">
      <c r="A18" t="s">
        <v>58</v>
      </c>
      <c r="E18" s="39" t="s">
        <v>2060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2063</v>
      </c>
      <c r="E8" s="30" t="s">
        <v>2062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2066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2071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2073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2075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2077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2081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2084</v>
      </c>
    </row>
    <row r="39" spans="1:5" ht="318.75">
      <c r="A39" t="s">
        <v>58</v>
      </c>
      <c r="E39" s="39" t="s">
        <v>2067</v>
      </c>
    </row>
    <row r="40" spans="1:16" ht="12.75">
      <c r="A40" t="s">
        <v>49</v>
      </c>
      <c s="34" t="s">
        <v>90</v>
      </c>
      <c s="34" t="s">
        <v>707</v>
      </c>
      <c s="35" t="s">
        <v>5</v>
      </c>
      <c s="6" t="s">
        <v>708</v>
      </c>
      <c s="36" t="s">
        <v>53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2085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1554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94</v>
      </c>
      <c s="34" t="s">
        <v>2086</v>
      </c>
      <c s="35" t="s">
        <v>5</v>
      </c>
      <c s="6" t="s">
        <v>2087</v>
      </c>
      <c s="36" t="s">
        <v>88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76.5">
      <c r="A47" s="35" t="s">
        <v>56</v>
      </c>
      <c r="E47" s="40" t="s">
        <v>2088</v>
      </c>
    </row>
    <row r="48" spans="1:5" ht="63.75">
      <c r="A48" t="s">
        <v>58</v>
      </c>
      <c r="E48" s="39" t="s">
        <v>2089</v>
      </c>
    </row>
    <row r="49" spans="1:16" ht="12.75">
      <c r="A49" t="s">
        <v>49</v>
      </c>
      <c s="34" t="s">
        <v>100</v>
      </c>
      <c s="34" t="s">
        <v>2090</v>
      </c>
      <c s="35" t="s">
        <v>5</v>
      </c>
      <c s="6" t="s">
        <v>2091</v>
      </c>
      <c s="36" t="s">
        <v>53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2092</v>
      </c>
    </row>
    <row r="52" spans="1:5" ht="76.5">
      <c r="A52" t="s">
        <v>58</v>
      </c>
      <c r="E52" s="39" t="s">
        <v>2093</v>
      </c>
    </row>
    <row r="53" spans="1:13" ht="12.75">
      <c r="A53" t="s">
        <v>46</v>
      </c>
      <c r="C53" s="31" t="s">
        <v>136</v>
      </c>
      <c r="E53" s="33" t="s">
        <v>1554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104</v>
      </c>
      <c s="34" t="s">
        <v>2094</v>
      </c>
      <c s="35" t="s">
        <v>5</v>
      </c>
      <c s="6" t="s">
        <v>2095</v>
      </c>
      <c s="36" t="s">
        <v>53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2096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2097</v>
      </c>
    </row>
    <row r="61" spans="1:5" ht="369.75">
      <c r="A61" t="s">
        <v>58</v>
      </c>
      <c r="E61" s="39" t="s">
        <v>2098</v>
      </c>
    </row>
    <row r="62" spans="1:16" ht="12.75">
      <c r="A62" t="s">
        <v>49</v>
      </c>
      <c s="34" t="s">
        <v>111</v>
      </c>
      <c s="34" t="s">
        <v>2099</v>
      </c>
      <c s="35" t="s">
        <v>5</v>
      </c>
      <c s="6" t="s">
        <v>2100</v>
      </c>
      <c s="36" t="s">
        <v>97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2101</v>
      </c>
    </row>
    <row r="65" spans="1:5" ht="12.75">
      <c r="A65" t="s">
        <v>58</v>
      </c>
      <c r="E65" s="39" t="s">
        <v>284</v>
      </c>
    </row>
    <row r="66" spans="1:13" ht="12.75">
      <c r="A66" t="s">
        <v>46</v>
      </c>
      <c r="C66" s="31" t="s">
        <v>175</v>
      </c>
      <c r="E66" s="33" t="s">
        <v>1559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2104</v>
      </c>
    </row>
    <row r="70" spans="1:5" ht="382.5">
      <c r="A70" t="s">
        <v>58</v>
      </c>
      <c r="E70" s="39" t="s">
        <v>2105</v>
      </c>
    </row>
    <row r="71" spans="1:16" ht="12.75">
      <c r="A71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2108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2109</v>
      </c>
      <c s="35" t="s">
        <v>5</v>
      </c>
      <c s="6" t="s">
        <v>2110</v>
      </c>
      <c s="36" t="s">
        <v>53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2111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2112</v>
      </c>
      <c s="35" t="s">
        <v>5</v>
      </c>
      <c s="6" t="s">
        <v>2113</v>
      </c>
      <c s="36" t="s">
        <v>53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2114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66</v>
      </c>
      <c r="E83" s="33" t="s">
        <v>1624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2115</v>
      </c>
      <c s="35" t="s">
        <v>5</v>
      </c>
      <c s="6" t="s">
        <v>2116</v>
      </c>
      <c s="36" t="s">
        <v>53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02">
      <c r="A86" s="35" t="s">
        <v>56</v>
      </c>
      <c r="E86" s="40" t="s">
        <v>2117</v>
      </c>
    </row>
    <row r="87" spans="1:5" ht="38.25">
      <c r="A87" t="s">
        <v>58</v>
      </c>
      <c r="E87" s="39" t="s">
        <v>2118</v>
      </c>
    </row>
    <row r="88" spans="1:13" ht="12.75">
      <c r="A88" t="s">
        <v>46</v>
      </c>
      <c r="C88" s="31" t="s">
        <v>211</v>
      </c>
      <c r="E88" s="33" t="s">
        <v>1624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133</v>
      </c>
      <c s="34" t="s">
        <v>2119</v>
      </c>
      <c s="35" t="s">
        <v>5</v>
      </c>
      <c s="6" t="s">
        <v>2120</v>
      </c>
      <c s="36" t="s">
        <v>53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2121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2122</v>
      </c>
      <c s="35" t="s">
        <v>5</v>
      </c>
      <c s="6" t="s">
        <v>2123</v>
      </c>
      <c s="36" t="s">
        <v>78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2124</v>
      </c>
    </row>
    <row r="96" spans="1:5" ht="12.75">
      <c r="A96" t="s">
        <v>58</v>
      </c>
      <c r="E96" s="39" t="s">
        <v>284</v>
      </c>
    </row>
    <row r="97" spans="1:16" ht="12.75">
      <c r="A97" t="s">
        <v>49</v>
      </c>
      <c s="34" t="s">
        <v>140</v>
      </c>
      <c s="34" t="s">
        <v>1625</v>
      </c>
      <c s="35" t="s">
        <v>5</v>
      </c>
      <c s="6" t="s">
        <v>1626</v>
      </c>
      <c s="36" t="s">
        <v>53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2125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526</v>
      </c>
      <c s="35" t="s">
        <v>5</v>
      </c>
      <c s="6" t="s">
        <v>527</v>
      </c>
      <c s="36" t="s">
        <v>53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2126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1629</v>
      </c>
      <c s="35" t="s">
        <v>5</v>
      </c>
      <c s="6" t="s">
        <v>1630</v>
      </c>
      <c s="36" t="s">
        <v>53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51">
      <c r="A107" s="35" t="s">
        <v>56</v>
      </c>
      <c r="E107" s="40" t="s">
        <v>2127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2128</v>
      </c>
      <c s="35" t="s">
        <v>5</v>
      </c>
      <c s="6" t="s">
        <v>2129</v>
      </c>
      <c s="36" t="s">
        <v>53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2130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2131</v>
      </c>
      <c s="35" t="s">
        <v>5</v>
      </c>
      <c s="6" t="s">
        <v>2132</v>
      </c>
      <c s="36" t="s">
        <v>78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2133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2134</v>
      </c>
      <c s="35" t="s">
        <v>5</v>
      </c>
      <c s="6" t="s">
        <v>2135</v>
      </c>
      <c s="36" t="s">
        <v>53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2136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2137</v>
      </c>
      <c s="35" t="s">
        <v>5</v>
      </c>
      <c s="6" t="s">
        <v>2138</v>
      </c>
      <c s="36" t="s">
        <v>53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63.75">
      <c r="A123" s="35" t="s">
        <v>56</v>
      </c>
      <c r="E123" s="40" t="s">
        <v>2139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2140</v>
      </c>
      <c s="35" t="s">
        <v>5</v>
      </c>
      <c s="6" t="s">
        <v>2141</v>
      </c>
      <c s="36" t="s">
        <v>78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89.25">
      <c r="A127" s="35" t="s">
        <v>56</v>
      </c>
      <c r="E127" s="40" t="s">
        <v>2142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539</v>
      </c>
      <c s="35" t="s">
        <v>5</v>
      </c>
      <c s="6" t="s">
        <v>540</v>
      </c>
      <c s="36" t="s">
        <v>53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2143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2144</v>
      </c>
      <c s="35" t="s">
        <v>5</v>
      </c>
      <c s="6" t="s">
        <v>2145</v>
      </c>
      <c s="36" t="s">
        <v>53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2146</v>
      </c>
    </row>
    <row r="136" spans="1:5" ht="12.75">
      <c r="A136" t="s">
        <v>58</v>
      </c>
      <c r="E136" s="39" t="s">
        <v>284</v>
      </c>
    </row>
    <row r="137" spans="1:13" ht="12.75">
      <c r="A137" t="s">
        <v>46</v>
      </c>
      <c r="C137" s="31" t="s">
        <v>628</v>
      </c>
      <c r="E137" s="33" t="s">
        <v>2147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179</v>
      </c>
      <c s="34" t="s">
        <v>2148</v>
      </c>
      <c s="35" t="s">
        <v>5</v>
      </c>
      <c s="6" t="s">
        <v>2149</v>
      </c>
      <c s="36" t="s">
        <v>97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2150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183</v>
      </c>
      <c s="34" t="s">
        <v>2151</v>
      </c>
      <c s="35" t="s">
        <v>5</v>
      </c>
      <c s="6" t="s">
        <v>2152</v>
      </c>
      <c s="36" t="s">
        <v>97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2153</v>
      </c>
    </row>
    <row r="145" spans="1:5" ht="12.75">
      <c r="A145" t="s">
        <v>58</v>
      </c>
      <c r="E145" s="39" t="s">
        <v>284</v>
      </c>
    </row>
    <row r="146" spans="1:13" ht="12.75">
      <c r="A146" t="s">
        <v>46</v>
      </c>
      <c r="C146" s="31" t="s">
        <v>2154</v>
      </c>
      <c r="E146" s="33" t="s">
        <v>2155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186</v>
      </c>
      <c s="34" t="s">
        <v>2156</v>
      </c>
      <c s="35" t="s">
        <v>5</v>
      </c>
      <c s="6" t="s">
        <v>2157</v>
      </c>
      <c s="36" t="s">
        <v>97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51">
      <c r="A149" s="35" t="s">
        <v>56</v>
      </c>
      <c r="E149" s="40" t="s">
        <v>2158</v>
      </c>
    </row>
    <row r="150" spans="1:5" ht="409.5">
      <c r="A150" t="s">
        <v>58</v>
      </c>
      <c r="E150" s="39" t="s">
        <v>2159</v>
      </c>
    </row>
    <row r="151" spans="1:16" ht="12.75">
      <c r="A151" t="s">
        <v>49</v>
      </c>
      <c s="34" t="s">
        <v>189</v>
      </c>
      <c s="34" t="s">
        <v>2160</v>
      </c>
      <c s="35" t="s">
        <v>5</v>
      </c>
      <c s="6" t="s">
        <v>2161</v>
      </c>
      <c s="36" t="s">
        <v>97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51">
      <c r="A153" s="35" t="s">
        <v>56</v>
      </c>
      <c r="E153" s="40" t="s">
        <v>2162</v>
      </c>
    </row>
    <row r="154" spans="1:5" ht="409.5">
      <c r="A154" t="s">
        <v>58</v>
      </c>
      <c r="E154" s="39" t="s">
        <v>2163</v>
      </c>
    </row>
    <row r="155" spans="1:16" ht="12.75">
      <c r="A155" t="s">
        <v>49</v>
      </c>
      <c s="34" t="s">
        <v>192</v>
      </c>
      <c s="34" t="s">
        <v>2164</v>
      </c>
      <c s="35" t="s">
        <v>5</v>
      </c>
      <c s="6" t="s">
        <v>2165</v>
      </c>
      <c s="36" t="s">
        <v>97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2166</v>
      </c>
    </row>
    <row r="158" spans="1:5" ht="409.5">
      <c r="A158" t="s">
        <v>58</v>
      </c>
      <c r="E158" s="39" t="s">
        <v>2167</v>
      </c>
    </row>
    <row r="159" spans="1:16" ht="12.75">
      <c r="A159" t="s">
        <v>49</v>
      </c>
      <c s="34" t="s">
        <v>195</v>
      </c>
      <c s="34" t="s">
        <v>2168</v>
      </c>
      <c s="35" t="s">
        <v>5</v>
      </c>
      <c s="6" t="s">
        <v>2169</v>
      </c>
      <c s="36" t="s">
        <v>97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2170</v>
      </c>
    </row>
    <row r="162" spans="1:5" ht="409.5">
      <c r="A162" t="s">
        <v>58</v>
      </c>
      <c r="E162" s="39" t="s">
        <v>2171</v>
      </c>
    </row>
    <row r="163" spans="1:13" ht="12.75">
      <c r="A163" t="s">
        <v>46</v>
      </c>
      <c r="C163" s="31" t="s">
        <v>860</v>
      </c>
      <c r="E163" s="33" t="s">
        <v>2172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200</v>
      </c>
      <c s="34" t="s">
        <v>2173</v>
      </c>
      <c s="35" t="s">
        <v>5</v>
      </c>
      <c s="6" t="s">
        <v>2174</v>
      </c>
      <c s="36" t="s">
        <v>88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2175</v>
      </c>
    </row>
    <row r="167" spans="1:5" ht="12.75">
      <c r="A167" t="s">
        <v>58</v>
      </c>
      <c r="E167" s="39" t="s">
        <v>284</v>
      </c>
    </row>
    <row r="168" spans="1:13" ht="12.75">
      <c r="A168" t="s">
        <v>46</v>
      </c>
      <c r="C168" s="31" t="s">
        <v>877</v>
      </c>
      <c r="E168" s="33" t="s">
        <v>1582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204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2178</v>
      </c>
    </row>
    <row r="172" spans="1:5" ht="38.25">
      <c r="A172" t="s">
        <v>58</v>
      </c>
      <c r="E172" s="39" t="s">
        <v>2179</v>
      </c>
    </row>
    <row r="173" spans="1:16" ht="12.75">
      <c r="A173" t="s">
        <v>49</v>
      </c>
      <c s="34" t="s">
        <v>207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2182</v>
      </c>
    </row>
    <row r="176" spans="1:5" ht="12.75">
      <c r="A176" t="s">
        <v>58</v>
      </c>
      <c r="E176" s="39" t="s">
        <v>284</v>
      </c>
    </row>
    <row r="177" spans="1:16" ht="25.5">
      <c r="A177" t="s">
        <v>49</v>
      </c>
      <c s="34" t="s">
        <v>211</v>
      </c>
      <c s="34" t="s">
        <v>2183</v>
      </c>
      <c s="35" t="s">
        <v>5</v>
      </c>
      <c s="6" t="s">
        <v>2184</v>
      </c>
      <c s="36" t="s">
        <v>88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2185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215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2185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2033</v>
      </c>
      <c s="35" t="s">
        <v>5</v>
      </c>
      <c s="6" t="s">
        <v>2034</v>
      </c>
      <c s="36" t="s">
        <v>88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2188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2191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2192</v>
      </c>
      <c s="35" t="s">
        <v>5</v>
      </c>
      <c s="6" t="s">
        <v>2193</v>
      </c>
      <c s="36" t="s">
        <v>97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63.75">
      <c r="A195" s="35" t="s">
        <v>56</v>
      </c>
      <c r="E195" s="40" t="s">
        <v>2153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79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2196</v>
      </c>
    </row>
    <row r="200" spans="1:5" ht="38.25">
      <c r="A200" t="s">
        <v>58</v>
      </c>
      <c r="E200" s="39" t="s">
        <v>2197</v>
      </c>
    </row>
    <row r="201" spans="1:13" ht="12.75">
      <c r="A201" t="s">
        <v>46</v>
      </c>
      <c r="C201" s="31" t="s">
        <v>662</v>
      </c>
      <c r="E201" s="33" t="s">
        <v>2056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233</v>
      </c>
      <c s="34" t="s">
        <v>2198</v>
      </c>
      <c s="35" t="s">
        <v>5</v>
      </c>
      <c s="6" t="s">
        <v>2199</v>
      </c>
      <c s="36" t="s">
        <v>53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2200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573</v>
      </c>
      <c s="34" t="s">
        <v>1794</v>
      </c>
      <c s="35" t="s">
        <v>5</v>
      </c>
      <c s="6" t="s">
        <v>1795</v>
      </c>
      <c s="36" t="s">
        <v>53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2201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579</v>
      </c>
      <c s="34" t="s">
        <v>370</v>
      </c>
      <c s="35" t="s">
        <v>5</v>
      </c>
      <c s="6" t="s">
        <v>371</v>
      </c>
      <c s="36" t="s">
        <v>53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2202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583</v>
      </c>
      <c s="34" t="s">
        <v>2203</v>
      </c>
      <c s="35" t="s">
        <v>5</v>
      </c>
      <c s="6" t="s">
        <v>2204</v>
      </c>
      <c s="36" t="s">
        <v>78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2205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542</v>
      </c>
      <c s="34" t="s">
        <v>2206</v>
      </c>
      <c s="35" t="s">
        <v>5</v>
      </c>
      <c s="6" t="s">
        <v>2207</v>
      </c>
      <c s="36" t="s">
        <v>97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2208</v>
      </c>
    </row>
    <row r="221" spans="1:5" ht="12.75">
      <c r="A221" t="s">
        <v>58</v>
      </c>
      <c r="E22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2211</v>
      </c>
      <c r="E8" s="30" t="s">
        <v>2210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2212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2213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2214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2215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2216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2217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85</v>
      </c>
      <c s="34" t="s">
        <v>1546</v>
      </c>
      <c s="35" t="s">
        <v>5</v>
      </c>
      <c s="6" t="s">
        <v>1547</v>
      </c>
      <c s="36" t="s">
        <v>53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2218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1546</v>
      </c>
      <c s="35" t="s">
        <v>50</v>
      </c>
      <c s="6" t="s">
        <v>1547</v>
      </c>
      <c s="36" t="s">
        <v>53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2219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2220</v>
      </c>
      <c s="35" t="s">
        <v>5</v>
      </c>
      <c s="6" t="s">
        <v>2221</v>
      </c>
      <c s="36" t="s">
        <v>53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2222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2082</v>
      </c>
      <c s="35" t="s">
        <v>5</v>
      </c>
      <c s="6" t="s">
        <v>2083</v>
      </c>
      <c s="36" t="s">
        <v>53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2223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2224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2227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1834</v>
      </c>
      <c s="35" t="s">
        <v>5</v>
      </c>
      <c s="6" t="s">
        <v>1835</v>
      </c>
      <c s="36" t="s">
        <v>97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2228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1158</v>
      </c>
      <c s="35" t="s">
        <v>5</v>
      </c>
      <c s="6" t="s">
        <v>1159</v>
      </c>
      <c s="36" t="s">
        <v>97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2229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119</v>
      </c>
      <c s="34" t="s">
        <v>1422</v>
      </c>
      <c s="35" t="s">
        <v>5</v>
      </c>
      <c s="6" t="s">
        <v>1423</v>
      </c>
      <c s="36" t="s">
        <v>97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2229</v>
      </c>
    </row>
    <row r="71" spans="1:5" ht="12.75">
      <c r="A71" t="s">
        <v>58</v>
      </c>
      <c r="E71" s="39" t="s">
        <v>284</v>
      </c>
    </row>
    <row r="72" spans="1:13" ht="12.75">
      <c r="A72" t="s">
        <v>46</v>
      </c>
      <c r="C72" s="31" t="s">
        <v>27</v>
      </c>
      <c r="E72" s="33" t="s">
        <v>1554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123</v>
      </c>
      <c s="34" t="s">
        <v>2090</v>
      </c>
      <c s="35" t="s">
        <v>5</v>
      </c>
      <c s="6" t="s">
        <v>2091</v>
      </c>
      <c s="36" t="s">
        <v>53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2230</v>
      </c>
    </row>
    <row r="76" spans="1:5" ht="76.5">
      <c r="A76" t="s">
        <v>58</v>
      </c>
      <c r="E76" s="39" t="s">
        <v>2093</v>
      </c>
    </row>
    <row r="77" spans="1:13" ht="12.75">
      <c r="A77" t="s">
        <v>46</v>
      </c>
      <c r="C77" s="31" t="s">
        <v>136</v>
      </c>
      <c r="E77" s="33" t="s">
        <v>1554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126</v>
      </c>
      <c s="34" t="s">
        <v>2094</v>
      </c>
      <c s="35" t="s">
        <v>5</v>
      </c>
      <c s="6" t="s">
        <v>2095</v>
      </c>
      <c s="36" t="s">
        <v>53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2231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2232</v>
      </c>
      <c s="35" t="s">
        <v>5</v>
      </c>
      <c s="6" t="s">
        <v>2233</v>
      </c>
      <c s="36" t="s">
        <v>88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2234</v>
      </c>
    </row>
    <row r="85" spans="1:5" ht="12.75">
      <c r="A85" t="s">
        <v>58</v>
      </c>
      <c r="E85" s="39" t="s">
        <v>284</v>
      </c>
    </row>
    <row r="86" spans="1:16" ht="25.5">
      <c r="A86" t="s">
        <v>49</v>
      </c>
      <c s="34" t="s">
        <v>133</v>
      </c>
      <c s="34" t="s">
        <v>2235</v>
      </c>
      <c s="35" t="s">
        <v>5</v>
      </c>
      <c s="6" t="s">
        <v>2236</v>
      </c>
      <c s="36" t="s">
        <v>88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2237</v>
      </c>
    </row>
    <row r="89" spans="1:5" ht="12.75">
      <c r="A89" t="s">
        <v>58</v>
      </c>
      <c r="E89" s="39" t="s">
        <v>284</v>
      </c>
    </row>
    <row r="90" spans="1:16" ht="25.5">
      <c r="A90" t="s">
        <v>49</v>
      </c>
      <c s="34" t="s">
        <v>136</v>
      </c>
      <c s="34" t="s">
        <v>2238</v>
      </c>
      <c s="35" t="s">
        <v>5</v>
      </c>
      <c s="6" t="s">
        <v>2239</v>
      </c>
      <c s="36" t="s">
        <v>88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2240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2241</v>
      </c>
      <c s="35" t="s">
        <v>5</v>
      </c>
      <c s="6" t="s">
        <v>2242</v>
      </c>
      <c s="36" t="s">
        <v>88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2243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2244</v>
      </c>
      <c s="35" t="s">
        <v>5</v>
      </c>
      <c s="6" t="s">
        <v>2245</v>
      </c>
      <c s="36" t="s">
        <v>88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2246</v>
      </c>
    </row>
    <row r="101" spans="1:5" ht="12.75">
      <c r="A101" t="s">
        <v>58</v>
      </c>
      <c r="E101" s="39" t="s">
        <v>284</v>
      </c>
    </row>
    <row r="102" spans="1:16" ht="25.5">
      <c r="A102" t="s">
        <v>49</v>
      </c>
      <c s="34" t="s">
        <v>148</v>
      </c>
      <c s="34" t="s">
        <v>2247</v>
      </c>
      <c s="35" t="s">
        <v>5</v>
      </c>
      <c s="6" t="s">
        <v>2248</v>
      </c>
      <c s="36" t="s">
        <v>88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2249</v>
      </c>
    </row>
    <row r="105" spans="1:5" ht="12.75">
      <c r="A105" t="s">
        <v>58</v>
      </c>
      <c r="E105" s="39" t="s">
        <v>284</v>
      </c>
    </row>
    <row r="106" spans="1:16" ht="25.5">
      <c r="A106" t="s">
        <v>49</v>
      </c>
      <c s="34" t="s">
        <v>152</v>
      </c>
      <c s="34" t="s">
        <v>2250</v>
      </c>
      <c s="35" t="s">
        <v>5</v>
      </c>
      <c s="6" t="s">
        <v>2251</v>
      </c>
      <c s="36" t="s">
        <v>88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2252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2086</v>
      </c>
      <c s="35" t="s">
        <v>5</v>
      </c>
      <c s="6" t="s">
        <v>2087</v>
      </c>
      <c s="36" t="s">
        <v>88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2253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1989</v>
      </c>
      <c s="35" t="s">
        <v>5</v>
      </c>
      <c s="6" t="s">
        <v>1990</v>
      </c>
      <c s="36" t="s">
        <v>53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51">
      <c r="A116" s="35" t="s">
        <v>56</v>
      </c>
      <c r="E116" s="40" t="s">
        <v>2254</v>
      </c>
    </row>
    <row r="117" spans="1:5" ht="369.75">
      <c r="A117" t="s">
        <v>58</v>
      </c>
      <c r="E117" s="39" t="s">
        <v>2098</v>
      </c>
    </row>
    <row r="118" spans="1:16" ht="12.75">
      <c r="A118" t="s">
        <v>49</v>
      </c>
      <c s="34" t="s">
        <v>163</v>
      </c>
      <c s="34" t="s">
        <v>2255</v>
      </c>
      <c s="35" t="s">
        <v>5</v>
      </c>
      <c s="6" t="s">
        <v>2256</v>
      </c>
      <c s="36" t="s">
        <v>110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2257</v>
      </c>
    </row>
    <row r="121" spans="1:5" ht="12.75">
      <c r="A121" t="s">
        <v>58</v>
      </c>
      <c r="E121" s="39" t="s">
        <v>284</v>
      </c>
    </row>
    <row r="122" spans="1:16" ht="12.75">
      <c r="A122" t="s">
        <v>49</v>
      </c>
      <c s="34" t="s">
        <v>167</v>
      </c>
      <c s="34" t="s">
        <v>2258</v>
      </c>
      <c s="35" t="s">
        <v>5</v>
      </c>
      <c s="6" t="s">
        <v>2259</v>
      </c>
      <c s="36" t="s">
        <v>110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2260</v>
      </c>
    </row>
    <row r="125" spans="1:5" ht="12.75">
      <c r="A125" t="s">
        <v>58</v>
      </c>
      <c r="E125" s="39" t="s">
        <v>284</v>
      </c>
    </row>
    <row r="126" spans="1:16" ht="12.75">
      <c r="A126" t="s">
        <v>49</v>
      </c>
      <c s="34" t="s">
        <v>171</v>
      </c>
      <c s="34" t="s">
        <v>2261</v>
      </c>
      <c s="35" t="s">
        <v>5</v>
      </c>
      <c s="6" t="s">
        <v>2262</v>
      </c>
      <c s="36" t="s">
        <v>88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2263</v>
      </c>
    </row>
    <row r="129" spans="1:5" ht="12.75">
      <c r="A129" t="s">
        <v>58</v>
      </c>
      <c r="E129" s="39" t="s">
        <v>284</v>
      </c>
    </row>
    <row r="130" spans="1:16" ht="12.75">
      <c r="A130" t="s">
        <v>49</v>
      </c>
      <c s="34" t="s">
        <v>175</v>
      </c>
      <c s="34" t="s">
        <v>2264</v>
      </c>
      <c s="35" t="s">
        <v>5</v>
      </c>
      <c s="6" t="s">
        <v>2265</v>
      </c>
      <c s="36" t="s">
        <v>53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2266</v>
      </c>
    </row>
    <row r="133" spans="1:5" ht="12.75">
      <c r="A133" t="s">
        <v>58</v>
      </c>
      <c r="E133" s="39" t="s">
        <v>284</v>
      </c>
    </row>
    <row r="134" spans="1:16" ht="12.75">
      <c r="A134" t="s">
        <v>49</v>
      </c>
      <c s="34" t="s">
        <v>179</v>
      </c>
      <c s="34" t="s">
        <v>2099</v>
      </c>
      <c s="35" t="s">
        <v>5</v>
      </c>
      <c s="6" t="s">
        <v>2100</v>
      </c>
      <c s="36" t="s">
        <v>97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2267</v>
      </c>
    </row>
    <row r="137" spans="1:5" ht="12.75">
      <c r="A137" t="s">
        <v>58</v>
      </c>
      <c r="E137" s="39" t="s">
        <v>284</v>
      </c>
    </row>
    <row r="138" spans="1:13" ht="12.75">
      <c r="A138" t="s">
        <v>46</v>
      </c>
      <c r="C138" s="31" t="s">
        <v>175</v>
      </c>
      <c r="E138" s="33" t="s">
        <v>1559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183</v>
      </c>
      <c s="34" t="s">
        <v>2102</v>
      </c>
      <c s="35" t="s">
        <v>5</v>
      </c>
      <c s="6" t="s">
        <v>2103</v>
      </c>
      <c s="36" t="s">
        <v>53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2268</v>
      </c>
    </row>
    <row r="142" spans="1:5" ht="12.75">
      <c r="A142" t="s">
        <v>58</v>
      </c>
      <c r="E142" s="39" t="s">
        <v>284</v>
      </c>
    </row>
    <row r="143" spans="1:16" ht="12.75">
      <c r="A143" t="s">
        <v>49</v>
      </c>
      <c s="34" t="s">
        <v>186</v>
      </c>
      <c s="34" t="s">
        <v>2106</v>
      </c>
      <c s="35" t="s">
        <v>5</v>
      </c>
      <c s="6" t="s">
        <v>2107</v>
      </c>
      <c s="36" t="s">
        <v>78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51">
      <c r="A145" s="35" t="s">
        <v>56</v>
      </c>
      <c r="E145" s="40" t="s">
        <v>2269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189</v>
      </c>
      <c s="34" t="s">
        <v>2109</v>
      </c>
      <c s="35" t="s">
        <v>5</v>
      </c>
      <c s="6" t="s">
        <v>2110</v>
      </c>
      <c s="36" t="s">
        <v>53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2270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192</v>
      </c>
      <c s="34" t="s">
        <v>2112</v>
      </c>
      <c s="35" t="s">
        <v>5</v>
      </c>
      <c s="6" t="s">
        <v>2113</v>
      </c>
      <c s="36" t="s">
        <v>53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2271</v>
      </c>
    </row>
    <row r="154" spans="1:5" ht="12.75">
      <c r="A154" t="s">
        <v>58</v>
      </c>
      <c r="E154" s="39" t="s">
        <v>284</v>
      </c>
    </row>
    <row r="155" spans="1:13" ht="12.75">
      <c r="A155" t="s">
        <v>46</v>
      </c>
      <c r="C155" s="31" t="s">
        <v>66</v>
      </c>
      <c r="E155" s="33" t="s">
        <v>1624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195</v>
      </c>
      <c s="34" t="s">
        <v>2115</v>
      </c>
      <c s="35" t="s">
        <v>5</v>
      </c>
      <c s="6" t="s">
        <v>2116</v>
      </c>
      <c s="36" t="s">
        <v>53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14.75">
      <c r="A158" s="35" t="s">
        <v>56</v>
      </c>
      <c r="E158" s="40" t="s">
        <v>2272</v>
      </c>
    </row>
    <row r="159" spans="1:5" ht="38.25">
      <c r="A159" t="s">
        <v>58</v>
      </c>
      <c r="E159" s="39" t="s">
        <v>2118</v>
      </c>
    </row>
    <row r="160" spans="1:13" ht="12.75">
      <c r="A160" t="s">
        <v>46</v>
      </c>
      <c r="C160" s="31" t="s">
        <v>211</v>
      </c>
      <c r="E160" s="33" t="s">
        <v>1624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200</v>
      </c>
      <c s="34" t="s">
        <v>2119</v>
      </c>
      <c s="35" t="s">
        <v>5</v>
      </c>
      <c s="6" t="s">
        <v>2120</v>
      </c>
      <c s="36" t="s">
        <v>53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2273</v>
      </c>
    </row>
    <row r="164" spans="1:5" ht="12.75">
      <c r="A164" t="s">
        <v>58</v>
      </c>
      <c r="E164" s="39" t="s">
        <v>284</v>
      </c>
    </row>
    <row r="165" spans="1:16" ht="12.75">
      <c r="A165" t="s">
        <v>49</v>
      </c>
      <c s="34" t="s">
        <v>204</v>
      </c>
      <c s="34" t="s">
        <v>2122</v>
      </c>
      <c s="35" t="s">
        <v>5</v>
      </c>
      <c s="6" t="s">
        <v>2123</v>
      </c>
      <c s="36" t="s">
        <v>78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2274</v>
      </c>
    </row>
    <row r="168" spans="1:5" ht="12.75">
      <c r="A168" t="s">
        <v>58</v>
      </c>
      <c r="E168" s="39" t="s">
        <v>284</v>
      </c>
    </row>
    <row r="169" spans="1:16" ht="12.75">
      <c r="A169" t="s">
        <v>49</v>
      </c>
      <c s="34" t="s">
        <v>207</v>
      </c>
      <c s="34" t="s">
        <v>1625</v>
      </c>
      <c s="35" t="s">
        <v>5</v>
      </c>
      <c s="6" t="s">
        <v>1626</v>
      </c>
      <c s="36" t="s">
        <v>53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2275</v>
      </c>
    </row>
    <row r="172" spans="1:5" ht="12.75">
      <c r="A172" t="s">
        <v>58</v>
      </c>
      <c r="E172" s="39" t="s">
        <v>284</v>
      </c>
    </row>
    <row r="173" spans="1:16" ht="12.75">
      <c r="A173" t="s">
        <v>49</v>
      </c>
      <c s="34" t="s">
        <v>211</v>
      </c>
      <c s="34" t="s">
        <v>526</v>
      </c>
      <c s="35" t="s">
        <v>5</v>
      </c>
      <c s="6" t="s">
        <v>527</v>
      </c>
      <c s="36" t="s">
        <v>53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2276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215</v>
      </c>
      <c s="34" t="s">
        <v>1629</v>
      </c>
      <c s="35" t="s">
        <v>5</v>
      </c>
      <c s="6" t="s">
        <v>1630</v>
      </c>
      <c s="36" t="s">
        <v>53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2277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2128</v>
      </c>
      <c s="35" t="s">
        <v>5</v>
      </c>
      <c s="6" t="s">
        <v>1630</v>
      </c>
      <c s="36" t="s">
        <v>53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2278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2131</v>
      </c>
      <c s="35" t="s">
        <v>5</v>
      </c>
      <c s="6" t="s">
        <v>2132</v>
      </c>
      <c s="36" t="s">
        <v>78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2279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2134</v>
      </c>
      <c s="35" t="s">
        <v>5</v>
      </c>
      <c s="6" t="s">
        <v>2135</v>
      </c>
      <c s="36" t="s">
        <v>53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2280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230</v>
      </c>
      <c s="34" t="s">
        <v>2137</v>
      </c>
      <c s="35" t="s">
        <v>5</v>
      </c>
      <c s="6" t="s">
        <v>2138</v>
      </c>
      <c s="36" t="s">
        <v>53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02">
      <c r="A195" s="35" t="s">
        <v>56</v>
      </c>
      <c r="E195" s="40" t="s">
        <v>2281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233</v>
      </c>
      <c s="34" t="s">
        <v>2140</v>
      </c>
      <c s="35" t="s">
        <v>5</v>
      </c>
      <c s="6" t="s">
        <v>2141</v>
      </c>
      <c s="36" t="s">
        <v>78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14.75">
      <c r="A199" s="35" t="s">
        <v>56</v>
      </c>
      <c r="E199" s="40" t="s">
        <v>2282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573</v>
      </c>
      <c s="34" t="s">
        <v>539</v>
      </c>
      <c s="35" t="s">
        <v>5</v>
      </c>
      <c s="6" t="s">
        <v>540</v>
      </c>
      <c s="36" t="s">
        <v>53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2283</v>
      </c>
    </row>
    <row r="204" spans="1:5" ht="12.75">
      <c r="A204" t="s">
        <v>58</v>
      </c>
      <c r="E204" s="39" t="s">
        <v>284</v>
      </c>
    </row>
    <row r="205" spans="1:13" ht="12.75">
      <c r="A205" t="s">
        <v>46</v>
      </c>
      <c r="C205" s="31" t="s">
        <v>628</v>
      </c>
      <c r="E205" s="33" t="s">
        <v>2147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579</v>
      </c>
      <c s="34" t="s">
        <v>2148</v>
      </c>
      <c s="35" t="s">
        <v>5</v>
      </c>
      <c s="6" t="s">
        <v>2149</v>
      </c>
      <c s="36" t="s">
        <v>97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2284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583</v>
      </c>
      <c s="34" t="s">
        <v>2151</v>
      </c>
      <c s="35" t="s">
        <v>5</v>
      </c>
      <c s="6" t="s">
        <v>2152</v>
      </c>
      <c s="36" t="s">
        <v>97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63.75">
      <c r="A212" s="35" t="s">
        <v>56</v>
      </c>
      <c r="E212" s="40" t="s">
        <v>2285</v>
      </c>
    </row>
    <row r="213" spans="1:5" ht="12.75">
      <c r="A213" t="s">
        <v>58</v>
      </c>
      <c r="E213" s="39" t="s">
        <v>284</v>
      </c>
    </row>
    <row r="214" spans="1:13" ht="12.75">
      <c r="A214" t="s">
        <v>46</v>
      </c>
      <c r="C214" s="31" t="s">
        <v>2154</v>
      </c>
      <c r="E214" s="33" t="s">
        <v>2155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542</v>
      </c>
      <c s="34" t="s">
        <v>2156</v>
      </c>
      <c s="35" t="s">
        <v>5</v>
      </c>
      <c s="6" t="s">
        <v>2157</v>
      </c>
      <c s="36" t="s">
        <v>97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79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89.25">
      <c r="A217" s="35" t="s">
        <v>56</v>
      </c>
      <c r="E217" s="40" t="s">
        <v>2286</v>
      </c>
    </row>
    <row r="218" spans="1:5" ht="409.5">
      <c r="A218" t="s">
        <v>58</v>
      </c>
      <c r="E218" s="39" t="s">
        <v>2159</v>
      </c>
    </row>
    <row r="219" spans="1:16" ht="12.75">
      <c r="A219" t="s">
        <v>49</v>
      </c>
      <c s="34" t="s">
        <v>279</v>
      </c>
      <c s="34" t="s">
        <v>2160</v>
      </c>
      <c s="35" t="s">
        <v>5</v>
      </c>
      <c s="6" t="s">
        <v>2161</v>
      </c>
      <c s="36" t="s">
        <v>97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79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89.25">
      <c r="A221" s="35" t="s">
        <v>56</v>
      </c>
      <c r="E221" s="40" t="s">
        <v>2287</v>
      </c>
    </row>
    <row r="222" spans="1:5" ht="409.5">
      <c r="A222" t="s">
        <v>58</v>
      </c>
      <c r="E222" s="39" t="s">
        <v>2163</v>
      </c>
    </row>
    <row r="223" spans="1:16" ht="12.75">
      <c r="A223" t="s">
        <v>49</v>
      </c>
      <c s="34" t="s">
        <v>291</v>
      </c>
      <c s="34" t="s">
        <v>2164</v>
      </c>
      <c s="35" t="s">
        <v>5</v>
      </c>
      <c s="6" t="s">
        <v>2165</v>
      </c>
      <c s="36" t="s">
        <v>97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79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25.5">
      <c r="A225" s="35" t="s">
        <v>56</v>
      </c>
      <c r="E225" s="40" t="s">
        <v>2288</v>
      </c>
    </row>
    <row r="226" spans="1:5" ht="409.5">
      <c r="A226" t="s">
        <v>58</v>
      </c>
      <c r="E226" s="39" t="s">
        <v>2167</v>
      </c>
    </row>
    <row r="227" spans="1:16" ht="12.75">
      <c r="A227" t="s">
        <v>49</v>
      </c>
      <c s="34" t="s">
        <v>598</v>
      </c>
      <c s="34" t="s">
        <v>2168</v>
      </c>
      <c s="35" t="s">
        <v>5</v>
      </c>
      <c s="6" t="s">
        <v>2169</v>
      </c>
      <c s="36" t="s">
        <v>97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79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2289</v>
      </c>
    </row>
    <row r="230" spans="1:5" ht="409.5">
      <c r="A230" t="s">
        <v>58</v>
      </c>
      <c r="E230" s="39" t="s">
        <v>2171</v>
      </c>
    </row>
    <row r="231" spans="1:13" ht="12.75">
      <c r="A231" t="s">
        <v>46</v>
      </c>
      <c r="C231" s="31" t="s">
        <v>860</v>
      </c>
      <c r="E231" s="33" t="s">
        <v>2172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303</v>
      </c>
      <c s="34" t="s">
        <v>2173</v>
      </c>
      <c s="35" t="s">
        <v>5</v>
      </c>
      <c s="6" t="s">
        <v>2174</v>
      </c>
      <c s="36" t="s">
        <v>88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2290</v>
      </c>
    </row>
    <row r="235" spans="1:5" ht="12.75">
      <c r="A235" t="s">
        <v>58</v>
      </c>
      <c r="E235" s="39" t="s">
        <v>284</v>
      </c>
    </row>
    <row r="236" spans="1:13" ht="12.75">
      <c r="A236" t="s">
        <v>46</v>
      </c>
      <c r="C236" s="31" t="s">
        <v>877</v>
      </c>
      <c r="E236" s="33" t="s">
        <v>1582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608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2178</v>
      </c>
    </row>
    <row r="240" spans="1:5" ht="38.25">
      <c r="A240" t="s">
        <v>58</v>
      </c>
      <c r="E240" s="39" t="s">
        <v>2179</v>
      </c>
    </row>
    <row r="241" spans="1:16" ht="12.75">
      <c r="A241" t="s">
        <v>49</v>
      </c>
      <c s="34" t="s">
        <v>565</v>
      </c>
      <c s="34" t="s">
        <v>2180</v>
      </c>
      <c s="35" t="s">
        <v>5</v>
      </c>
      <c s="6" t="s">
        <v>2181</v>
      </c>
      <c s="36" t="s">
        <v>97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25.5">
      <c r="A243" s="35" t="s">
        <v>56</v>
      </c>
      <c r="E243" s="40" t="s">
        <v>2291</v>
      </c>
    </row>
    <row r="244" spans="1:5" ht="12.75">
      <c r="A244" t="s">
        <v>58</v>
      </c>
      <c r="E244" s="39" t="s">
        <v>284</v>
      </c>
    </row>
    <row r="245" spans="1:16" ht="25.5">
      <c r="A245" t="s">
        <v>49</v>
      </c>
      <c s="34" t="s">
        <v>577</v>
      </c>
      <c s="34" t="s">
        <v>2183</v>
      </c>
      <c s="35" t="s">
        <v>5</v>
      </c>
      <c s="6" t="s">
        <v>2184</v>
      </c>
      <c s="36" t="s">
        <v>88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25.5">
      <c r="A247" s="35" t="s">
        <v>56</v>
      </c>
      <c r="E247" s="40" t="s">
        <v>2292</v>
      </c>
    </row>
    <row r="248" spans="1:5" ht="12.75">
      <c r="A248" t="s">
        <v>58</v>
      </c>
      <c r="E248" s="39" t="s">
        <v>284</v>
      </c>
    </row>
    <row r="249" spans="1:16" ht="12.75">
      <c r="A249" t="s">
        <v>49</v>
      </c>
      <c s="34" t="s">
        <v>618</v>
      </c>
      <c s="34" t="s">
        <v>2186</v>
      </c>
      <c s="35" t="s">
        <v>5</v>
      </c>
      <c s="6" t="s">
        <v>2187</v>
      </c>
      <c s="36" t="s">
        <v>88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25.5">
      <c r="A251" s="35" t="s">
        <v>56</v>
      </c>
      <c r="E251" s="40" t="s">
        <v>2292</v>
      </c>
    </row>
    <row r="252" spans="1:5" ht="12.75">
      <c r="A252" t="s">
        <v>58</v>
      </c>
      <c r="E252" s="39" t="s">
        <v>284</v>
      </c>
    </row>
    <row r="253" spans="1:16" ht="12.75">
      <c r="A253" t="s">
        <v>49</v>
      </c>
      <c s="34" t="s">
        <v>624</v>
      </c>
      <c s="34" t="s">
        <v>2033</v>
      </c>
      <c s="35" t="s">
        <v>5</v>
      </c>
      <c s="6" t="s">
        <v>2034</v>
      </c>
      <c s="36" t="s">
        <v>88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2293</v>
      </c>
    </row>
    <row r="256" spans="1:5" ht="12.75">
      <c r="A256" t="s">
        <v>58</v>
      </c>
      <c r="E256" s="39" t="s">
        <v>284</v>
      </c>
    </row>
    <row r="257" spans="1:16" ht="12.75">
      <c r="A257" t="s">
        <v>49</v>
      </c>
      <c s="34" t="s">
        <v>628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2294</v>
      </c>
    </row>
    <row r="260" spans="1:5" ht="12.75">
      <c r="A260" t="s">
        <v>58</v>
      </c>
      <c r="E260" s="39" t="s">
        <v>284</v>
      </c>
    </row>
    <row r="261" spans="1:16" ht="12.75">
      <c r="A261" t="s">
        <v>49</v>
      </c>
      <c s="34" t="s">
        <v>632</v>
      </c>
      <c s="34" t="s">
        <v>2192</v>
      </c>
      <c s="35" t="s">
        <v>5</v>
      </c>
      <c s="6" t="s">
        <v>2193</v>
      </c>
      <c s="36" t="s">
        <v>97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63.75">
      <c r="A263" s="35" t="s">
        <v>56</v>
      </c>
      <c r="E263" s="40" t="s">
        <v>2285</v>
      </c>
    </row>
    <row r="264" spans="1:5" ht="12.75">
      <c r="A264" t="s">
        <v>58</v>
      </c>
      <c r="E264" s="39" t="s">
        <v>284</v>
      </c>
    </row>
    <row r="265" spans="1:16" ht="12.75">
      <c r="A265" t="s">
        <v>49</v>
      </c>
      <c s="34" t="s">
        <v>638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79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2196</v>
      </c>
    </row>
    <row r="268" spans="1:5" ht="38.25">
      <c r="A268" t="s">
        <v>58</v>
      </c>
      <c r="E268" s="39" t="s">
        <v>2197</v>
      </c>
    </row>
    <row r="269" spans="1:13" ht="12.75">
      <c r="A269" t="s">
        <v>46</v>
      </c>
      <c r="C269" s="31" t="s">
        <v>662</v>
      </c>
      <c r="E269" s="33" t="s">
        <v>2056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643</v>
      </c>
      <c s="34" t="s">
        <v>2198</v>
      </c>
      <c s="35" t="s">
        <v>5</v>
      </c>
      <c s="6" t="s">
        <v>2199</v>
      </c>
      <c s="36" t="s">
        <v>53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25.5">
      <c r="A272" s="35" t="s">
        <v>56</v>
      </c>
      <c r="E272" s="40" t="s">
        <v>2295</v>
      </c>
    </row>
    <row r="273" spans="1:5" ht="12.75">
      <c r="A273" t="s">
        <v>58</v>
      </c>
      <c r="E273" s="39" t="s">
        <v>284</v>
      </c>
    </row>
    <row r="274" spans="1:16" ht="12.75">
      <c r="A274" t="s">
        <v>49</v>
      </c>
      <c s="34" t="s">
        <v>649</v>
      </c>
      <c s="34" t="s">
        <v>370</v>
      </c>
      <c s="35" t="s">
        <v>5</v>
      </c>
      <c s="6" t="s">
        <v>371</v>
      </c>
      <c s="36" t="s">
        <v>53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63.75">
      <c r="A276" s="35" t="s">
        <v>56</v>
      </c>
      <c r="E276" s="40" t="s">
        <v>2296</v>
      </c>
    </row>
    <row r="277" spans="1:5" ht="12.75">
      <c r="A277" t="s">
        <v>58</v>
      </c>
      <c r="E277" s="39" t="s">
        <v>284</v>
      </c>
    </row>
    <row r="278" spans="1:16" ht="12.75">
      <c r="A278" t="s">
        <v>49</v>
      </c>
      <c s="34" t="s">
        <v>654</v>
      </c>
      <c s="34" t="s">
        <v>2203</v>
      </c>
      <c s="35" t="s">
        <v>5</v>
      </c>
      <c s="6" t="s">
        <v>2204</v>
      </c>
      <c s="36" t="s">
        <v>78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2297</v>
      </c>
    </row>
    <row r="281" spans="1:5" ht="12.75">
      <c r="A281" t="s">
        <v>58</v>
      </c>
      <c r="E281" s="39" t="s">
        <v>284</v>
      </c>
    </row>
    <row r="282" spans="1:16" ht="12.75">
      <c r="A282" t="s">
        <v>49</v>
      </c>
      <c s="34" t="s">
        <v>658</v>
      </c>
      <c s="34" t="s">
        <v>2206</v>
      </c>
      <c s="35" t="s">
        <v>5</v>
      </c>
      <c s="6" t="s">
        <v>2207</v>
      </c>
      <c s="36" t="s">
        <v>97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2298</v>
      </c>
    </row>
    <row r="285" spans="1:5" ht="12.75">
      <c r="A285" t="s">
        <v>58</v>
      </c>
      <c r="E28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2301</v>
      </c>
      <c r="E8" s="30" t="s">
        <v>2300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2302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2303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2304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2305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2306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2082</v>
      </c>
      <c s="35" t="s">
        <v>5</v>
      </c>
      <c s="6" t="s">
        <v>2083</v>
      </c>
      <c s="36" t="s">
        <v>53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2307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2308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27</v>
      </c>
      <c r="E40" s="33" t="s">
        <v>1554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2090</v>
      </c>
      <c s="35" t="s">
        <v>5</v>
      </c>
      <c s="6" t="s">
        <v>2091</v>
      </c>
      <c s="36" t="s">
        <v>53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2309</v>
      </c>
    </row>
    <row r="44" spans="1:5" ht="76.5">
      <c r="A44" t="s">
        <v>58</v>
      </c>
      <c r="E44" s="39" t="s">
        <v>2093</v>
      </c>
    </row>
    <row r="45" spans="1:13" ht="12.75">
      <c r="A45" t="s">
        <v>46</v>
      </c>
      <c r="C45" s="31" t="s">
        <v>136</v>
      </c>
      <c r="E45" s="33" t="s">
        <v>1554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94</v>
      </c>
      <c s="34" t="s">
        <v>2094</v>
      </c>
      <c s="35" t="s">
        <v>5</v>
      </c>
      <c s="6" t="s">
        <v>2095</v>
      </c>
      <c s="36" t="s">
        <v>53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2310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2311</v>
      </c>
      <c s="35" t="s">
        <v>5</v>
      </c>
      <c s="6" t="s">
        <v>2312</v>
      </c>
      <c s="36" t="s">
        <v>88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2313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2314</v>
      </c>
      <c s="35" t="s">
        <v>5</v>
      </c>
      <c s="6" t="s">
        <v>2315</v>
      </c>
      <c s="36" t="s">
        <v>88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2316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2086</v>
      </c>
      <c s="35" t="s">
        <v>5</v>
      </c>
      <c s="6" t="s">
        <v>2087</v>
      </c>
      <c s="36" t="s">
        <v>88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2317</v>
      </c>
    </row>
    <row r="61" spans="1:5" ht="12.75">
      <c r="A61" t="s">
        <v>58</v>
      </c>
      <c r="E61" s="39" t="s">
        <v>284</v>
      </c>
    </row>
    <row r="62" spans="1:16" ht="25.5">
      <c r="A62" t="s">
        <v>49</v>
      </c>
      <c s="34" t="s">
        <v>111</v>
      </c>
      <c s="34" t="s">
        <v>2318</v>
      </c>
      <c s="35" t="s">
        <v>5</v>
      </c>
      <c s="6" t="s">
        <v>2319</v>
      </c>
      <c s="36" t="s">
        <v>88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2320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2321</v>
      </c>
    </row>
    <row r="69" spans="1:5" ht="369.75">
      <c r="A69" t="s">
        <v>58</v>
      </c>
      <c r="E69" s="39" t="s">
        <v>2098</v>
      </c>
    </row>
    <row r="70" spans="1:16" ht="12.75">
      <c r="A70" t="s">
        <v>49</v>
      </c>
      <c s="34" t="s">
        <v>119</v>
      </c>
      <c s="34" t="s">
        <v>2255</v>
      </c>
      <c s="35" t="s">
        <v>5</v>
      </c>
      <c s="6" t="s">
        <v>2256</v>
      </c>
      <c s="36" t="s">
        <v>110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2322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2323</v>
      </c>
      <c s="35" t="s">
        <v>5</v>
      </c>
      <c s="6" t="s">
        <v>2324</v>
      </c>
      <c s="36" t="s">
        <v>110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2325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2326</v>
      </c>
      <c s="35" t="s">
        <v>5</v>
      </c>
      <c s="6" t="s">
        <v>2327</v>
      </c>
      <c s="36" t="s">
        <v>53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2328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2099</v>
      </c>
      <c s="35" t="s">
        <v>5</v>
      </c>
      <c s="6" t="s">
        <v>2100</v>
      </c>
      <c s="36" t="s">
        <v>97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2329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175</v>
      </c>
      <c r="E86" s="33" t="s">
        <v>1559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2102</v>
      </c>
      <c s="35" t="s">
        <v>5</v>
      </c>
      <c s="6" t="s">
        <v>2103</v>
      </c>
      <c s="36" t="s">
        <v>53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2330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2106</v>
      </c>
      <c s="35" t="s">
        <v>5</v>
      </c>
      <c s="6" t="s">
        <v>2107</v>
      </c>
      <c s="36" t="s">
        <v>78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2331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2109</v>
      </c>
      <c s="35" t="s">
        <v>5</v>
      </c>
      <c s="6" t="s">
        <v>2110</v>
      </c>
      <c s="36" t="s">
        <v>53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2332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2112</v>
      </c>
      <c s="35" t="s">
        <v>5</v>
      </c>
      <c s="6" t="s">
        <v>2113</v>
      </c>
      <c s="36" t="s">
        <v>53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2333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66</v>
      </c>
      <c r="E103" s="33" t="s">
        <v>1624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2115</v>
      </c>
      <c s="35" t="s">
        <v>5</v>
      </c>
      <c s="6" t="s">
        <v>2116</v>
      </c>
      <c s="36" t="s">
        <v>53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02">
      <c r="A106" s="35" t="s">
        <v>56</v>
      </c>
      <c r="E106" s="40" t="s">
        <v>2334</v>
      </c>
    </row>
    <row r="107" spans="1:5" ht="38.25">
      <c r="A107" t="s">
        <v>58</v>
      </c>
      <c r="E107" s="39" t="s">
        <v>2118</v>
      </c>
    </row>
    <row r="108" spans="1:13" ht="12.75">
      <c r="A108" t="s">
        <v>46</v>
      </c>
      <c r="C108" s="31" t="s">
        <v>211</v>
      </c>
      <c r="E108" s="33" t="s">
        <v>1624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152</v>
      </c>
      <c s="34" t="s">
        <v>2119</v>
      </c>
      <c s="35" t="s">
        <v>5</v>
      </c>
      <c s="6" t="s">
        <v>2120</v>
      </c>
      <c s="36" t="s">
        <v>53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2335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2122</v>
      </c>
      <c s="35" t="s">
        <v>5</v>
      </c>
      <c s="6" t="s">
        <v>2123</v>
      </c>
      <c s="36" t="s">
        <v>78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2336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1625</v>
      </c>
      <c s="35" t="s">
        <v>5</v>
      </c>
      <c s="6" t="s">
        <v>1626</v>
      </c>
      <c s="36" t="s">
        <v>53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2337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526</v>
      </c>
      <c s="35" t="s">
        <v>5</v>
      </c>
      <c s="6" t="s">
        <v>527</v>
      </c>
      <c s="36" t="s">
        <v>53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2338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1629</v>
      </c>
      <c s="35" t="s">
        <v>5</v>
      </c>
      <c s="6" t="s">
        <v>1630</v>
      </c>
      <c s="36" t="s">
        <v>53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2339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2128</v>
      </c>
      <c s="35" t="s">
        <v>5</v>
      </c>
      <c s="6" t="s">
        <v>2129</v>
      </c>
      <c s="36" t="s">
        <v>53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2340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2131</v>
      </c>
      <c s="35" t="s">
        <v>5</v>
      </c>
      <c s="6" t="s">
        <v>2132</v>
      </c>
      <c s="36" t="s">
        <v>78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2341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2134</v>
      </c>
      <c s="35" t="s">
        <v>5</v>
      </c>
      <c s="6" t="s">
        <v>2135</v>
      </c>
      <c s="36" t="s">
        <v>53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2342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2137</v>
      </c>
      <c s="35" t="s">
        <v>5</v>
      </c>
      <c s="6" t="s">
        <v>2138</v>
      </c>
      <c s="36" t="s">
        <v>53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76.5">
      <c r="A143" s="35" t="s">
        <v>56</v>
      </c>
      <c r="E143" s="40" t="s">
        <v>2343</v>
      </c>
    </row>
    <row r="144" spans="1:5" ht="12.75">
      <c r="A144" t="s">
        <v>58</v>
      </c>
      <c r="E144" s="39" t="s">
        <v>284</v>
      </c>
    </row>
    <row r="145" spans="1:16" ht="12.75">
      <c r="A145" t="s">
        <v>49</v>
      </c>
      <c s="34" t="s">
        <v>186</v>
      </c>
      <c s="34" t="s">
        <v>2140</v>
      </c>
      <c s="35" t="s">
        <v>5</v>
      </c>
      <c s="6" t="s">
        <v>2141</v>
      </c>
      <c s="36" t="s">
        <v>78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76.5">
      <c r="A147" s="35" t="s">
        <v>56</v>
      </c>
      <c r="E147" s="40" t="s">
        <v>2344</v>
      </c>
    </row>
    <row r="148" spans="1:5" ht="12.75">
      <c r="A148" t="s">
        <v>58</v>
      </c>
      <c r="E148" s="39" t="s">
        <v>284</v>
      </c>
    </row>
    <row r="149" spans="1:16" ht="12.75">
      <c r="A149" t="s">
        <v>49</v>
      </c>
      <c s="34" t="s">
        <v>189</v>
      </c>
      <c s="34" t="s">
        <v>539</v>
      </c>
      <c s="35" t="s">
        <v>5</v>
      </c>
      <c s="6" t="s">
        <v>540</v>
      </c>
      <c s="36" t="s">
        <v>53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2345</v>
      </c>
    </row>
    <row r="152" spans="1:5" ht="12.75">
      <c r="A152" t="s">
        <v>58</v>
      </c>
      <c r="E152" s="39" t="s">
        <v>284</v>
      </c>
    </row>
    <row r="153" spans="1:16" ht="12.75">
      <c r="A153" t="s">
        <v>49</v>
      </c>
      <c s="34" t="s">
        <v>192</v>
      </c>
      <c s="34" t="s">
        <v>2144</v>
      </c>
      <c s="35" t="s">
        <v>5</v>
      </c>
      <c s="6" t="s">
        <v>2145</v>
      </c>
      <c s="36" t="s">
        <v>53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2346</v>
      </c>
    </row>
    <row r="156" spans="1:5" ht="12.75">
      <c r="A156" t="s">
        <v>58</v>
      </c>
      <c r="E156" s="39" t="s">
        <v>284</v>
      </c>
    </row>
    <row r="157" spans="1:13" ht="12.75">
      <c r="A157" t="s">
        <v>46</v>
      </c>
      <c r="C157" s="31" t="s">
        <v>628</v>
      </c>
      <c r="E157" s="33" t="s">
        <v>2147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195</v>
      </c>
      <c s="34" t="s">
        <v>2148</v>
      </c>
      <c s="35" t="s">
        <v>5</v>
      </c>
      <c s="6" t="s">
        <v>2149</v>
      </c>
      <c s="36" t="s">
        <v>97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2347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2151</v>
      </c>
      <c s="35" t="s">
        <v>5</v>
      </c>
      <c s="6" t="s">
        <v>2152</v>
      </c>
      <c s="36" t="s">
        <v>97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63.75">
      <c r="A164" s="35" t="s">
        <v>56</v>
      </c>
      <c r="E164" s="40" t="s">
        <v>2348</v>
      </c>
    </row>
    <row r="165" spans="1:5" ht="12.75">
      <c r="A165" t="s">
        <v>58</v>
      </c>
      <c r="E165" s="39" t="s">
        <v>284</v>
      </c>
    </row>
    <row r="166" spans="1:13" ht="12.75">
      <c r="A166" t="s">
        <v>46</v>
      </c>
      <c r="C166" s="31" t="s">
        <v>2154</v>
      </c>
      <c r="E166" s="33" t="s">
        <v>2155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204</v>
      </c>
      <c s="34" t="s">
        <v>2156</v>
      </c>
      <c s="35" t="s">
        <v>5</v>
      </c>
      <c s="6" t="s">
        <v>2157</v>
      </c>
      <c s="36" t="s">
        <v>97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63.75">
      <c r="A169" s="35" t="s">
        <v>56</v>
      </c>
      <c r="E169" s="40" t="s">
        <v>2349</v>
      </c>
    </row>
    <row r="170" spans="1:5" ht="409.5">
      <c r="A170" t="s">
        <v>58</v>
      </c>
      <c r="E170" s="39" t="s">
        <v>2159</v>
      </c>
    </row>
    <row r="171" spans="1:16" ht="12.75">
      <c r="A171" t="s">
        <v>49</v>
      </c>
      <c s="34" t="s">
        <v>207</v>
      </c>
      <c s="34" t="s">
        <v>2160</v>
      </c>
      <c s="35" t="s">
        <v>5</v>
      </c>
      <c s="6" t="s">
        <v>2161</v>
      </c>
      <c s="36" t="s">
        <v>97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63.75">
      <c r="A173" s="35" t="s">
        <v>56</v>
      </c>
      <c r="E173" s="40" t="s">
        <v>2350</v>
      </c>
    </row>
    <row r="174" spans="1:5" ht="409.5">
      <c r="A174" t="s">
        <v>58</v>
      </c>
      <c r="E174" s="39" t="s">
        <v>2163</v>
      </c>
    </row>
    <row r="175" spans="1:16" ht="12.75">
      <c r="A175" t="s">
        <v>49</v>
      </c>
      <c s="34" t="s">
        <v>211</v>
      </c>
      <c s="34" t="s">
        <v>2164</v>
      </c>
      <c s="35" t="s">
        <v>5</v>
      </c>
      <c s="6" t="s">
        <v>2165</v>
      </c>
      <c s="36" t="s">
        <v>97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2351</v>
      </c>
    </row>
    <row r="178" spans="1:5" ht="409.5">
      <c r="A178" t="s">
        <v>58</v>
      </c>
      <c r="E178" s="39" t="s">
        <v>2167</v>
      </c>
    </row>
    <row r="179" spans="1:16" ht="12.75">
      <c r="A179" t="s">
        <v>49</v>
      </c>
      <c s="34" t="s">
        <v>215</v>
      </c>
      <c s="34" t="s">
        <v>2168</v>
      </c>
      <c s="35" t="s">
        <v>5</v>
      </c>
      <c s="6" t="s">
        <v>2169</v>
      </c>
      <c s="36" t="s">
        <v>97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2352</v>
      </c>
    </row>
    <row r="182" spans="1:5" ht="409.5">
      <c r="A182" t="s">
        <v>58</v>
      </c>
      <c r="E182" s="39" t="s">
        <v>2171</v>
      </c>
    </row>
    <row r="183" spans="1:13" ht="12.75">
      <c r="A183" t="s">
        <v>46</v>
      </c>
      <c r="C183" s="31" t="s">
        <v>860</v>
      </c>
      <c r="E183" s="33" t="s">
        <v>2172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219</v>
      </c>
      <c s="34" t="s">
        <v>2173</v>
      </c>
      <c s="35" t="s">
        <v>5</v>
      </c>
      <c s="6" t="s">
        <v>2174</v>
      </c>
      <c s="36" t="s">
        <v>88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2353</v>
      </c>
    </row>
    <row r="187" spans="1:5" ht="12.75">
      <c r="A187" t="s">
        <v>58</v>
      </c>
      <c r="E187" s="39" t="s">
        <v>284</v>
      </c>
    </row>
    <row r="188" spans="1:13" ht="12.75">
      <c r="A188" t="s">
        <v>46</v>
      </c>
      <c r="C188" s="31" t="s">
        <v>877</v>
      </c>
      <c r="E188" s="33" t="s">
        <v>1582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223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2178</v>
      </c>
    </row>
    <row r="192" spans="1:5" ht="38.25">
      <c r="A192" t="s">
        <v>58</v>
      </c>
      <c r="E192" s="39" t="s">
        <v>2179</v>
      </c>
    </row>
    <row r="193" spans="1:16" ht="12.75">
      <c r="A193" t="s">
        <v>49</v>
      </c>
      <c s="34" t="s">
        <v>227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2182</v>
      </c>
    </row>
    <row r="196" spans="1:5" ht="12.75">
      <c r="A196" t="s">
        <v>58</v>
      </c>
      <c r="E196" s="39" t="s">
        <v>284</v>
      </c>
    </row>
    <row r="197" spans="1:16" ht="25.5">
      <c r="A197" t="s">
        <v>49</v>
      </c>
      <c s="34" t="s">
        <v>230</v>
      </c>
      <c s="34" t="s">
        <v>2183</v>
      </c>
      <c s="35" t="s">
        <v>5</v>
      </c>
      <c s="6" t="s">
        <v>2184</v>
      </c>
      <c s="36" t="s">
        <v>88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2185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2185</v>
      </c>
    </row>
    <row r="204" spans="1:5" ht="12.75">
      <c r="A204" t="s">
        <v>58</v>
      </c>
      <c r="E204" s="39" t="s">
        <v>284</v>
      </c>
    </row>
    <row r="205" spans="1:16" ht="12.75">
      <c r="A205" t="s">
        <v>49</v>
      </c>
      <c s="34" t="s">
        <v>573</v>
      </c>
      <c s="34" t="s">
        <v>2033</v>
      </c>
      <c s="35" t="s">
        <v>5</v>
      </c>
      <c s="6" t="s">
        <v>2034</v>
      </c>
      <c s="36" t="s">
        <v>88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2354</v>
      </c>
    </row>
    <row r="208" spans="1:5" ht="12.75">
      <c r="A208" t="s">
        <v>58</v>
      </c>
      <c r="E208" s="39" t="s">
        <v>284</v>
      </c>
    </row>
    <row r="209" spans="1:16" ht="12.75">
      <c r="A209" t="s">
        <v>49</v>
      </c>
      <c s="34" t="s">
        <v>579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2191</v>
      </c>
    </row>
    <row r="212" spans="1:5" ht="12.75">
      <c r="A212" t="s">
        <v>58</v>
      </c>
      <c r="E212" s="39" t="s">
        <v>284</v>
      </c>
    </row>
    <row r="213" spans="1:16" ht="12.75">
      <c r="A213" t="s">
        <v>49</v>
      </c>
      <c s="34" t="s">
        <v>583</v>
      </c>
      <c s="34" t="s">
        <v>2192</v>
      </c>
      <c s="35" t="s">
        <v>5</v>
      </c>
      <c s="6" t="s">
        <v>2193</v>
      </c>
      <c s="36" t="s">
        <v>97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63.75">
      <c r="A215" s="35" t="s">
        <v>56</v>
      </c>
      <c r="E215" s="40" t="s">
        <v>2348</v>
      </c>
    </row>
    <row r="216" spans="1:5" ht="12.75">
      <c r="A216" t="s">
        <v>58</v>
      </c>
      <c r="E216" s="39" t="s">
        <v>284</v>
      </c>
    </row>
    <row r="217" spans="1:16" ht="12.75">
      <c r="A217" t="s">
        <v>49</v>
      </c>
      <c s="34" t="s">
        <v>542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79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2196</v>
      </c>
    </row>
    <row r="220" spans="1:5" ht="38.25">
      <c r="A220" t="s">
        <v>58</v>
      </c>
      <c r="E220" s="39" t="s">
        <v>2197</v>
      </c>
    </row>
    <row r="221" spans="1:13" ht="12.75">
      <c r="A221" t="s">
        <v>46</v>
      </c>
      <c r="C221" s="31" t="s">
        <v>662</v>
      </c>
      <c r="E221" s="33" t="s">
        <v>2056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279</v>
      </c>
      <c s="34" t="s">
        <v>2198</v>
      </c>
      <c s="35" t="s">
        <v>5</v>
      </c>
      <c s="6" t="s">
        <v>2199</v>
      </c>
      <c s="36" t="s">
        <v>53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25.5">
      <c r="A224" s="35" t="s">
        <v>56</v>
      </c>
      <c r="E224" s="40" t="s">
        <v>2355</v>
      </c>
    </row>
    <row r="225" spans="1:5" ht="12.75">
      <c r="A225" t="s">
        <v>58</v>
      </c>
      <c r="E225" s="39" t="s">
        <v>284</v>
      </c>
    </row>
    <row r="226" spans="1:16" ht="12.75">
      <c r="A226" t="s">
        <v>49</v>
      </c>
      <c s="34" t="s">
        <v>291</v>
      </c>
      <c s="34" t="s">
        <v>2206</v>
      </c>
      <c s="35" t="s">
        <v>5</v>
      </c>
      <c s="6" t="s">
        <v>2207</v>
      </c>
      <c s="36" t="s">
        <v>97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2356</v>
      </c>
    </row>
    <row r="229" spans="1:5" ht="12.75">
      <c r="A229" t="s">
        <v>58</v>
      </c>
      <c r="E229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2359</v>
      </c>
      <c r="E8" s="30" t="s">
        <v>2358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2360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2361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2362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2078</v>
      </c>
      <c s="35" t="s">
        <v>2079</v>
      </c>
      <c s="6" t="s">
        <v>2080</v>
      </c>
      <c s="36" t="s">
        <v>78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2363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707</v>
      </c>
      <c s="35" t="s">
        <v>5</v>
      </c>
      <c s="6" t="s">
        <v>708</v>
      </c>
      <c s="36" t="s">
        <v>53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2364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1554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74</v>
      </c>
      <c s="34" t="s">
        <v>2094</v>
      </c>
      <c s="35" t="s">
        <v>5</v>
      </c>
      <c s="6" t="s">
        <v>2095</v>
      </c>
      <c s="36" t="s">
        <v>53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2365</v>
      </c>
    </row>
    <row r="36" spans="1:5" ht="12.75">
      <c r="A36" t="s">
        <v>58</v>
      </c>
      <c r="E36" s="39" t="s">
        <v>284</v>
      </c>
    </row>
    <row r="37" spans="1:16" ht="25.5">
      <c r="A37" t="s">
        <v>49</v>
      </c>
      <c s="34" t="s">
        <v>85</v>
      </c>
      <c s="34" t="s">
        <v>2366</v>
      </c>
      <c s="35" t="s">
        <v>5</v>
      </c>
      <c s="6" t="s">
        <v>2367</v>
      </c>
      <c s="36" t="s">
        <v>88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2368</v>
      </c>
    </row>
    <row r="40" spans="1:5" ht="12.75">
      <c r="A40" t="s">
        <v>58</v>
      </c>
      <c r="E40" s="39" t="s">
        <v>284</v>
      </c>
    </row>
    <row r="41" spans="1:16" ht="25.5">
      <c r="A41" t="s">
        <v>49</v>
      </c>
      <c s="34" t="s">
        <v>90</v>
      </c>
      <c s="34" t="s">
        <v>2369</v>
      </c>
      <c s="35" t="s">
        <v>5</v>
      </c>
      <c s="6" t="s">
        <v>2370</v>
      </c>
      <c s="36" t="s">
        <v>88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2371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211</v>
      </c>
      <c r="E45" s="33" t="s">
        <v>1624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94</v>
      </c>
      <c s="34" t="s">
        <v>526</v>
      </c>
      <c s="35" t="s">
        <v>5</v>
      </c>
      <c s="6" t="s">
        <v>527</v>
      </c>
      <c s="36" t="s">
        <v>53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2372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2373</v>
      </c>
      <c s="35" t="s">
        <v>5</v>
      </c>
      <c s="6" t="s">
        <v>2374</v>
      </c>
      <c s="36" t="s">
        <v>53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2375</v>
      </c>
    </row>
    <row r="53" spans="1:5" ht="12.75">
      <c r="A53" t="s">
        <v>58</v>
      </c>
      <c r="E53" s="39" t="s">
        <v>284</v>
      </c>
    </row>
    <row r="54" spans="1:13" ht="12.75">
      <c r="A54" t="s">
        <v>46</v>
      </c>
      <c r="C54" s="31" t="s">
        <v>628</v>
      </c>
      <c r="E54" s="33" t="s">
        <v>2147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104</v>
      </c>
      <c s="34" t="s">
        <v>2148</v>
      </c>
      <c s="35" t="s">
        <v>5</v>
      </c>
      <c s="6" t="s">
        <v>2149</v>
      </c>
      <c s="36" t="s">
        <v>97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2376</v>
      </c>
    </row>
    <row r="58" spans="1:5" ht="12.75">
      <c r="A58" t="s">
        <v>58</v>
      </c>
      <c r="E58" s="39" t="s">
        <v>284</v>
      </c>
    </row>
    <row r="59" spans="1:16" ht="25.5">
      <c r="A59" t="s">
        <v>49</v>
      </c>
      <c s="34" t="s">
        <v>107</v>
      </c>
      <c s="34" t="s">
        <v>2377</v>
      </c>
      <c s="35" t="s">
        <v>5</v>
      </c>
      <c s="6" t="s">
        <v>2378</v>
      </c>
      <c s="36" t="s">
        <v>97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2379</v>
      </c>
    </row>
    <row r="62" spans="1:5" ht="12.75">
      <c r="A62" t="s">
        <v>58</v>
      </c>
      <c r="E62" s="39" t="s">
        <v>284</v>
      </c>
    </row>
    <row r="63" spans="1:16" ht="25.5">
      <c r="A63" t="s">
        <v>49</v>
      </c>
      <c s="34" t="s">
        <v>111</v>
      </c>
      <c s="34" t="s">
        <v>2380</v>
      </c>
      <c s="35" t="s">
        <v>5</v>
      </c>
      <c s="6" t="s">
        <v>2381</v>
      </c>
      <c s="36" t="s">
        <v>97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2382</v>
      </c>
    </row>
    <row r="66" spans="1:5" ht="12.75">
      <c r="A66" t="s">
        <v>58</v>
      </c>
      <c r="E66" s="39" t="s">
        <v>284</v>
      </c>
    </row>
    <row r="67" spans="1:16" ht="25.5">
      <c r="A67" t="s">
        <v>49</v>
      </c>
      <c s="34" t="s">
        <v>115</v>
      </c>
      <c s="34" t="s">
        <v>2383</v>
      </c>
      <c s="35" t="s">
        <v>5</v>
      </c>
      <c s="6" t="s">
        <v>2384</v>
      </c>
      <c s="36" t="s">
        <v>97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51">
      <c r="A69" s="35" t="s">
        <v>56</v>
      </c>
      <c r="E69" s="40" t="s">
        <v>2385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2386</v>
      </c>
      <c s="35" t="s">
        <v>5</v>
      </c>
      <c s="6" t="s">
        <v>2387</v>
      </c>
      <c s="36" t="s">
        <v>97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2388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2389</v>
      </c>
      <c s="35" t="s">
        <v>5</v>
      </c>
      <c s="6" t="s">
        <v>2390</v>
      </c>
      <c s="36" t="s">
        <v>97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2391</v>
      </c>
    </row>
    <row r="78" spans="1:5" ht="12.75">
      <c r="A78" t="s">
        <v>58</v>
      </c>
      <c r="E78" s="39" t="s">
        <v>284</v>
      </c>
    </row>
    <row r="79" spans="1:13" ht="12.75">
      <c r="A79" t="s">
        <v>46</v>
      </c>
      <c r="C79" s="31" t="s">
        <v>2154</v>
      </c>
      <c r="E79" s="33" t="s">
        <v>2155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126</v>
      </c>
      <c s="34" t="s">
        <v>2160</v>
      </c>
      <c s="35" t="s">
        <v>5</v>
      </c>
      <c s="6" t="s">
        <v>2161</v>
      </c>
      <c s="36" t="s">
        <v>97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2392</v>
      </c>
    </row>
    <row r="83" spans="1:5" ht="409.5">
      <c r="A83" t="s">
        <v>58</v>
      </c>
      <c r="E83" s="39" t="s">
        <v>2163</v>
      </c>
    </row>
    <row r="84" spans="1:16" ht="12.75">
      <c r="A84" t="s">
        <v>49</v>
      </c>
      <c s="34" t="s">
        <v>129</v>
      </c>
      <c s="34" t="s">
        <v>2393</v>
      </c>
      <c s="35" t="s">
        <v>5</v>
      </c>
      <c s="6" t="s">
        <v>2394</v>
      </c>
      <c s="36" t="s">
        <v>97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2395</v>
      </c>
    </row>
    <row r="87" spans="1:5" ht="409.5">
      <c r="A87" t="s">
        <v>58</v>
      </c>
      <c r="E87" s="39" t="s">
        <v>2396</v>
      </c>
    </row>
    <row r="88" spans="1:16" ht="12.75">
      <c r="A88" t="s">
        <v>49</v>
      </c>
      <c s="34" t="s">
        <v>133</v>
      </c>
      <c s="34" t="s">
        <v>2397</v>
      </c>
      <c s="35" t="s">
        <v>5</v>
      </c>
      <c s="6" t="s">
        <v>2398</v>
      </c>
      <c s="36" t="s">
        <v>97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2399</v>
      </c>
    </row>
    <row r="91" spans="1:5" ht="409.5">
      <c r="A91" t="s">
        <v>58</v>
      </c>
      <c r="E91" s="39" t="s">
        <v>2400</v>
      </c>
    </row>
    <row r="92" spans="1:16" ht="12.75">
      <c r="A92" t="s">
        <v>49</v>
      </c>
      <c s="34" t="s">
        <v>136</v>
      </c>
      <c s="34" t="s">
        <v>2168</v>
      </c>
      <c s="35" t="s">
        <v>5</v>
      </c>
      <c s="6" t="s">
        <v>2169</v>
      </c>
      <c s="36" t="s">
        <v>97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2401</v>
      </c>
    </row>
    <row r="95" spans="1:5" ht="409.5">
      <c r="A95" t="s">
        <v>58</v>
      </c>
      <c r="E95" s="39" t="s">
        <v>2171</v>
      </c>
    </row>
    <row r="96" spans="1:13" ht="12.75">
      <c r="A96" t="s">
        <v>46</v>
      </c>
      <c r="C96" s="31" t="s">
        <v>860</v>
      </c>
      <c r="E96" s="33" t="s">
        <v>2172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140</v>
      </c>
      <c s="34" t="s">
        <v>2402</v>
      </c>
      <c s="35" t="s">
        <v>5</v>
      </c>
      <c s="6" t="s">
        <v>2403</v>
      </c>
      <c s="36" t="s">
        <v>88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2404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2173</v>
      </c>
      <c s="35" t="s">
        <v>5</v>
      </c>
      <c s="6" t="s">
        <v>2174</v>
      </c>
      <c s="36" t="s">
        <v>88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2405</v>
      </c>
    </row>
    <row r="104" spans="1:5" ht="12.75">
      <c r="A104" t="s">
        <v>58</v>
      </c>
      <c r="E104" s="39" t="s">
        <v>284</v>
      </c>
    </row>
    <row r="105" spans="1:13" ht="12.75">
      <c r="A105" t="s">
        <v>46</v>
      </c>
      <c r="C105" s="31" t="s">
        <v>877</v>
      </c>
      <c r="E105" s="33" t="s">
        <v>1582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148</v>
      </c>
      <c s="34" t="s">
        <v>2406</v>
      </c>
      <c s="35" t="s">
        <v>5</v>
      </c>
      <c s="6" t="s">
        <v>2407</v>
      </c>
      <c s="36" t="s">
        <v>97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2408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152</v>
      </c>
      <c s="34" t="s">
        <v>2409</v>
      </c>
      <c s="35" t="s">
        <v>5</v>
      </c>
      <c s="6" t="s">
        <v>2410</v>
      </c>
      <c s="36" t="s">
        <v>97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51">
      <c r="A112" s="35" t="s">
        <v>56</v>
      </c>
      <c r="E112" s="40" t="s">
        <v>2411</v>
      </c>
    </row>
    <row r="113" spans="1:5" ht="12.75">
      <c r="A113" t="s">
        <v>58</v>
      </c>
      <c r="E113" s="39" t="s">
        <v>284</v>
      </c>
    </row>
    <row r="114" spans="1:13" ht="12.75">
      <c r="A114" t="s">
        <v>46</v>
      </c>
      <c r="C114" s="31" t="s">
        <v>662</v>
      </c>
      <c r="E114" s="33" t="s">
        <v>2056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156</v>
      </c>
      <c s="34" t="s">
        <v>2206</v>
      </c>
      <c s="35" t="s">
        <v>5</v>
      </c>
      <c s="6" t="s">
        <v>2207</v>
      </c>
      <c s="36" t="s">
        <v>97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2412</v>
      </c>
    </row>
    <row r="118" spans="1:5" ht="12.75">
      <c r="A118" t="s">
        <v>58</v>
      </c>
      <c r="E1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2415</v>
      </c>
      <c r="E8" s="30" t="s">
        <v>2414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2416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2417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2418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2419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707</v>
      </c>
      <c s="35" t="s">
        <v>5</v>
      </c>
      <c s="6" t="s">
        <v>708</v>
      </c>
      <c s="36" t="s">
        <v>53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2420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1554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74</v>
      </c>
      <c s="34" t="s">
        <v>2094</v>
      </c>
      <c s="35" t="s">
        <v>5</v>
      </c>
      <c s="6" t="s">
        <v>2095</v>
      </c>
      <c s="36" t="s">
        <v>53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2421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1989</v>
      </c>
      <c s="35" t="s">
        <v>5</v>
      </c>
      <c s="6" t="s">
        <v>1990</v>
      </c>
      <c s="36" t="s">
        <v>53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2422</v>
      </c>
    </row>
    <row r="40" spans="1:5" ht="369.75">
      <c r="A40" t="s">
        <v>58</v>
      </c>
      <c r="E40" s="39" t="s">
        <v>2098</v>
      </c>
    </row>
    <row r="41" spans="1:13" ht="12.75">
      <c r="A41" t="s">
        <v>46</v>
      </c>
      <c r="C41" s="31" t="s">
        <v>175</v>
      </c>
      <c r="E41" s="33" t="s">
        <v>1559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90</v>
      </c>
      <c s="34" t="s">
        <v>2423</v>
      </c>
      <c s="35" t="s">
        <v>5</v>
      </c>
      <c s="6" t="s">
        <v>2424</v>
      </c>
      <c s="36" t="s">
        <v>53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2425</v>
      </c>
    </row>
    <row r="45" spans="1:5" ht="12.75">
      <c r="A45" t="s">
        <v>58</v>
      </c>
      <c r="E45" s="39" t="s">
        <v>284</v>
      </c>
    </row>
    <row r="46" spans="1:16" ht="12.75">
      <c r="A46" t="s">
        <v>49</v>
      </c>
      <c s="34" t="s">
        <v>94</v>
      </c>
      <c s="34" t="s">
        <v>2426</v>
      </c>
      <c s="35" t="s">
        <v>5</v>
      </c>
      <c s="6" t="s">
        <v>2427</v>
      </c>
      <c s="36" t="s">
        <v>78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2428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66</v>
      </c>
      <c r="E50" s="33" t="s">
        <v>1624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2115</v>
      </c>
      <c s="35" t="s">
        <v>5</v>
      </c>
      <c s="6" t="s">
        <v>2116</v>
      </c>
      <c s="36" t="s">
        <v>53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2429</v>
      </c>
    </row>
    <row r="54" spans="1:5" ht="38.25">
      <c r="A54" t="s">
        <v>58</v>
      </c>
      <c r="E54" s="39" t="s">
        <v>2118</v>
      </c>
    </row>
    <row r="55" spans="1:13" ht="12.75">
      <c r="A55" t="s">
        <v>46</v>
      </c>
      <c r="C55" s="31" t="s">
        <v>211</v>
      </c>
      <c r="E55" s="33" t="s">
        <v>1624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104</v>
      </c>
      <c s="34" t="s">
        <v>2119</v>
      </c>
      <c s="35" t="s">
        <v>5</v>
      </c>
      <c s="6" t="s">
        <v>2120</v>
      </c>
      <c s="36" t="s">
        <v>53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2430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107</v>
      </c>
      <c s="34" t="s">
        <v>2122</v>
      </c>
      <c s="35" t="s">
        <v>5</v>
      </c>
      <c s="6" t="s">
        <v>2123</v>
      </c>
      <c s="36" t="s">
        <v>78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2431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2432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115</v>
      </c>
      <c s="34" t="s">
        <v>2134</v>
      </c>
      <c s="35" t="s">
        <v>5</v>
      </c>
      <c s="6" t="s">
        <v>2135</v>
      </c>
      <c s="36" t="s">
        <v>53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2433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2137</v>
      </c>
      <c s="35" t="s">
        <v>5</v>
      </c>
      <c s="6" t="s">
        <v>2138</v>
      </c>
      <c s="36" t="s">
        <v>53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2434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2140</v>
      </c>
      <c s="35" t="s">
        <v>5</v>
      </c>
      <c s="6" t="s">
        <v>2141</v>
      </c>
      <c s="36" t="s">
        <v>78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2435</v>
      </c>
    </row>
    <row r="79" spans="1:5" ht="12.75">
      <c r="A79" t="s">
        <v>58</v>
      </c>
      <c r="E79" s="39" t="s">
        <v>284</v>
      </c>
    </row>
    <row r="80" spans="1:13" ht="12.75">
      <c r="A80" t="s">
        <v>46</v>
      </c>
      <c r="C80" s="31" t="s">
        <v>2154</v>
      </c>
      <c r="E80" s="33" t="s">
        <v>2155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2156</v>
      </c>
      <c s="35" t="s">
        <v>5</v>
      </c>
      <c s="6" t="s">
        <v>2157</v>
      </c>
      <c s="36" t="s">
        <v>97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2436</v>
      </c>
    </row>
    <row r="84" spans="1:5" ht="409.5">
      <c r="A84" t="s">
        <v>58</v>
      </c>
      <c r="E84" s="39" t="s">
        <v>2159</v>
      </c>
    </row>
    <row r="85" spans="1:16" ht="12.75">
      <c r="A85" t="s">
        <v>49</v>
      </c>
      <c s="34" t="s">
        <v>129</v>
      </c>
      <c s="34" t="s">
        <v>2160</v>
      </c>
      <c s="35" t="s">
        <v>5</v>
      </c>
      <c s="6" t="s">
        <v>2161</v>
      </c>
      <c s="36" t="s">
        <v>97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2437</v>
      </c>
    </row>
    <row r="88" spans="1:5" ht="409.5">
      <c r="A88" t="s">
        <v>58</v>
      </c>
      <c r="E88" s="39" t="s">
        <v>2163</v>
      </c>
    </row>
    <row r="89" spans="1:13" ht="12.75">
      <c r="A89" t="s">
        <v>46</v>
      </c>
      <c r="C89" s="31" t="s">
        <v>860</v>
      </c>
      <c r="E89" s="33" t="s">
        <v>2172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133</v>
      </c>
      <c s="34" t="s">
        <v>2173</v>
      </c>
      <c s="35" t="s">
        <v>5</v>
      </c>
      <c s="6" t="s">
        <v>2174</v>
      </c>
      <c s="36" t="s">
        <v>88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2438</v>
      </c>
    </row>
    <row r="93" spans="1:5" ht="12.75">
      <c r="A93" t="s">
        <v>58</v>
      </c>
      <c r="E93" s="39" t="s">
        <v>284</v>
      </c>
    </row>
    <row r="94" spans="1:13" ht="12.75">
      <c r="A94" t="s">
        <v>46</v>
      </c>
      <c r="C94" s="31" t="s">
        <v>877</v>
      </c>
      <c r="E94" s="33" t="s">
        <v>1582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136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2178</v>
      </c>
    </row>
    <row r="98" spans="1:5" ht="38.25">
      <c r="A98" t="s">
        <v>58</v>
      </c>
      <c r="E98" s="39" t="s">
        <v>2179</v>
      </c>
    </row>
    <row r="99" spans="1:16" ht="12.75">
      <c r="A99" t="s">
        <v>49</v>
      </c>
      <c s="34" t="s">
        <v>140</v>
      </c>
      <c s="34" t="s">
        <v>2033</v>
      </c>
      <c s="35" t="s">
        <v>5</v>
      </c>
      <c s="6" t="s">
        <v>2034</v>
      </c>
      <c s="36" t="s">
        <v>88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2439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144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2191</v>
      </c>
    </row>
    <row r="106" spans="1:5" ht="12.75">
      <c r="A106" t="s">
        <v>58</v>
      </c>
      <c r="E106" s="39" t="s">
        <v>284</v>
      </c>
    </row>
    <row r="107" spans="1:16" ht="12.75">
      <c r="A107" t="s">
        <v>49</v>
      </c>
      <c s="34" t="s">
        <v>148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2196</v>
      </c>
    </row>
    <row r="110" spans="1:5" ht="38.25">
      <c r="A110" t="s">
        <v>58</v>
      </c>
      <c r="E110" s="39" t="s">
        <v>2197</v>
      </c>
    </row>
    <row r="111" spans="1:13" ht="12.75">
      <c r="A111" t="s">
        <v>46</v>
      </c>
      <c r="C111" s="31" t="s">
        <v>662</v>
      </c>
      <c r="E111" s="33" t="s">
        <v>2056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152</v>
      </c>
      <c s="34" t="s">
        <v>2198</v>
      </c>
      <c s="35" t="s">
        <v>5</v>
      </c>
      <c s="6" t="s">
        <v>2199</v>
      </c>
      <c s="36" t="s">
        <v>53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2440</v>
      </c>
    </row>
    <row r="115" spans="1:5" ht="12.75">
      <c r="A115" t="s">
        <v>58</v>
      </c>
      <c r="E11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2443</v>
      </c>
      <c r="E8" s="30" t="s">
        <v>2442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2444</v>
      </c>
    </row>
    <row r="13" spans="1:5" ht="318.75">
      <c r="A13" t="s">
        <v>58</v>
      </c>
      <c r="E13" s="39" t="s">
        <v>2067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2445</v>
      </c>
    </row>
    <row r="18" spans="1:5" ht="153">
      <c r="A18" t="s">
        <v>58</v>
      </c>
      <c r="E18" s="39" t="s">
        <v>2074</v>
      </c>
    </row>
    <row r="19" spans="1:13" ht="12.75">
      <c r="A19" t="s">
        <v>46</v>
      </c>
      <c r="C19" s="31" t="s">
        <v>100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2082</v>
      </c>
      <c s="35" t="s">
        <v>5</v>
      </c>
      <c s="6" t="s">
        <v>2083</v>
      </c>
      <c s="36" t="s">
        <v>53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2446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707</v>
      </c>
      <c s="35" t="s">
        <v>5</v>
      </c>
      <c s="6" t="s">
        <v>708</v>
      </c>
      <c s="36" t="s">
        <v>53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2447</v>
      </c>
    </row>
    <row r="27" spans="1:5" ht="12.75">
      <c r="A27" t="s">
        <v>58</v>
      </c>
      <c r="E27" s="39" t="s">
        <v>284</v>
      </c>
    </row>
    <row r="28" spans="1:13" ht="12.75">
      <c r="A28" t="s">
        <v>46</v>
      </c>
      <c r="C28" s="31" t="s">
        <v>136</v>
      </c>
      <c r="E28" s="33" t="s">
        <v>1554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70</v>
      </c>
      <c s="34" t="s">
        <v>2094</v>
      </c>
      <c s="35" t="s">
        <v>5</v>
      </c>
      <c s="6" t="s">
        <v>2095</v>
      </c>
      <c s="36" t="s">
        <v>53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2448</v>
      </c>
    </row>
    <row r="32" spans="1:5" ht="12.75">
      <c r="A32" t="s">
        <v>58</v>
      </c>
      <c r="E32" s="39" t="s">
        <v>284</v>
      </c>
    </row>
    <row r="33" spans="1:16" ht="12.75">
      <c r="A33" t="s">
        <v>49</v>
      </c>
      <c s="34" t="s">
        <v>74</v>
      </c>
      <c s="34" t="s">
        <v>2449</v>
      </c>
      <c s="35" t="s">
        <v>5</v>
      </c>
      <c s="6" t="s">
        <v>2450</v>
      </c>
      <c s="36" t="s">
        <v>88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2451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1989</v>
      </c>
      <c s="35" t="s">
        <v>5</v>
      </c>
      <c s="6" t="s">
        <v>1990</v>
      </c>
      <c s="36" t="s">
        <v>53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51">
      <c r="A39" s="35" t="s">
        <v>56</v>
      </c>
      <c r="E39" s="40" t="s">
        <v>2452</v>
      </c>
    </row>
    <row r="40" spans="1:5" ht="369.75">
      <c r="A40" t="s">
        <v>58</v>
      </c>
      <c r="E40" s="39" t="s">
        <v>2098</v>
      </c>
    </row>
    <row r="41" spans="1:16" ht="25.5">
      <c r="A41" t="s">
        <v>49</v>
      </c>
      <c s="34" t="s">
        <v>90</v>
      </c>
      <c s="34" t="s">
        <v>2453</v>
      </c>
      <c s="35" t="s">
        <v>5</v>
      </c>
      <c s="6" t="s">
        <v>2454</v>
      </c>
      <c s="36" t="s">
        <v>110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2455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66</v>
      </c>
      <c r="E45" s="33" t="s">
        <v>1624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2115</v>
      </c>
      <c s="35" t="s">
        <v>5</v>
      </c>
      <c s="6" t="s">
        <v>2116</v>
      </c>
      <c s="36" t="s">
        <v>53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2456</v>
      </c>
    </row>
    <row r="49" spans="1:5" ht="38.25">
      <c r="A49" t="s">
        <v>58</v>
      </c>
      <c r="E49" s="39" t="s">
        <v>2118</v>
      </c>
    </row>
    <row r="50" spans="1:13" ht="12.75">
      <c r="A50" t="s">
        <v>46</v>
      </c>
      <c r="C50" s="31" t="s">
        <v>211</v>
      </c>
      <c r="E50" s="33" t="s">
        <v>1624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100</v>
      </c>
      <c s="34" t="s">
        <v>2119</v>
      </c>
      <c s="35" t="s">
        <v>5</v>
      </c>
      <c s="6" t="s">
        <v>2120</v>
      </c>
      <c s="36" t="s">
        <v>53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2457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2122</v>
      </c>
      <c s="35" t="s">
        <v>5</v>
      </c>
      <c s="6" t="s">
        <v>2123</v>
      </c>
      <c s="36" t="s">
        <v>78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2458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1625</v>
      </c>
      <c s="35" t="s">
        <v>5</v>
      </c>
      <c s="6" t="s">
        <v>1626</v>
      </c>
      <c s="36" t="s">
        <v>53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2459</v>
      </c>
    </row>
    <row r="62" spans="1:5" ht="12.75">
      <c r="A62" t="s">
        <v>58</v>
      </c>
      <c r="E62" s="39" t="s">
        <v>284</v>
      </c>
    </row>
    <row r="63" spans="1:16" ht="12.75">
      <c r="A63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2460</v>
      </c>
    </row>
    <row r="66" spans="1:5" ht="12.75">
      <c r="A66" t="s">
        <v>58</v>
      </c>
      <c r="E66" s="39" t="s">
        <v>284</v>
      </c>
    </row>
    <row r="67" spans="1:16" ht="12.75">
      <c r="A67" t="s">
        <v>49</v>
      </c>
      <c s="34" t="s">
        <v>115</v>
      </c>
      <c s="34" t="s">
        <v>2128</v>
      </c>
      <c s="35" t="s">
        <v>5</v>
      </c>
      <c s="6" t="s">
        <v>2129</v>
      </c>
      <c s="36" t="s">
        <v>53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2130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2131</v>
      </c>
      <c s="35" t="s">
        <v>5</v>
      </c>
      <c s="6" t="s">
        <v>2132</v>
      </c>
      <c s="36" t="s">
        <v>78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2461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2137</v>
      </c>
      <c s="35" t="s">
        <v>5</v>
      </c>
      <c s="6" t="s">
        <v>2138</v>
      </c>
      <c s="36" t="s">
        <v>53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63.75">
      <c r="A77" s="35" t="s">
        <v>56</v>
      </c>
      <c r="E77" s="40" t="s">
        <v>2462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2140</v>
      </c>
      <c s="35" t="s">
        <v>5</v>
      </c>
      <c s="6" t="s">
        <v>2141</v>
      </c>
      <c s="36" t="s">
        <v>78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89.25">
      <c r="A81" s="35" t="s">
        <v>56</v>
      </c>
      <c r="E81" s="40" t="s">
        <v>2463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628</v>
      </c>
      <c r="E83" s="33" t="s">
        <v>2147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2148</v>
      </c>
      <c s="35" t="s">
        <v>5</v>
      </c>
      <c s="6" t="s">
        <v>2149</v>
      </c>
      <c s="36" t="s">
        <v>97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2464</v>
      </c>
    </row>
    <row r="87" spans="1:5" ht="12.75">
      <c r="A87" t="s">
        <v>58</v>
      </c>
      <c r="E87" s="39" t="s">
        <v>284</v>
      </c>
    </row>
    <row r="88" spans="1:13" ht="12.75">
      <c r="A88" t="s">
        <v>46</v>
      </c>
      <c r="C88" s="31" t="s">
        <v>2154</v>
      </c>
      <c r="E88" s="33" t="s">
        <v>2155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133</v>
      </c>
      <c s="34" t="s">
        <v>2156</v>
      </c>
      <c s="35" t="s">
        <v>5</v>
      </c>
      <c s="6" t="s">
        <v>2157</v>
      </c>
      <c s="36" t="s">
        <v>97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2465</v>
      </c>
    </row>
    <row r="92" spans="1:5" ht="409.5">
      <c r="A92" t="s">
        <v>58</v>
      </c>
      <c r="E92" s="39" t="s">
        <v>2159</v>
      </c>
    </row>
    <row r="93" spans="1:16" ht="12.75">
      <c r="A93" t="s">
        <v>49</v>
      </c>
      <c s="34" t="s">
        <v>136</v>
      </c>
      <c s="34" t="s">
        <v>2160</v>
      </c>
      <c s="35" t="s">
        <v>5</v>
      </c>
      <c s="6" t="s">
        <v>2161</v>
      </c>
      <c s="36" t="s">
        <v>97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2466</v>
      </c>
    </row>
    <row r="96" spans="1:5" ht="409.5">
      <c r="A96" t="s">
        <v>58</v>
      </c>
      <c r="E96" s="39" t="s">
        <v>2163</v>
      </c>
    </row>
    <row r="97" spans="1:16" ht="12.75">
      <c r="A97" t="s">
        <v>49</v>
      </c>
      <c s="34" t="s">
        <v>140</v>
      </c>
      <c s="34" t="s">
        <v>2164</v>
      </c>
      <c s="35" t="s">
        <v>5</v>
      </c>
      <c s="6" t="s">
        <v>2165</v>
      </c>
      <c s="36" t="s">
        <v>97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2467</v>
      </c>
    </row>
    <row r="100" spans="1:5" ht="409.5">
      <c r="A100" t="s">
        <v>58</v>
      </c>
      <c r="E100" s="39" t="s">
        <v>2167</v>
      </c>
    </row>
    <row r="101" spans="1:13" ht="12.75">
      <c r="A101" t="s">
        <v>46</v>
      </c>
      <c r="C101" s="31" t="s">
        <v>860</v>
      </c>
      <c r="E101" s="33" t="s">
        <v>2172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2173</v>
      </c>
      <c s="35" t="s">
        <v>5</v>
      </c>
      <c s="6" t="s">
        <v>2174</v>
      </c>
      <c s="36" t="s">
        <v>88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2468</v>
      </c>
    </row>
    <row r="105" spans="1:5" ht="12.75">
      <c r="A105" t="s">
        <v>58</v>
      </c>
      <c r="E105" s="39" t="s">
        <v>284</v>
      </c>
    </row>
    <row r="106" spans="1:13" ht="12.75">
      <c r="A106" t="s">
        <v>46</v>
      </c>
      <c r="C106" s="31" t="s">
        <v>877</v>
      </c>
      <c r="E106" s="33" t="s">
        <v>1582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148</v>
      </c>
      <c s="34" t="s">
        <v>2469</v>
      </c>
      <c s="35" t="s">
        <v>5</v>
      </c>
      <c s="6" t="s">
        <v>2470</v>
      </c>
      <c s="36" t="s">
        <v>97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2471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152</v>
      </c>
      <c s="34" t="s">
        <v>2472</v>
      </c>
      <c s="35" t="s">
        <v>5</v>
      </c>
      <c s="6" t="s">
        <v>2473</v>
      </c>
      <c s="36" t="s">
        <v>88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2474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156</v>
      </c>
      <c s="34" t="s">
        <v>1861</v>
      </c>
      <c s="35" t="s">
        <v>5</v>
      </c>
      <c s="6" t="s">
        <v>1862</v>
      </c>
      <c s="36" t="s">
        <v>88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2475</v>
      </c>
    </row>
    <row r="118" spans="1:5" ht="12.75">
      <c r="A118" t="s">
        <v>58</v>
      </c>
      <c r="E118" s="39" t="s">
        <v>284</v>
      </c>
    </row>
    <row r="119" spans="1:16" ht="25.5">
      <c r="A119" t="s">
        <v>49</v>
      </c>
      <c s="34" t="s">
        <v>159</v>
      </c>
      <c s="34" t="s">
        <v>2183</v>
      </c>
      <c s="35" t="s">
        <v>5</v>
      </c>
      <c s="6" t="s">
        <v>2184</v>
      </c>
      <c s="36" t="s">
        <v>88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2476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163</v>
      </c>
      <c s="34" t="s">
        <v>2033</v>
      </c>
      <c s="35" t="s">
        <v>5</v>
      </c>
      <c s="6" t="s">
        <v>2034</v>
      </c>
      <c s="36" t="s">
        <v>88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2477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167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2191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171</v>
      </c>
      <c s="34" t="s">
        <v>2192</v>
      </c>
      <c s="35" t="s">
        <v>5</v>
      </c>
      <c s="6" t="s">
        <v>2193</v>
      </c>
      <c s="36" t="s">
        <v>97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2478</v>
      </c>
    </row>
    <row r="134" spans="1:5" ht="12.75">
      <c r="A134" t="s">
        <v>58</v>
      </c>
      <c r="E13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COUNTIFS(L8:L149,"=0",A8:A149,"P")+COUNTIFS(L8:L149,"",A8:A149,"P")+SUM(Q8:Q149)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0+J9+J14+J43+J56+J69+J122+J127+J148</f>
      </c>
      <c s="29">
        <f>0+K9+K14+K43+K56+K69+K122+K127+K148</f>
      </c>
      <c s="29">
        <f>0+L9+L14+L43+L56+L69+L122+L127+L148</f>
      </c>
      <c s="29">
        <f>0+M9+M14+M43+M56+M69+M122+M127+M148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257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267</v>
      </c>
      <c s="6" t="s">
        <v>268</v>
      </c>
      <c s="36" t="s">
        <v>78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269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340.6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273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275</v>
      </c>
      <c s="35" t="s">
        <v>276</v>
      </c>
      <c s="6" t="s">
        <v>277</v>
      </c>
      <c s="36" t="s">
        <v>78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278</v>
      </c>
    </row>
    <row r="42" spans="1:5" ht="140.25">
      <c r="A42" t="s">
        <v>58</v>
      </c>
      <c r="E42" s="39" t="s">
        <v>253</v>
      </c>
    </row>
    <row r="43" spans="1:13" ht="12.75">
      <c r="A43" t="s">
        <v>46</v>
      </c>
      <c r="C43" s="31" t="s">
        <v>279</v>
      </c>
      <c r="E43" s="33" t="s">
        <v>280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281</v>
      </c>
      <c s="35" t="s">
        <v>5</v>
      </c>
      <c s="6" t="s">
        <v>282</v>
      </c>
      <c s="36" t="s">
        <v>53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283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285</v>
      </c>
      <c s="35" t="s">
        <v>5</v>
      </c>
      <c s="6" t="s">
        <v>286</v>
      </c>
      <c s="36" t="s">
        <v>53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287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288</v>
      </c>
      <c s="35" t="s">
        <v>5</v>
      </c>
      <c s="6" t="s">
        <v>289</v>
      </c>
      <c s="36" t="s">
        <v>53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290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291</v>
      </c>
      <c r="E56" s="33" t="s">
        <v>292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107</v>
      </c>
      <c s="34" t="s">
        <v>293</v>
      </c>
      <c s="35" t="s">
        <v>5</v>
      </c>
      <c s="6" t="s">
        <v>294</v>
      </c>
      <c s="36" t="s">
        <v>88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295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296</v>
      </c>
      <c s="35" t="s">
        <v>5</v>
      </c>
      <c s="6" t="s">
        <v>297</v>
      </c>
      <c s="36" t="s">
        <v>88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298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299</v>
      </c>
      <c s="35" t="s">
        <v>5</v>
      </c>
      <c s="6" t="s">
        <v>300</v>
      </c>
      <c s="36" t="s">
        <v>88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301</v>
      </c>
    </row>
    <row r="68" spans="1:5" ht="344.25">
      <c r="A68" t="s">
        <v>58</v>
      </c>
      <c r="E68" s="39" t="s">
        <v>302</v>
      </c>
    </row>
    <row r="69" spans="1:13" ht="12.75">
      <c r="A69" t="s">
        <v>46</v>
      </c>
      <c r="C69" s="31" t="s">
        <v>303</v>
      </c>
      <c r="E69" s="33" t="s">
        <v>304</v>
      </c>
      <c r="J69" s="32">
        <f>0</f>
      </c>
      <c s="32">
        <f>0</f>
      </c>
      <c s="32">
        <f>0+L70+L74+L78+L82+L86+L90+L94+L98+L102+L106+L110+L114+L118</f>
      </c>
      <c s="32">
        <f>0+M70+M74+M78+M82+M86+M90+M94+M98+M102+M106+M110+M114+M118</f>
      </c>
    </row>
    <row r="70" spans="1:16" ht="25.5">
      <c r="A70" t="s">
        <v>49</v>
      </c>
      <c s="34" t="s">
        <v>119</v>
      </c>
      <c s="34" t="s">
        <v>305</v>
      </c>
      <c s="35" t="s">
        <v>5</v>
      </c>
      <c s="6" t="s">
        <v>306</v>
      </c>
      <c s="36" t="s">
        <v>88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307</v>
      </c>
    </row>
    <row r="73" spans="1:5" ht="12.75">
      <c r="A73" t="s">
        <v>58</v>
      </c>
      <c r="E73" s="39" t="s">
        <v>284</v>
      </c>
    </row>
    <row r="74" spans="1:16" ht="25.5">
      <c r="A74" t="s">
        <v>49</v>
      </c>
      <c s="34" t="s">
        <v>123</v>
      </c>
      <c s="34" t="s">
        <v>308</v>
      </c>
      <c s="35" t="s">
        <v>5</v>
      </c>
      <c s="6" t="s">
        <v>309</v>
      </c>
      <c s="36" t="s">
        <v>88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51">
      <c r="A75" s="35" t="s">
        <v>55</v>
      </c>
      <c r="E75" s="39" t="s">
        <v>310</v>
      </c>
    </row>
    <row r="76" spans="1:5" ht="38.25">
      <c r="A76" s="35" t="s">
        <v>56</v>
      </c>
      <c r="E76" s="40" t="s">
        <v>311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312</v>
      </c>
      <c s="35" t="s">
        <v>5</v>
      </c>
      <c s="6" t="s">
        <v>313</v>
      </c>
      <c s="36" t="s">
        <v>88</v>
      </c>
      <c s="37">
        <v>800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314</v>
      </c>
    </row>
    <row r="80" spans="1:5" ht="25.5">
      <c r="A80" s="35" t="s">
        <v>56</v>
      </c>
      <c r="E80" s="40" t="s">
        <v>315</v>
      </c>
    </row>
    <row r="81" spans="1:5" ht="12.75">
      <c r="A81" t="s">
        <v>58</v>
      </c>
      <c r="E81" s="39" t="s">
        <v>284</v>
      </c>
    </row>
    <row r="82" spans="1:16" ht="25.5">
      <c r="A82" t="s">
        <v>49</v>
      </c>
      <c s="34" t="s">
        <v>129</v>
      </c>
      <c s="34" t="s">
        <v>316</v>
      </c>
      <c s="35" t="s">
        <v>5</v>
      </c>
      <c s="6" t="s">
        <v>317</v>
      </c>
      <c s="36" t="s">
        <v>88</v>
      </c>
      <c s="37">
        <v>800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314</v>
      </c>
    </row>
    <row r="84" spans="1:5" ht="25.5">
      <c r="A84" s="35" t="s">
        <v>56</v>
      </c>
      <c r="E84" s="40" t="s">
        <v>315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318</v>
      </c>
      <c s="35" t="s">
        <v>5</v>
      </c>
      <c s="6" t="s">
        <v>319</v>
      </c>
      <c s="36" t="s">
        <v>88</v>
      </c>
      <c s="37">
        <v>2450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320</v>
      </c>
    </row>
    <row r="89" spans="1:5" ht="12.75">
      <c r="A89" t="s">
        <v>58</v>
      </c>
      <c r="E89" s="39" t="s">
        <v>284</v>
      </c>
    </row>
    <row r="90" spans="1:16" ht="12.75">
      <c r="A90" t="s">
        <v>49</v>
      </c>
      <c s="34" t="s">
        <v>136</v>
      </c>
      <c s="34" t="s">
        <v>321</v>
      </c>
      <c s="35" t="s">
        <v>5</v>
      </c>
      <c s="6" t="s">
        <v>322</v>
      </c>
      <c s="36" t="s">
        <v>323</v>
      </c>
      <c s="37">
        <v>806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324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325</v>
      </c>
      <c s="35" t="s">
        <v>5</v>
      </c>
      <c s="6" t="s">
        <v>326</v>
      </c>
      <c s="36" t="s">
        <v>323</v>
      </c>
      <c s="37">
        <v>806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324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327</v>
      </c>
      <c s="35" t="s">
        <v>5</v>
      </c>
      <c s="6" t="s">
        <v>328</v>
      </c>
      <c s="36" t="s">
        <v>323</v>
      </c>
      <c s="37">
        <v>806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324</v>
      </c>
    </row>
    <row r="101" spans="1:5" ht="12.75">
      <c r="A101" t="s">
        <v>58</v>
      </c>
      <c r="E101" s="39" t="s">
        <v>284</v>
      </c>
    </row>
    <row r="102" spans="1:16" ht="12.75">
      <c r="A102" t="s">
        <v>49</v>
      </c>
      <c s="34" t="s">
        <v>148</v>
      </c>
      <c s="34" t="s">
        <v>329</v>
      </c>
      <c s="35" t="s">
        <v>5</v>
      </c>
      <c s="6" t="s">
        <v>330</v>
      </c>
      <c s="36" t="s">
        <v>110</v>
      </c>
      <c s="37">
        <v>56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331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332</v>
      </c>
      <c s="35" t="s">
        <v>5</v>
      </c>
      <c s="6" t="s">
        <v>333</v>
      </c>
      <c s="36" t="s">
        <v>110</v>
      </c>
      <c s="37">
        <v>178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334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335</v>
      </c>
      <c s="35" t="s">
        <v>5</v>
      </c>
      <c s="6" t="s">
        <v>336</v>
      </c>
      <c s="36" t="s">
        <v>88</v>
      </c>
      <c s="37">
        <v>7074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337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338</v>
      </c>
      <c s="35" t="s">
        <v>5</v>
      </c>
      <c s="6" t="s">
        <v>339</v>
      </c>
      <c s="36" t="s">
        <v>110</v>
      </c>
      <c s="37">
        <v>745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340</v>
      </c>
    </row>
    <row r="117" spans="1:5" ht="12.75">
      <c r="A117" t="s">
        <v>58</v>
      </c>
      <c r="E117" s="39" t="s">
        <v>284</v>
      </c>
    </row>
    <row r="118" spans="1:16" ht="25.5">
      <c r="A118" t="s">
        <v>49</v>
      </c>
      <c s="34" t="s">
        <v>163</v>
      </c>
      <c s="34" t="s">
        <v>341</v>
      </c>
      <c s="35" t="s">
        <v>5</v>
      </c>
      <c s="6" t="s">
        <v>342</v>
      </c>
      <c s="36" t="s">
        <v>88</v>
      </c>
      <c s="37">
        <v>2500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343</v>
      </c>
    </row>
    <row r="121" spans="1:5" ht="12.75">
      <c r="A121" t="s">
        <v>58</v>
      </c>
      <c r="E121" s="39" t="s">
        <v>284</v>
      </c>
    </row>
    <row r="122" spans="1:13" ht="12.75">
      <c r="A122" t="s">
        <v>46</v>
      </c>
      <c r="C122" s="31" t="s">
        <v>344</v>
      </c>
      <c r="E122" s="33" t="s">
        <v>345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167</v>
      </c>
      <c s="34" t="s">
        <v>346</v>
      </c>
      <c s="35" t="s">
        <v>5</v>
      </c>
      <c s="6" t="s">
        <v>347</v>
      </c>
      <c s="36" t="s">
        <v>88</v>
      </c>
      <c s="37">
        <v>72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348</v>
      </c>
    </row>
    <row r="126" spans="1:5" ht="12.75">
      <c r="A126" t="s">
        <v>58</v>
      </c>
      <c r="E126" s="39" t="s">
        <v>284</v>
      </c>
    </row>
    <row r="127" spans="1:13" ht="12.75">
      <c r="A127" t="s">
        <v>46</v>
      </c>
      <c r="C127" s="31" t="s">
        <v>349</v>
      </c>
      <c r="E127" s="33" t="s">
        <v>350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12.75">
      <c r="A128" t="s">
        <v>49</v>
      </c>
      <c s="34" t="s">
        <v>171</v>
      </c>
      <c s="34" t="s">
        <v>351</v>
      </c>
      <c s="35" t="s">
        <v>5</v>
      </c>
      <c s="6" t="s">
        <v>352</v>
      </c>
      <c s="36" t="s">
        <v>53</v>
      </c>
      <c s="37">
        <v>9296.8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353</v>
      </c>
    </row>
    <row r="131" spans="1:5" ht="12.75">
      <c r="A131" t="s">
        <v>58</v>
      </c>
      <c r="E131" s="39" t="s">
        <v>284</v>
      </c>
    </row>
    <row r="132" spans="1:16" ht="25.5">
      <c r="A132" t="s">
        <v>49</v>
      </c>
      <c s="34" t="s">
        <v>175</v>
      </c>
      <c s="34" t="s">
        <v>354</v>
      </c>
      <c s="35" t="s">
        <v>5</v>
      </c>
      <c s="6" t="s">
        <v>355</v>
      </c>
      <c s="36" t="s">
        <v>61</v>
      </c>
      <c s="37">
        <v>46484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38.25">
      <c r="A134" s="35" t="s">
        <v>56</v>
      </c>
      <c r="E134" s="40" t="s">
        <v>356</v>
      </c>
    </row>
    <row r="135" spans="1:5" ht="12.75">
      <c r="A135" t="s">
        <v>58</v>
      </c>
      <c r="E135" s="39" t="s">
        <v>284</v>
      </c>
    </row>
    <row r="136" spans="1:16" ht="25.5">
      <c r="A136" t="s">
        <v>49</v>
      </c>
      <c s="34" t="s">
        <v>179</v>
      </c>
      <c s="34" t="s">
        <v>357</v>
      </c>
      <c s="35" t="s">
        <v>5</v>
      </c>
      <c s="6" t="s">
        <v>358</v>
      </c>
      <c s="36" t="s">
        <v>88</v>
      </c>
      <c s="37">
        <v>1517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359</v>
      </c>
    </row>
    <row r="139" spans="1:5" ht="204">
      <c r="A139" t="s">
        <v>58</v>
      </c>
      <c r="E139" s="39" t="s">
        <v>360</v>
      </c>
    </row>
    <row r="140" spans="1:16" ht="25.5">
      <c r="A140" t="s">
        <v>49</v>
      </c>
      <c s="34" t="s">
        <v>183</v>
      </c>
      <c s="34" t="s">
        <v>361</v>
      </c>
      <c s="35" t="s">
        <v>5</v>
      </c>
      <c s="6" t="s">
        <v>362</v>
      </c>
      <c s="36" t="s">
        <v>88</v>
      </c>
      <c s="37">
        <v>4782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363</v>
      </c>
    </row>
    <row r="143" spans="1:5" ht="204">
      <c r="A143" t="s">
        <v>58</v>
      </c>
      <c r="E143" s="39" t="s">
        <v>364</v>
      </c>
    </row>
    <row r="144" spans="1:16" ht="25.5">
      <c r="A144" t="s">
        <v>49</v>
      </c>
      <c s="34" t="s">
        <v>186</v>
      </c>
      <c s="34" t="s">
        <v>365</v>
      </c>
      <c s="35" t="s">
        <v>5</v>
      </c>
      <c s="6" t="s">
        <v>366</v>
      </c>
      <c s="36" t="s">
        <v>88</v>
      </c>
      <c s="37">
        <v>31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38.25">
      <c r="A146" s="35" t="s">
        <v>56</v>
      </c>
      <c r="E146" s="40" t="s">
        <v>367</v>
      </c>
    </row>
    <row r="147" spans="1:5" ht="12.75">
      <c r="A147" t="s">
        <v>58</v>
      </c>
      <c r="E147" s="39" t="s">
        <v>284</v>
      </c>
    </row>
    <row r="148" spans="1:13" ht="12.75">
      <c r="A148" t="s">
        <v>46</v>
      </c>
      <c r="C148" s="31" t="s">
        <v>368</v>
      </c>
      <c r="E148" s="33" t="s">
        <v>369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49</v>
      </c>
      <c s="34" t="s">
        <v>189</v>
      </c>
      <c s="34" t="s">
        <v>370</v>
      </c>
      <c s="35" t="s">
        <v>5</v>
      </c>
      <c s="6" t="s">
        <v>371</v>
      </c>
      <c s="36" t="s">
        <v>53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372</v>
      </c>
    </row>
    <row r="152" spans="1:5" ht="12.75">
      <c r="A152" t="s">
        <v>58</v>
      </c>
      <c r="E152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2481</v>
      </c>
      <c r="E8" s="30" t="s">
        <v>2480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2482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2483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2484</v>
      </c>
    </row>
    <row r="22" spans="1:5" ht="140.25">
      <c r="A22" t="s">
        <v>58</v>
      </c>
      <c r="E22" s="39" t="s">
        <v>2076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2485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70</v>
      </c>
      <c s="34" t="s">
        <v>2486</v>
      </c>
      <c s="35" t="s">
        <v>5</v>
      </c>
      <c s="6" t="s">
        <v>2065</v>
      </c>
      <c s="36" t="s">
        <v>53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2487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2487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136</v>
      </c>
      <c r="E36" s="33" t="s">
        <v>1554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85</v>
      </c>
      <c s="34" t="s">
        <v>2094</v>
      </c>
      <c s="35" t="s">
        <v>5</v>
      </c>
      <c s="6" t="s">
        <v>2095</v>
      </c>
      <c s="36" t="s">
        <v>53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2488</v>
      </c>
    </row>
    <row r="40" spans="1:5" ht="12.75">
      <c r="A40" t="s">
        <v>58</v>
      </c>
      <c r="E40" s="39" t="s">
        <v>284</v>
      </c>
    </row>
    <row r="41" spans="1:16" ht="12.75">
      <c r="A41" t="s">
        <v>49</v>
      </c>
      <c s="34" t="s">
        <v>90</v>
      </c>
      <c s="34" t="s">
        <v>2489</v>
      </c>
      <c s="35" t="s">
        <v>5</v>
      </c>
      <c s="6" t="s">
        <v>2490</v>
      </c>
      <c s="36" t="s">
        <v>88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2491</v>
      </c>
    </row>
    <row r="44" spans="1:5" ht="12.75">
      <c r="A44" t="s">
        <v>58</v>
      </c>
      <c r="E44" s="39" t="s">
        <v>284</v>
      </c>
    </row>
    <row r="45" spans="1:16" ht="25.5">
      <c r="A45" t="s">
        <v>49</v>
      </c>
      <c s="34" t="s">
        <v>94</v>
      </c>
      <c s="34" t="s">
        <v>2235</v>
      </c>
      <c s="35" t="s">
        <v>5</v>
      </c>
      <c s="6" t="s">
        <v>2236</v>
      </c>
      <c s="36" t="s">
        <v>88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2492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2366</v>
      </c>
      <c s="35" t="s">
        <v>5</v>
      </c>
      <c s="6" t="s">
        <v>2367</v>
      </c>
      <c s="36" t="s">
        <v>88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2493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2494</v>
      </c>
      <c s="35" t="s">
        <v>5</v>
      </c>
      <c s="6" t="s">
        <v>2495</v>
      </c>
      <c s="36" t="s">
        <v>88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51">
      <c r="A55" s="35" t="s">
        <v>56</v>
      </c>
      <c r="E55" s="40" t="s">
        <v>2496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2497</v>
      </c>
      <c s="35" t="s">
        <v>5</v>
      </c>
      <c s="6" t="s">
        <v>2498</v>
      </c>
      <c s="36" t="s">
        <v>53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2499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2500</v>
      </c>
      <c s="35" t="s">
        <v>5</v>
      </c>
      <c s="6" t="s">
        <v>2501</v>
      </c>
      <c s="36" t="s">
        <v>53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2502</v>
      </c>
    </row>
    <row r="64" spans="1:5" ht="38.25">
      <c r="A64" t="s">
        <v>58</v>
      </c>
      <c r="E64" s="39" t="s">
        <v>1733</v>
      </c>
    </row>
    <row r="65" spans="1:13" ht="12.75">
      <c r="A65" t="s">
        <v>46</v>
      </c>
      <c r="C65" s="31" t="s">
        <v>175</v>
      </c>
      <c r="E65" s="33" t="s">
        <v>1559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2503</v>
      </c>
    </row>
    <row r="69" spans="1:5" ht="382.5">
      <c r="A69" t="s">
        <v>58</v>
      </c>
      <c r="E69" s="39" t="s">
        <v>2105</v>
      </c>
    </row>
    <row r="70" spans="1:16" ht="12.75">
      <c r="A70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2504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2423</v>
      </c>
      <c s="35" t="s">
        <v>5</v>
      </c>
      <c s="6" t="s">
        <v>2424</v>
      </c>
      <c s="36" t="s">
        <v>53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2505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2426</v>
      </c>
      <c s="35" t="s">
        <v>5</v>
      </c>
      <c s="6" t="s">
        <v>2427</v>
      </c>
      <c s="36" t="s">
        <v>78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2506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66</v>
      </c>
      <c r="E82" s="33" t="s">
        <v>1624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129</v>
      </c>
      <c s="34" t="s">
        <v>2115</v>
      </c>
      <c s="35" t="s">
        <v>5</v>
      </c>
      <c s="6" t="s">
        <v>2116</v>
      </c>
      <c s="36" t="s">
        <v>53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2507</v>
      </c>
    </row>
    <row r="86" spans="1:5" ht="38.25">
      <c r="A86" t="s">
        <v>58</v>
      </c>
      <c r="E86" s="39" t="s">
        <v>2118</v>
      </c>
    </row>
    <row r="87" spans="1:13" ht="12.75">
      <c r="A87" t="s">
        <v>46</v>
      </c>
      <c r="C87" s="31" t="s">
        <v>211</v>
      </c>
      <c r="E87" s="33" t="s">
        <v>1624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133</v>
      </c>
      <c s="34" t="s">
        <v>2119</v>
      </c>
      <c s="35" t="s">
        <v>5</v>
      </c>
      <c s="6" t="s">
        <v>2120</v>
      </c>
      <c s="36" t="s">
        <v>53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2508</v>
      </c>
    </row>
    <row r="91" spans="1:5" ht="12.75">
      <c r="A91" t="s">
        <v>58</v>
      </c>
      <c r="E91" s="39" t="s">
        <v>284</v>
      </c>
    </row>
    <row r="92" spans="1:16" ht="12.75">
      <c r="A92" t="s">
        <v>49</v>
      </c>
      <c s="34" t="s">
        <v>136</v>
      </c>
      <c s="34" t="s">
        <v>2122</v>
      </c>
      <c s="35" t="s">
        <v>5</v>
      </c>
      <c s="6" t="s">
        <v>2123</v>
      </c>
      <c s="36" t="s">
        <v>78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2509</v>
      </c>
    </row>
    <row r="95" spans="1:5" ht="12.75">
      <c r="A95" t="s">
        <v>58</v>
      </c>
      <c r="E95" s="39" t="s">
        <v>284</v>
      </c>
    </row>
    <row r="96" spans="1:16" ht="12.75">
      <c r="A96" t="s">
        <v>49</v>
      </c>
      <c s="34" t="s">
        <v>140</v>
      </c>
      <c s="34" t="s">
        <v>2510</v>
      </c>
      <c s="35" t="s">
        <v>5</v>
      </c>
      <c s="6" t="s">
        <v>2511</v>
      </c>
      <c s="36" t="s">
        <v>78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2512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144</v>
      </c>
      <c s="34" t="s">
        <v>1629</v>
      </c>
      <c s="35" t="s">
        <v>5</v>
      </c>
      <c s="6" t="s">
        <v>1630</v>
      </c>
      <c s="36" t="s">
        <v>53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51">
      <c r="A102" s="35" t="s">
        <v>56</v>
      </c>
      <c r="E102" s="40" t="s">
        <v>2513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148</v>
      </c>
      <c s="34" t="s">
        <v>2137</v>
      </c>
      <c s="35" t="s">
        <v>5</v>
      </c>
      <c s="6" t="s">
        <v>2138</v>
      </c>
      <c s="36" t="s">
        <v>53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2514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2140</v>
      </c>
      <c s="35" t="s">
        <v>5</v>
      </c>
      <c s="6" t="s">
        <v>2141</v>
      </c>
      <c s="36" t="s">
        <v>78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2515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2516</v>
      </c>
      <c s="35" t="s">
        <v>5</v>
      </c>
      <c s="6" t="s">
        <v>2517</v>
      </c>
      <c s="36" t="s">
        <v>53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2518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539</v>
      </c>
      <c s="35" t="s">
        <v>5</v>
      </c>
      <c s="6" t="s">
        <v>540</v>
      </c>
      <c s="36" t="s">
        <v>53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2519</v>
      </c>
    </row>
    <row r="119" spans="1:5" ht="12.75">
      <c r="A119" t="s">
        <v>58</v>
      </c>
      <c r="E119" s="39" t="s">
        <v>284</v>
      </c>
    </row>
    <row r="120" spans="1:13" ht="12.75">
      <c r="A120" t="s">
        <v>46</v>
      </c>
      <c r="C120" s="31" t="s">
        <v>542</v>
      </c>
      <c r="E120" s="33" t="s">
        <v>1282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163</v>
      </c>
      <c s="34" t="s">
        <v>2520</v>
      </c>
      <c s="35" t="s">
        <v>5</v>
      </c>
      <c s="6" t="s">
        <v>2521</v>
      </c>
      <c s="36" t="s">
        <v>97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2522</v>
      </c>
    </row>
    <row r="124" spans="1:5" ht="12.75">
      <c r="A124" t="s">
        <v>58</v>
      </c>
      <c r="E124" s="39" t="s">
        <v>284</v>
      </c>
    </row>
    <row r="125" spans="1:13" ht="12.75">
      <c r="A125" t="s">
        <v>46</v>
      </c>
      <c r="C125" s="31" t="s">
        <v>628</v>
      </c>
      <c r="E125" s="33" t="s">
        <v>2147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2151</v>
      </c>
      <c s="35" t="s">
        <v>5</v>
      </c>
      <c s="6" t="s">
        <v>2152</v>
      </c>
      <c s="36" t="s">
        <v>97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38.25">
      <c r="A128" s="35" t="s">
        <v>56</v>
      </c>
      <c r="E128" s="40" t="s">
        <v>2523</v>
      </c>
    </row>
    <row r="129" spans="1:5" ht="12.75">
      <c r="A129" t="s">
        <v>58</v>
      </c>
      <c r="E129" s="39" t="s">
        <v>284</v>
      </c>
    </row>
    <row r="130" spans="1:13" ht="12.75">
      <c r="A130" t="s">
        <v>46</v>
      </c>
      <c r="C130" s="31" t="s">
        <v>2154</v>
      </c>
      <c r="E130" s="33" t="s">
        <v>2155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171</v>
      </c>
      <c s="34" t="s">
        <v>2524</v>
      </c>
      <c s="35" t="s">
        <v>5</v>
      </c>
      <c s="6" t="s">
        <v>2525</v>
      </c>
      <c s="36" t="s">
        <v>97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2526</v>
      </c>
    </row>
    <row r="134" spans="1:5" ht="409.5">
      <c r="A134" t="s">
        <v>58</v>
      </c>
      <c r="E134" s="39" t="s">
        <v>2527</v>
      </c>
    </row>
    <row r="135" spans="1:16" ht="12.75">
      <c r="A135" t="s">
        <v>49</v>
      </c>
      <c s="34" t="s">
        <v>175</v>
      </c>
      <c s="34" t="s">
        <v>2160</v>
      </c>
      <c s="35" t="s">
        <v>5</v>
      </c>
      <c s="6" t="s">
        <v>2161</v>
      </c>
      <c s="36" t="s">
        <v>97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2528</v>
      </c>
    </row>
    <row r="138" spans="1:5" ht="409.5">
      <c r="A138" t="s">
        <v>58</v>
      </c>
      <c r="E138" s="39" t="s">
        <v>2163</v>
      </c>
    </row>
    <row r="139" spans="1:16" ht="12.75">
      <c r="A139" t="s">
        <v>49</v>
      </c>
      <c s="34" t="s">
        <v>179</v>
      </c>
      <c s="34" t="s">
        <v>2529</v>
      </c>
      <c s="35" t="s">
        <v>5</v>
      </c>
      <c s="6" t="s">
        <v>2530</v>
      </c>
      <c s="36" t="s">
        <v>97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79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2531</v>
      </c>
    </row>
    <row r="142" spans="1:5" ht="409.5">
      <c r="A142" t="s">
        <v>58</v>
      </c>
      <c r="E142" s="39" t="s">
        <v>2532</v>
      </c>
    </row>
    <row r="143" spans="1:13" ht="12.75">
      <c r="A143" t="s">
        <v>46</v>
      </c>
      <c r="C143" s="31" t="s">
        <v>2533</v>
      </c>
      <c r="E143" s="33" t="s">
        <v>2534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183</v>
      </c>
      <c s="34" t="s">
        <v>1514</v>
      </c>
      <c s="35" t="s">
        <v>5</v>
      </c>
      <c s="6" t="s">
        <v>1515</v>
      </c>
      <c s="36" t="s">
        <v>97</v>
      </c>
      <c s="37">
        <v>27.9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2512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186</v>
      </c>
      <c s="34" t="s">
        <v>2535</v>
      </c>
      <c s="35" t="s">
        <v>5</v>
      </c>
      <c s="6" t="s">
        <v>2536</v>
      </c>
      <c s="36" t="s">
        <v>97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2537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189</v>
      </c>
      <c s="34" t="s">
        <v>2538</v>
      </c>
      <c s="35" t="s">
        <v>5</v>
      </c>
      <c s="6" t="s">
        <v>2539</v>
      </c>
      <c s="36" t="s">
        <v>97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2540</v>
      </c>
    </row>
    <row r="155" spans="1:5" ht="12.75">
      <c r="A155" t="s">
        <v>58</v>
      </c>
      <c r="E155" s="39" t="s">
        <v>284</v>
      </c>
    </row>
    <row r="156" spans="1:13" ht="12.75">
      <c r="A156" t="s">
        <v>46</v>
      </c>
      <c r="C156" s="31" t="s">
        <v>860</v>
      </c>
      <c r="E156" s="33" t="s">
        <v>2172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192</v>
      </c>
      <c s="34" t="s">
        <v>2541</v>
      </c>
      <c s="35" t="s">
        <v>5</v>
      </c>
      <c s="6" t="s">
        <v>2542</v>
      </c>
      <c s="36" t="s">
        <v>88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2543</v>
      </c>
    </row>
    <row r="160" spans="1:5" ht="12.75">
      <c r="A160" t="s">
        <v>58</v>
      </c>
      <c r="E160" s="39" t="s">
        <v>284</v>
      </c>
    </row>
    <row r="161" spans="1:13" ht="12.75">
      <c r="A161" t="s">
        <v>46</v>
      </c>
      <c r="C161" s="31" t="s">
        <v>877</v>
      </c>
      <c r="E161" s="33" t="s">
        <v>1582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195</v>
      </c>
      <c s="34" t="s">
        <v>2544</v>
      </c>
      <c s="35" t="s">
        <v>5</v>
      </c>
      <c s="6" t="s">
        <v>2545</v>
      </c>
      <c s="36" t="s">
        <v>97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2546</v>
      </c>
    </row>
    <row r="165" spans="1:5" ht="12.75">
      <c r="A165" t="s">
        <v>58</v>
      </c>
      <c r="E165" s="39" t="s">
        <v>284</v>
      </c>
    </row>
    <row r="166" spans="1:16" ht="12.75">
      <c r="A166" t="s">
        <v>49</v>
      </c>
      <c s="34" t="s">
        <v>200</v>
      </c>
      <c s="34" t="s">
        <v>2180</v>
      </c>
      <c s="35" t="s">
        <v>5</v>
      </c>
      <c s="6" t="s">
        <v>2181</v>
      </c>
      <c s="36" t="s">
        <v>97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2547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204</v>
      </c>
      <c s="34" t="s">
        <v>2469</v>
      </c>
      <c s="35" t="s">
        <v>5</v>
      </c>
      <c s="6" t="s">
        <v>2470</v>
      </c>
      <c s="36" t="s">
        <v>97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2548</v>
      </c>
    </row>
    <row r="173" spans="1:5" ht="12.75">
      <c r="A173" t="s">
        <v>58</v>
      </c>
      <c r="E173" s="39" t="s">
        <v>284</v>
      </c>
    </row>
    <row r="174" spans="1:16" ht="25.5">
      <c r="A174" t="s">
        <v>49</v>
      </c>
      <c s="34" t="s">
        <v>207</v>
      </c>
      <c s="34" t="s">
        <v>2549</v>
      </c>
      <c s="35" t="s">
        <v>5</v>
      </c>
      <c s="6" t="s">
        <v>2550</v>
      </c>
      <c s="36" t="s">
        <v>88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2551</v>
      </c>
    </row>
    <row r="177" spans="1:5" ht="12.75">
      <c r="A177" t="s">
        <v>58</v>
      </c>
      <c r="E177" s="39" t="s">
        <v>284</v>
      </c>
    </row>
    <row r="178" spans="1:16" ht="12.75">
      <c r="A178" t="s">
        <v>49</v>
      </c>
      <c s="34" t="s">
        <v>211</v>
      </c>
      <c s="34" t="s">
        <v>2472</v>
      </c>
      <c s="35" t="s">
        <v>5</v>
      </c>
      <c s="6" t="s">
        <v>2473</v>
      </c>
      <c s="36" t="s">
        <v>88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2552</v>
      </c>
    </row>
    <row r="181" spans="1:5" ht="12.75">
      <c r="A181" t="s">
        <v>58</v>
      </c>
      <c r="E181" s="39" t="s">
        <v>284</v>
      </c>
    </row>
    <row r="182" spans="1:16" ht="12.75">
      <c r="A182" t="s">
        <v>49</v>
      </c>
      <c s="34" t="s">
        <v>215</v>
      </c>
      <c s="34" t="s">
        <v>2553</v>
      </c>
      <c s="35" t="s">
        <v>5</v>
      </c>
      <c s="6" t="s">
        <v>2554</v>
      </c>
      <c s="36" t="s">
        <v>88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2555</v>
      </c>
    </row>
    <row r="185" spans="1:5" ht="12.75">
      <c r="A185" t="s">
        <v>58</v>
      </c>
      <c r="E185" s="39" t="s">
        <v>284</v>
      </c>
    </row>
    <row r="186" spans="1:16" ht="12.75">
      <c r="A186" t="s">
        <v>49</v>
      </c>
      <c s="34" t="s">
        <v>219</v>
      </c>
      <c s="34" t="s">
        <v>2033</v>
      </c>
      <c s="35" t="s">
        <v>5</v>
      </c>
      <c s="6" t="s">
        <v>2034</v>
      </c>
      <c s="36" t="s">
        <v>88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2556</v>
      </c>
    </row>
    <row r="189" spans="1:5" ht="12.75">
      <c r="A189" t="s">
        <v>58</v>
      </c>
      <c r="E189" s="39" t="s">
        <v>284</v>
      </c>
    </row>
    <row r="190" spans="1:16" ht="12.75">
      <c r="A190" t="s">
        <v>49</v>
      </c>
      <c s="34" t="s">
        <v>223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2557</v>
      </c>
    </row>
    <row r="193" spans="1:5" ht="12.75">
      <c r="A193" t="s">
        <v>58</v>
      </c>
      <c r="E193" s="39" t="s">
        <v>284</v>
      </c>
    </row>
    <row r="194" spans="1:16" ht="12.75">
      <c r="A194" t="s">
        <v>49</v>
      </c>
      <c s="34" t="s">
        <v>227</v>
      </c>
      <c s="34" t="s">
        <v>2192</v>
      </c>
      <c s="35" t="s">
        <v>5</v>
      </c>
      <c s="6" t="s">
        <v>2193</v>
      </c>
      <c s="36" t="s">
        <v>97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2558</v>
      </c>
    </row>
    <row r="197" spans="1:5" ht="12.75">
      <c r="A197" t="s">
        <v>58</v>
      </c>
      <c r="E197" s="39" t="s">
        <v>284</v>
      </c>
    </row>
    <row r="198" spans="1:16" ht="12.75">
      <c r="A198" t="s">
        <v>49</v>
      </c>
      <c s="34" t="s">
        <v>230</v>
      </c>
      <c s="34" t="s">
        <v>2559</v>
      </c>
      <c s="35" t="s">
        <v>5</v>
      </c>
      <c s="6" t="s">
        <v>2560</v>
      </c>
      <c s="36" t="s">
        <v>97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2561</v>
      </c>
    </row>
    <row r="201" spans="1:5" ht="12.75">
      <c r="A201" t="s">
        <v>58</v>
      </c>
      <c r="E201" s="39" t="s">
        <v>284</v>
      </c>
    </row>
    <row r="202" spans="1:16" ht="12.75">
      <c r="A202" t="s">
        <v>49</v>
      </c>
      <c s="34" t="s">
        <v>233</v>
      </c>
      <c s="34" t="s">
        <v>2562</v>
      </c>
      <c s="35" t="s">
        <v>5</v>
      </c>
      <c s="6" t="s">
        <v>2563</v>
      </c>
      <c s="36" t="s">
        <v>97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2564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573</v>
      </c>
      <c s="34" t="s">
        <v>2565</v>
      </c>
      <c s="35" t="s">
        <v>5</v>
      </c>
      <c s="6" t="s">
        <v>2566</v>
      </c>
      <c s="36" t="s">
        <v>97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2567</v>
      </c>
    </row>
    <row r="209" spans="1:5" ht="25.5">
      <c r="A209" t="s">
        <v>58</v>
      </c>
      <c r="E209" s="39" t="s">
        <v>2568</v>
      </c>
    </row>
    <row r="210" spans="1:16" ht="12.75">
      <c r="A210" t="s">
        <v>49</v>
      </c>
      <c s="34" t="s">
        <v>579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79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2569</v>
      </c>
    </row>
    <row r="213" spans="1:5" ht="38.25">
      <c r="A213" t="s">
        <v>58</v>
      </c>
      <c r="E213" s="39" t="s">
        <v>2197</v>
      </c>
    </row>
    <row r="214" spans="1:13" ht="12.75">
      <c r="A214" t="s">
        <v>46</v>
      </c>
      <c r="C214" s="31" t="s">
        <v>662</v>
      </c>
      <c r="E214" s="33" t="s">
        <v>2056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583</v>
      </c>
      <c s="34" t="s">
        <v>2198</v>
      </c>
      <c s="35" t="s">
        <v>5</v>
      </c>
      <c s="6" t="s">
        <v>2199</v>
      </c>
      <c s="36" t="s">
        <v>53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2570</v>
      </c>
    </row>
    <row r="218" spans="1:5" ht="12.75">
      <c r="A218" t="s">
        <v>58</v>
      </c>
      <c r="E218" s="39" t="s">
        <v>284</v>
      </c>
    </row>
    <row r="219" spans="1:16" ht="12.75">
      <c r="A219" t="s">
        <v>49</v>
      </c>
      <c s="34" t="s">
        <v>542</v>
      </c>
      <c s="34" t="s">
        <v>1794</v>
      </c>
      <c s="35" t="s">
        <v>5</v>
      </c>
      <c s="6" t="s">
        <v>1795</v>
      </c>
      <c s="36" t="s">
        <v>53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2571</v>
      </c>
    </row>
    <row r="222" spans="1:5" ht="12.75">
      <c r="A222" t="s">
        <v>58</v>
      </c>
      <c r="E222" s="39" t="s">
        <v>284</v>
      </c>
    </row>
    <row r="223" spans="1:16" ht="12.75">
      <c r="A223" t="s">
        <v>49</v>
      </c>
      <c s="34" t="s">
        <v>279</v>
      </c>
      <c s="34" t="s">
        <v>370</v>
      </c>
      <c s="35" t="s">
        <v>5</v>
      </c>
      <c s="6" t="s">
        <v>371</v>
      </c>
      <c s="36" t="s">
        <v>53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2572</v>
      </c>
    </row>
    <row r="226" spans="1:5" ht="12.75">
      <c r="A226" t="s">
        <v>58</v>
      </c>
      <c r="E226" s="39" t="s">
        <v>284</v>
      </c>
    </row>
    <row r="227" spans="1:16" ht="12.75">
      <c r="A227" t="s">
        <v>49</v>
      </c>
      <c s="34" t="s">
        <v>291</v>
      </c>
      <c s="34" t="s">
        <v>2203</v>
      </c>
      <c s="35" t="s">
        <v>5</v>
      </c>
      <c s="6" t="s">
        <v>2204</v>
      </c>
      <c s="36" t="s">
        <v>78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2573</v>
      </c>
    </row>
    <row r="230" spans="1:5" ht="12.75">
      <c r="A230" t="s">
        <v>58</v>
      </c>
      <c r="E23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2576</v>
      </c>
      <c r="E8" s="30" t="s">
        <v>2575</v>
      </c>
      <c r="J8" s="29">
        <f>0+J9+J14+J31+J36+J41+J46+J59+J84+J101+J110+J119+J124+J137</f>
      </c>
      <c s="29">
        <f>0+K9+K14+K31+K36+K41+K46+K59+K84+K101+K110+K119+K124+K137</f>
      </c>
      <c s="29">
        <f>0+L9+L14+L31+L36+L41+L46+L59+L84+L101+L110+L119+L124+L137</f>
      </c>
      <c s="29">
        <f>0+M9+M14+M31+M36+M41+M46+M59+M84+M101+M110+M119+M124+M137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2577</v>
      </c>
      <c s="35" t="s">
        <v>5</v>
      </c>
      <c s="6" t="s">
        <v>2578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2579</v>
      </c>
    </row>
    <row r="13" spans="1:5" ht="12.75">
      <c r="A13" t="s">
        <v>58</v>
      </c>
      <c r="E13" s="39" t="s">
        <v>2580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2581</v>
      </c>
    </row>
    <row r="18" spans="1:5" ht="140.25">
      <c r="A18" t="s">
        <v>58</v>
      </c>
      <c r="E18" s="39" t="s">
        <v>2076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2582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2583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275</v>
      </c>
      <c s="35" t="s">
        <v>271</v>
      </c>
      <c s="6" t="s">
        <v>277</v>
      </c>
      <c s="36" t="s">
        <v>78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2584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2585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27</v>
      </c>
      <c r="E36" s="33" t="s">
        <v>1554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2090</v>
      </c>
      <c s="35" t="s">
        <v>5</v>
      </c>
      <c s="6" t="s">
        <v>2091</v>
      </c>
      <c s="36" t="s">
        <v>53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2586</v>
      </c>
    </row>
    <row r="40" spans="1:5" ht="76.5">
      <c r="A40" t="s">
        <v>58</v>
      </c>
      <c r="E40" s="39" t="s">
        <v>2093</v>
      </c>
    </row>
    <row r="41" spans="1:13" ht="12.75">
      <c r="A41" t="s">
        <v>46</v>
      </c>
      <c r="C41" s="31" t="s">
        <v>136</v>
      </c>
      <c r="E41" s="33" t="s">
        <v>1554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2314</v>
      </c>
      <c s="35" t="s">
        <v>5</v>
      </c>
      <c s="6" t="s">
        <v>2315</v>
      </c>
      <c s="36" t="s">
        <v>88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2587</v>
      </c>
    </row>
    <row r="45" spans="1:5" ht="12.75">
      <c r="A45" t="s">
        <v>58</v>
      </c>
      <c r="E45" s="39" t="s">
        <v>284</v>
      </c>
    </row>
    <row r="46" spans="1:13" ht="12.75">
      <c r="A46" t="s">
        <v>46</v>
      </c>
      <c r="C46" s="31" t="s">
        <v>211</v>
      </c>
      <c r="E46" s="33" t="s">
        <v>1624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94</v>
      </c>
      <c s="34" t="s">
        <v>1629</v>
      </c>
      <c s="35" t="s">
        <v>5</v>
      </c>
      <c s="6" t="s">
        <v>1630</v>
      </c>
      <c s="36" t="s">
        <v>53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2588</v>
      </c>
    </row>
    <row r="50" spans="1:5" ht="12.75">
      <c r="A50" t="s">
        <v>58</v>
      </c>
      <c r="E50" s="39" t="s">
        <v>284</v>
      </c>
    </row>
    <row r="51" spans="1:16" ht="12.75">
      <c r="A51" t="s">
        <v>49</v>
      </c>
      <c s="34" t="s">
        <v>100</v>
      </c>
      <c s="34" t="s">
        <v>539</v>
      </c>
      <c s="35" t="s">
        <v>5</v>
      </c>
      <c s="6" t="s">
        <v>540</v>
      </c>
      <c s="36" t="s">
        <v>53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2589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2590</v>
      </c>
      <c s="35" t="s">
        <v>5</v>
      </c>
      <c s="6" t="s">
        <v>2591</v>
      </c>
      <c s="36" t="s">
        <v>110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2592</v>
      </c>
    </row>
    <row r="58" spans="1:5" ht="153">
      <c r="A58" t="s">
        <v>58</v>
      </c>
      <c r="E58" s="39" t="s">
        <v>2593</v>
      </c>
    </row>
    <row r="59" spans="1:13" ht="12.75">
      <c r="A59" t="s">
        <v>46</v>
      </c>
      <c r="C59" s="31" t="s">
        <v>291</v>
      </c>
      <c r="E59" s="33" t="s">
        <v>2594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49</v>
      </c>
      <c s="34" t="s">
        <v>107</v>
      </c>
      <c s="34" t="s">
        <v>281</v>
      </c>
      <c s="35" t="s">
        <v>5</v>
      </c>
      <c s="6" t="s">
        <v>282</v>
      </c>
      <c s="36" t="s">
        <v>53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2595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285</v>
      </c>
      <c s="35" t="s">
        <v>5</v>
      </c>
      <c s="6" t="s">
        <v>286</v>
      </c>
      <c s="36" t="s">
        <v>53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2596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1336</v>
      </c>
      <c s="35" t="s">
        <v>5</v>
      </c>
      <c s="6" t="s">
        <v>1337</v>
      </c>
      <c s="36" t="s">
        <v>88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2597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312</v>
      </c>
      <c s="35" t="s">
        <v>5</v>
      </c>
      <c s="6" t="s">
        <v>313</v>
      </c>
      <c s="36" t="s">
        <v>110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2598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312</v>
      </c>
      <c s="35" t="s">
        <v>50</v>
      </c>
      <c s="6" t="s">
        <v>2599</v>
      </c>
      <c s="36" t="s">
        <v>110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2600</v>
      </c>
    </row>
    <row r="79" spans="1:5" ht="153">
      <c r="A79" t="s">
        <v>58</v>
      </c>
      <c r="E79" s="39" t="s">
        <v>2601</v>
      </c>
    </row>
    <row r="80" spans="1:16" ht="38.25">
      <c r="A80" t="s">
        <v>49</v>
      </c>
      <c s="34" t="s">
        <v>126</v>
      </c>
      <c s="34" t="s">
        <v>2602</v>
      </c>
      <c s="35" t="s">
        <v>5</v>
      </c>
      <c s="6" t="s">
        <v>2603</v>
      </c>
      <c s="36" t="s">
        <v>88</v>
      </c>
      <c s="37">
        <v>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2597</v>
      </c>
    </row>
    <row r="83" spans="1:5" ht="178.5">
      <c r="A83" t="s">
        <v>58</v>
      </c>
      <c r="E83" s="39" t="s">
        <v>2604</v>
      </c>
    </row>
    <row r="84" spans="1:13" ht="12.75">
      <c r="A84" t="s">
        <v>46</v>
      </c>
      <c r="C84" s="31" t="s">
        <v>608</v>
      </c>
      <c r="E84" s="33" t="s">
        <v>2605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351</v>
      </c>
      <c s="35" t="s">
        <v>5</v>
      </c>
      <c s="6" t="s">
        <v>352</v>
      </c>
      <c s="36" t="s">
        <v>53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2595</v>
      </c>
    </row>
    <row r="88" spans="1:5" ht="12.75">
      <c r="A88" t="s">
        <v>58</v>
      </c>
      <c r="E88" s="39" t="s">
        <v>284</v>
      </c>
    </row>
    <row r="89" spans="1:16" ht="25.5">
      <c r="A89" t="s">
        <v>49</v>
      </c>
      <c s="34" t="s">
        <v>133</v>
      </c>
      <c s="34" t="s">
        <v>2606</v>
      </c>
      <c s="35" t="s">
        <v>5</v>
      </c>
      <c s="6" t="s">
        <v>2607</v>
      </c>
      <c s="36" t="s">
        <v>61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2608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2609</v>
      </c>
      <c s="35" t="s">
        <v>5</v>
      </c>
      <c s="6" t="s">
        <v>2610</v>
      </c>
      <c s="36" t="s">
        <v>88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2611</v>
      </c>
    </row>
    <row r="96" spans="1:5" ht="127.5">
      <c r="A96" t="s">
        <v>58</v>
      </c>
      <c r="E96" s="39" t="s">
        <v>2612</v>
      </c>
    </row>
    <row r="97" spans="1:16" ht="25.5">
      <c r="A97" t="s">
        <v>49</v>
      </c>
      <c s="34" t="s">
        <v>140</v>
      </c>
      <c s="34" t="s">
        <v>2613</v>
      </c>
      <c s="35" t="s">
        <v>5</v>
      </c>
      <c s="6" t="s">
        <v>2614</v>
      </c>
      <c s="36" t="s">
        <v>88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2615</v>
      </c>
    </row>
    <row r="100" spans="1:5" ht="127.5">
      <c r="A100" t="s">
        <v>58</v>
      </c>
      <c r="E100" s="39" t="s">
        <v>2616</v>
      </c>
    </row>
    <row r="101" spans="1:13" ht="12.75">
      <c r="A101" t="s">
        <v>46</v>
      </c>
      <c r="C101" s="31" t="s">
        <v>628</v>
      </c>
      <c r="E101" s="33" t="s">
        <v>2147</v>
      </c>
      <c r="J101" s="32">
        <f>0</f>
      </c>
      <c s="32">
        <f>0</f>
      </c>
      <c s="32">
        <f>0+L102+L106</f>
      </c>
      <c s="32">
        <f>0+M102+M106</f>
      </c>
    </row>
    <row r="102" spans="1:16" ht="25.5">
      <c r="A102" t="s">
        <v>49</v>
      </c>
      <c s="34" t="s">
        <v>144</v>
      </c>
      <c s="34" t="s">
        <v>2380</v>
      </c>
      <c s="35" t="s">
        <v>5</v>
      </c>
      <c s="6" t="s">
        <v>2381</v>
      </c>
      <c s="36" t="s">
        <v>97</v>
      </c>
      <c s="37">
        <v>12.7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2617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148</v>
      </c>
      <c s="34" t="s">
        <v>2151</v>
      </c>
      <c s="35" t="s">
        <v>5</v>
      </c>
      <c s="6" t="s">
        <v>2152</v>
      </c>
      <c s="36" t="s">
        <v>97</v>
      </c>
      <c s="37">
        <v>43.5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2618</v>
      </c>
    </row>
    <row r="109" spans="1:5" ht="12.75">
      <c r="A109" t="s">
        <v>58</v>
      </c>
      <c r="E109" s="39" t="s">
        <v>284</v>
      </c>
    </row>
    <row r="110" spans="1:13" ht="12.75">
      <c r="A110" t="s">
        <v>46</v>
      </c>
      <c r="C110" s="31" t="s">
        <v>2050</v>
      </c>
      <c r="E110" s="33" t="s">
        <v>2051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152</v>
      </c>
      <c s="34" t="s">
        <v>2052</v>
      </c>
      <c s="35" t="s">
        <v>5</v>
      </c>
      <c s="6" t="s">
        <v>2053</v>
      </c>
      <c s="36" t="s">
        <v>78</v>
      </c>
      <c s="37">
        <v>2.355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2619</v>
      </c>
    </row>
    <row r="114" spans="1:5" ht="63.75">
      <c r="A114" t="s">
        <v>58</v>
      </c>
      <c r="E114" s="39" t="s">
        <v>2055</v>
      </c>
    </row>
    <row r="115" spans="1:16" ht="25.5">
      <c r="A115" t="s">
        <v>49</v>
      </c>
      <c s="34" t="s">
        <v>156</v>
      </c>
      <c s="34" t="s">
        <v>2620</v>
      </c>
      <c s="35" t="s">
        <v>5</v>
      </c>
      <c s="6" t="s">
        <v>2621</v>
      </c>
      <c s="36" t="s">
        <v>78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79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2622</v>
      </c>
    </row>
    <row r="118" spans="1:5" ht="12.75">
      <c r="A118" t="s">
        <v>58</v>
      </c>
      <c r="E118" s="39" t="s">
        <v>2623</v>
      </c>
    </row>
    <row r="119" spans="1:13" ht="12.75">
      <c r="A119" t="s">
        <v>46</v>
      </c>
      <c r="C119" s="31" t="s">
        <v>2533</v>
      </c>
      <c r="E119" s="33" t="s">
        <v>2534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49</v>
      </c>
      <c s="34" t="s">
        <v>159</v>
      </c>
      <c s="34" t="s">
        <v>1514</v>
      </c>
      <c s="35" t="s">
        <v>5</v>
      </c>
      <c s="6" t="s">
        <v>1515</v>
      </c>
      <c s="36" t="s">
        <v>97</v>
      </c>
      <c s="37">
        <v>154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2624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877</v>
      </c>
      <c r="E124" s="33" t="s">
        <v>1582</v>
      </c>
      <c r="J124" s="32">
        <f>0</f>
      </c>
      <c s="32">
        <f>0</f>
      </c>
      <c s="32">
        <f>0+L125+L129+L133</f>
      </c>
      <c s="32">
        <f>0+M125+M129+M133</f>
      </c>
    </row>
    <row r="125" spans="1:16" ht="12.75">
      <c r="A125" t="s">
        <v>49</v>
      </c>
      <c s="34" t="s">
        <v>163</v>
      </c>
      <c s="34" t="s">
        <v>2406</v>
      </c>
      <c s="35" t="s">
        <v>5</v>
      </c>
      <c s="6" t="s">
        <v>2407</v>
      </c>
      <c s="36" t="s">
        <v>97</v>
      </c>
      <c s="37">
        <v>43.5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2625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167</v>
      </c>
      <c s="34" t="s">
        <v>2409</v>
      </c>
      <c s="35" t="s">
        <v>5</v>
      </c>
      <c s="6" t="s">
        <v>2410</v>
      </c>
      <c s="36" t="s">
        <v>97</v>
      </c>
      <c s="37">
        <v>63.5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2626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171</v>
      </c>
      <c s="34" t="s">
        <v>2627</v>
      </c>
      <c s="35" t="s">
        <v>5</v>
      </c>
      <c s="6" t="s">
        <v>2628</v>
      </c>
      <c s="36" t="s">
        <v>97</v>
      </c>
      <c s="37">
        <v>154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79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2624</v>
      </c>
    </row>
    <row r="136" spans="1:5" ht="25.5">
      <c r="A136" t="s">
        <v>58</v>
      </c>
      <c r="E136" s="39" t="s">
        <v>2629</v>
      </c>
    </row>
    <row r="137" spans="1:13" ht="12.75">
      <c r="A137" t="s">
        <v>46</v>
      </c>
      <c r="C137" s="31" t="s">
        <v>662</v>
      </c>
      <c r="E137" s="33" t="s">
        <v>2056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175</v>
      </c>
      <c s="34" t="s">
        <v>2198</v>
      </c>
      <c s="35" t="s">
        <v>5</v>
      </c>
      <c s="6" t="s">
        <v>2199</v>
      </c>
      <c s="36" t="s">
        <v>53</v>
      </c>
      <c s="37">
        <v>2.88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2589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179</v>
      </c>
      <c s="34" t="s">
        <v>1794</v>
      </c>
      <c s="35" t="s">
        <v>5</v>
      </c>
      <c s="6" t="s">
        <v>1795</v>
      </c>
      <c s="36" t="s">
        <v>53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2588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183</v>
      </c>
      <c s="34" t="s">
        <v>2057</v>
      </c>
      <c s="35" t="s">
        <v>5</v>
      </c>
      <c s="6" t="s">
        <v>2058</v>
      </c>
      <c s="36" t="s">
        <v>78</v>
      </c>
      <c s="37">
        <v>2.355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79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2630</v>
      </c>
    </row>
    <row r="149" spans="1:5" ht="38.25">
      <c r="A149" t="s">
        <v>58</v>
      </c>
      <c r="E149" s="39" t="s">
        <v>2060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2633</v>
      </c>
      <c r="E8" s="30" t="s">
        <v>2632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2634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2635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2636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2078</v>
      </c>
      <c s="35" t="s">
        <v>2079</v>
      </c>
      <c s="6" t="s">
        <v>2080</v>
      </c>
      <c s="36" t="s">
        <v>78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2637</v>
      </c>
    </row>
    <row r="26" spans="1:5" ht="153">
      <c r="A26" t="s">
        <v>58</v>
      </c>
      <c r="E26" s="39" t="s">
        <v>2074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70</v>
      </c>
      <c s="34" t="s">
        <v>2638</v>
      </c>
      <c s="35" t="s">
        <v>5</v>
      </c>
      <c s="6" t="s">
        <v>2639</v>
      </c>
      <c s="36" t="s">
        <v>53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2640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2486</v>
      </c>
      <c s="35" t="s">
        <v>5</v>
      </c>
      <c s="6" t="s">
        <v>2065</v>
      </c>
      <c s="36" t="s">
        <v>53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89.25">
      <c r="A34" s="35" t="s">
        <v>56</v>
      </c>
      <c r="E34" s="40" t="s">
        <v>2641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707</v>
      </c>
      <c s="35" t="s">
        <v>5</v>
      </c>
      <c s="6" t="s">
        <v>708</v>
      </c>
      <c s="36" t="s">
        <v>53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2642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2643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136</v>
      </c>
      <c r="E44" s="33" t="s">
        <v>1554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94</v>
      </c>
      <c s="34" t="s">
        <v>2094</v>
      </c>
      <c s="35" t="s">
        <v>5</v>
      </c>
      <c s="6" t="s">
        <v>2095</v>
      </c>
      <c s="36" t="s">
        <v>53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2644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2366</v>
      </c>
      <c s="35" t="s">
        <v>5</v>
      </c>
      <c s="6" t="s">
        <v>2367</v>
      </c>
      <c s="36" t="s">
        <v>88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2645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2369</v>
      </c>
      <c s="35" t="s">
        <v>5</v>
      </c>
      <c s="6" t="s">
        <v>2370</v>
      </c>
      <c s="36" t="s">
        <v>88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2646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2647</v>
      </c>
    </row>
    <row r="60" spans="1:5" ht="369.75">
      <c r="A60" t="s">
        <v>58</v>
      </c>
      <c r="E60" s="39" t="s">
        <v>2098</v>
      </c>
    </row>
    <row r="61" spans="1:13" ht="12.75">
      <c r="A61" t="s">
        <v>46</v>
      </c>
      <c r="C61" s="31" t="s">
        <v>211</v>
      </c>
      <c r="E61" s="33" t="s">
        <v>1624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2648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1629</v>
      </c>
      <c s="35" t="s">
        <v>5</v>
      </c>
      <c s="6" t="s">
        <v>1630</v>
      </c>
      <c s="36" t="s">
        <v>53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56</v>
      </c>
      <c r="E68" s="40" t="s">
        <v>2649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2373</v>
      </c>
      <c s="35" t="s">
        <v>5</v>
      </c>
      <c s="6" t="s">
        <v>2374</v>
      </c>
      <c s="36" t="s">
        <v>53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2650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539</v>
      </c>
      <c s="35" t="s">
        <v>5</v>
      </c>
      <c s="6" t="s">
        <v>540</v>
      </c>
      <c s="36" t="s">
        <v>53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51">
      <c r="A76" s="35" t="s">
        <v>56</v>
      </c>
      <c r="E76" s="40" t="s">
        <v>2651</v>
      </c>
    </row>
    <row r="77" spans="1:5" ht="12.75">
      <c r="A77" t="s">
        <v>58</v>
      </c>
      <c r="E77" s="39" t="s">
        <v>284</v>
      </c>
    </row>
    <row r="78" spans="1:13" ht="12.75">
      <c r="A78" t="s">
        <v>46</v>
      </c>
      <c r="C78" s="31" t="s">
        <v>628</v>
      </c>
      <c r="E78" s="33" t="s">
        <v>2147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126</v>
      </c>
      <c s="34" t="s">
        <v>2148</v>
      </c>
      <c s="35" t="s">
        <v>5</v>
      </c>
      <c s="6" t="s">
        <v>2149</v>
      </c>
      <c s="36" t="s">
        <v>97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2652</v>
      </c>
    </row>
    <row r="82" spans="1:5" ht="12.75">
      <c r="A82" t="s">
        <v>58</v>
      </c>
      <c r="E82" s="39" t="s">
        <v>284</v>
      </c>
    </row>
    <row r="83" spans="1:16" ht="25.5">
      <c r="A83" t="s">
        <v>49</v>
      </c>
      <c s="34" t="s">
        <v>129</v>
      </c>
      <c s="34" t="s">
        <v>2377</v>
      </c>
      <c s="35" t="s">
        <v>5</v>
      </c>
      <c s="6" t="s">
        <v>2378</v>
      </c>
      <c s="36" t="s">
        <v>97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02">
      <c r="A85" s="35" t="s">
        <v>56</v>
      </c>
      <c r="E85" s="40" t="s">
        <v>2653</v>
      </c>
    </row>
    <row r="86" spans="1:5" ht="12.75">
      <c r="A86" t="s">
        <v>58</v>
      </c>
      <c r="E86" s="39" t="s">
        <v>284</v>
      </c>
    </row>
    <row r="87" spans="1:16" ht="25.5">
      <c r="A87" t="s">
        <v>49</v>
      </c>
      <c s="34" t="s">
        <v>133</v>
      </c>
      <c s="34" t="s">
        <v>2380</v>
      </c>
      <c s="35" t="s">
        <v>5</v>
      </c>
      <c s="6" t="s">
        <v>2381</v>
      </c>
      <c s="36" t="s">
        <v>97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02">
      <c r="A89" s="35" t="s">
        <v>56</v>
      </c>
      <c r="E89" s="40" t="s">
        <v>2654</v>
      </c>
    </row>
    <row r="90" spans="1:5" ht="12.75">
      <c r="A90" t="s">
        <v>58</v>
      </c>
      <c r="E90" s="39" t="s">
        <v>284</v>
      </c>
    </row>
    <row r="91" spans="1:16" ht="25.5">
      <c r="A91" t="s">
        <v>49</v>
      </c>
      <c s="34" t="s">
        <v>136</v>
      </c>
      <c s="34" t="s">
        <v>2383</v>
      </c>
      <c s="35" t="s">
        <v>5</v>
      </c>
      <c s="6" t="s">
        <v>2384</v>
      </c>
      <c s="36" t="s">
        <v>97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2655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2386</v>
      </c>
      <c s="35" t="s">
        <v>5</v>
      </c>
      <c s="6" t="s">
        <v>2387</v>
      </c>
      <c s="36" t="s">
        <v>97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2656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2657</v>
      </c>
      <c s="35" t="s">
        <v>5</v>
      </c>
      <c s="6" t="s">
        <v>2658</v>
      </c>
      <c s="36" t="s">
        <v>88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2659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2660</v>
      </c>
      <c s="35" t="s">
        <v>5</v>
      </c>
      <c s="6" t="s">
        <v>2661</v>
      </c>
      <c s="36" t="s">
        <v>88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2662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2154</v>
      </c>
      <c r="E107" s="33" t="s">
        <v>2155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152</v>
      </c>
      <c s="34" t="s">
        <v>2393</v>
      </c>
      <c s="35" t="s">
        <v>5</v>
      </c>
      <c s="6" t="s">
        <v>2394</v>
      </c>
      <c s="36" t="s">
        <v>97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2663</v>
      </c>
    </row>
    <row r="111" spans="1:5" ht="409.5">
      <c r="A111" t="s">
        <v>58</v>
      </c>
      <c r="E111" s="39" t="s">
        <v>2396</v>
      </c>
    </row>
    <row r="112" spans="1:16" ht="12.75">
      <c r="A112" t="s">
        <v>49</v>
      </c>
      <c s="34" t="s">
        <v>156</v>
      </c>
      <c s="34" t="s">
        <v>2397</v>
      </c>
      <c s="35" t="s">
        <v>5</v>
      </c>
      <c s="6" t="s">
        <v>2398</v>
      </c>
      <c s="36" t="s">
        <v>97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2664</v>
      </c>
    </row>
    <row r="115" spans="1:5" ht="409.5">
      <c r="A115" t="s">
        <v>58</v>
      </c>
      <c r="E115" s="39" t="s">
        <v>2400</v>
      </c>
    </row>
    <row r="116" spans="1:16" ht="12.75">
      <c r="A116" t="s">
        <v>49</v>
      </c>
      <c s="34" t="s">
        <v>159</v>
      </c>
      <c s="34" t="s">
        <v>2168</v>
      </c>
      <c s="35" t="s">
        <v>5</v>
      </c>
      <c s="6" t="s">
        <v>2169</v>
      </c>
      <c s="36" t="s">
        <v>97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2665</v>
      </c>
    </row>
    <row r="119" spans="1:5" ht="409.5">
      <c r="A119" t="s">
        <v>58</v>
      </c>
      <c r="E119" s="39" t="s">
        <v>2171</v>
      </c>
    </row>
    <row r="120" spans="1:13" ht="12.75">
      <c r="A120" t="s">
        <v>46</v>
      </c>
      <c r="C120" s="31" t="s">
        <v>860</v>
      </c>
      <c r="E120" s="33" t="s">
        <v>2172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163</v>
      </c>
      <c s="34" t="s">
        <v>2402</v>
      </c>
      <c s="35" t="s">
        <v>5</v>
      </c>
      <c s="6" t="s">
        <v>2403</v>
      </c>
      <c s="36" t="s">
        <v>88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2666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2173</v>
      </c>
      <c s="35" t="s">
        <v>5</v>
      </c>
      <c s="6" t="s">
        <v>2174</v>
      </c>
      <c s="36" t="s">
        <v>88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2667</v>
      </c>
    </row>
    <row r="128" spans="1:5" ht="12.75">
      <c r="A128" t="s">
        <v>58</v>
      </c>
      <c r="E128" s="39" t="s">
        <v>284</v>
      </c>
    </row>
    <row r="129" spans="1:13" ht="12.75">
      <c r="A129" t="s">
        <v>46</v>
      </c>
      <c r="C129" s="31" t="s">
        <v>877</v>
      </c>
      <c r="E129" s="33" t="s">
        <v>1582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2668</v>
      </c>
      <c s="35" t="s">
        <v>5</v>
      </c>
      <c s="6" t="s">
        <v>2669</v>
      </c>
      <c s="36" t="s">
        <v>88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2670</v>
      </c>
    </row>
    <row r="133" spans="1:5" ht="12.75">
      <c r="A133" t="s">
        <v>58</v>
      </c>
      <c r="E133" s="39" t="s">
        <v>284</v>
      </c>
    </row>
    <row r="134" spans="1:16" ht="25.5">
      <c r="A134" t="s">
        <v>49</v>
      </c>
      <c s="34" t="s">
        <v>175</v>
      </c>
      <c s="34" t="s">
        <v>2183</v>
      </c>
      <c s="35" t="s">
        <v>5</v>
      </c>
      <c s="6" t="s">
        <v>2184</v>
      </c>
      <c s="36" t="s">
        <v>88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51">
      <c r="A136" s="35" t="s">
        <v>56</v>
      </c>
      <c r="E136" s="40" t="s">
        <v>2671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2409</v>
      </c>
      <c s="35" t="s">
        <v>5</v>
      </c>
      <c s="6" t="s">
        <v>2410</v>
      </c>
      <c s="36" t="s">
        <v>97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02">
      <c r="A140" s="35" t="s">
        <v>56</v>
      </c>
      <c r="E140" s="40" t="s">
        <v>2672</v>
      </c>
    </row>
    <row r="141" spans="1:5" ht="12.75">
      <c r="A141" t="s">
        <v>58</v>
      </c>
      <c r="E141" s="39" t="s">
        <v>284</v>
      </c>
    </row>
    <row r="142" spans="1:13" ht="12.75">
      <c r="A142" t="s">
        <v>46</v>
      </c>
      <c r="C142" s="31" t="s">
        <v>662</v>
      </c>
      <c r="E142" s="33" t="s">
        <v>2056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183</v>
      </c>
      <c s="34" t="s">
        <v>2206</v>
      </c>
      <c s="35" t="s">
        <v>5</v>
      </c>
      <c s="6" t="s">
        <v>2207</v>
      </c>
      <c s="36" t="s">
        <v>97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2673</v>
      </c>
    </row>
    <row r="146" spans="1:5" ht="12.75">
      <c r="A146" t="s">
        <v>58</v>
      </c>
      <c r="E1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2676</v>
      </c>
      <c r="E8" s="30" t="s">
        <v>2675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2677</v>
      </c>
    </row>
    <row r="13" spans="1:5" ht="318.75">
      <c r="A13" t="s">
        <v>58</v>
      </c>
      <c r="E13" s="39" t="s">
        <v>2067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2678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2679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2680</v>
      </c>
    </row>
    <row r="26" spans="1:5" ht="140.25">
      <c r="A26" t="s">
        <v>58</v>
      </c>
      <c r="E26" s="39" t="s">
        <v>2076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2681</v>
      </c>
    </row>
    <row r="30" spans="1:5" ht="153">
      <c r="A30" t="s">
        <v>58</v>
      </c>
      <c r="E30" s="39" t="s">
        <v>2074</v>
      </c>
    </row>
    <row r="31" spans="1:16" ht="38.25">
      <c r="A31" t="s">
        <v>49</v>
      </c>
      <c s="34" t="s">
        <v>74</v>
      </c>
      <c s="34" t="s">
        <v>2078</v>
      </c>
      <c s="35" t="s">
        <v>2079</v>
      </c>
      <c s="6" t="s">
        <v>2080</v>
      </c>
      <c s="36" t="s">
        <v>78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2682</v>
      </c>
    </row>
    <row r="34" spans="1:5" ht="153">
      <c r="A34" t="s">
        <v>58</v>
      </c>
      <c r="E34" s="39" t="s">
        <v>2074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2683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707</v>
      </c>
      <c s="35" t="s">
        <v>5</v>
      </c>
      <c s="6" t="s">
        <v>708</v>
      </c>
      <c s="36" t="s">
        <v>53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2684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1554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94</v>
      </c>
      <c s="34" t="s">
        <v>2090</v>
      </c>
      <c s="35" t="s">
        <v>5</v>
      </c>
      <c s="6" t="s">
        <v>2091</v>
      </c>
      <c s="36" t="s">
        <v>53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2685</v>
      </c>
    </row>
    <row r="48" spans="1:5" ht="76.5">
      <c r="A48" t="s">
        <v>58</v>
      </c>
      <c r="E48" s="39" t="s">
        <v>2093</v>
      </c>
    </row>
    <row r="49" spans="1:13" ht="12.75">
      <c r="A49" t="s">
        <v>46</v>
      </c>
      <c r="C49" s="31" t="s">
        <v>136</v>
      </c>
      <c r="E49" s="33" t="s">
        <v>1554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100</v>
      </c>
      <c s="34" t="s">
        <v>2094</v>
      </c>
      <c s="35" t="s">
        <v>5</v>
      </c>
      <c s="6" t="s">
        <v>2095</v>
      </c>
      <c s="36" t="s">
        <v>53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2686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2314</v>
      </c>
      <c s="35" t="s">
        <v>5</v>
      </c>
      <c s="6" t="s">
        <v>2315</v>
      </c>
      <c s="36" t="s">
        <v>88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76.5">
      <c r="A56" s="35" t="s">
        <v>56</v>
      </c>
      <c r="E56" s="40" t="s">
        <v>2687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2086</v>
      </c>
      <c s="35" t="s">
        <v>5</v>
      </c>
      <c s="6" t="s">
        <v>2087</v>
      </c>
      <c s="36" t="s">
        <v>88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2688</v>
      </c>
    </row>
    <row r="61" spans="1:5" ht="12.75">
      <c r="A61" t="s">
        <v>58</v>
      </c>
      <c r="E61" s="39" t="s">
        <v>284</v>
      </c>
    </row>
    <row r="62" spans="1:16" ht="12.75">
      <c r="A62" t="s">
        <v>49</v>
      </c>
      <c s="34" t="s">
        <v>111</v>
      </c>
      <c s="34" t="s">
        <v>1989</v>
      </c>
      <c s="35" t="s">
        <v>5</v>
      </c>
      <c s="6" t="s">
        <v>1990</v>
      </c>
      <c s="36" t="s">
        <v>53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2689</v>
      </c>
    </row>
    <row r="65" spans="1:5" ht="369.75">
      <c r="A65" t="s">
        <v>58</v>
      </c>
      <c r="E65" s="39" t="s">
        <v>2098</v>
      </c>
    </row>
    <row r="66" spans="1:16" ht="12.75">
      <c r="A66" t="s">
        <v>49</v>
      </c>
      <c s="34" t="s">
        <v>115</v>
      </c>
      <c s="34" t="s">
        <v>2323</v>
      </c>
      <c s="35" t="s">
        <v>5</v>
      </c>
      <c s="6" t="s">
        <v>2324</v>
      </c>
      <c s="36" t="s">
        <v>110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2690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2099</v>
      </c>
      <c s="35" t="s">
        <v>5</v>
      </c>
      <c s="6" t="s">
        <v>2100</v>
      </c>
      <c s="36" t="s">
        <v>97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2691</v>
      </c>
    </row>
    <row r="73" spans="1:5" ht="12.75">
      <c r="A73" t="s">
        <v>58</v>
      </c>
      <c r="E73" s="39" t="s">
        <v>284</v>
      </c>
    </row>
    <row r="74" spans="1:13" ht="12.75">
      <c r="A74" t="s">
        <v>46</v>
      </c>
      <c r="C74" s="31" t="s">
        <v>175</v>
      </c>
      <c r="E74" s="33" t="s">
        <v>1559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123</v>
      </c>
      <c s="34" t="s">
        <v>2102</v>
      </c>
      <c s="35" t="s">
        <v>5</v>
      </c>
      <c s="6" t="s">
        <v>2103</v>
      </c>
      <c s="36" t="s">
        <v>53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2692</v>
      </c>
    </row>
    <row r="78" spans="1:5" ht="382.5">
      <c r="A78" t="s">
        <v>58</v>
      </c>
      <c r="E78" s="39" t="s">
        <v>2105</v>
      </c>
    </row>
    <row r="79" spans="1:16" ht="12.75">
      <c r="A79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2693</v>
      </c>
    </row>
    <row r="82" spans="1:5" ht="12.75">
      <c r="A82" t="s">
        <v>58</v>
      </c>
      <c r="E82" s="39" t="s">
        <v>284</v>
      </c>
    </row>
    <row r="83" spans="1:16" ht="12.75">
      <c r="A83" t="s">
        <v>49</v>
      </c>
      <c s="34" t="s">
        <v>129</v>
      </c>
      <c s="34" t="s">
        <v>2109</v>
      </c>
      <c s="35" t="s">
        <v>5</v>
      </c>
      <c s="6" t="s">
        <v>2110</v>
      </c>
      <c s="36" t="s">
        <v>53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2694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133</v>
      </c>
      <c s="34" t="s">
        <v>2112</v>
      </c>
      <c s="35" t="s">
        <v>5</v>
      </c>
      <c s="6" t="s">
        <v>2113</v>
      </c>
      <c s="36" t="s">
        <v>53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2695</v>
      </c>
    </row>
    <row r="90" spans="1:5" ht="12.75">
      <c r="A90" t="s">
        <v>58</v>
      </c>
      <c r="E90" s="39" t="s">
        <v>284</v>
      </c>
    </row>
    <row r="91" spans="1:13" ht="12.75">
      <c r="A91" t="s">
        <v>46</v>
      </c>
      <c r="C91" s="31" t="s">
        <v>66</v>
      </c>
      <c r="E91" s="33" t="s">
        <v>1624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136</v>
      </c>
      <c s="34" t="s">
        <v>2115</v>
      </c>
      <c s="35" t="s">
        <v>5</v>
      </c>
      <c s="6" t="s">
        <v>2116</v>
      </c>
      <c s="36" t="s">
        <v>53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02">
      <c r="A94" s="35" t="s">
        <v>56</v>
      </c>
      <c r="E94" s="40" t="s">
        <v>2696</v>
      </c>
    </row>
    <row r="95" spans="1:5" ht="38.25">
      <c r="A95" t="s">
        <v>58</v>
      </c>
      <c r="E95" s="39" t="s">
        <v>2118</v>
      </c>
    </row>
    <row r="96" spans="1:13" ht="12.75">
      <c r="A96" t="s">
        <v>46</v>
      </c>
      <c r="C96" s="31" t="s">
        <v>211</v>
      </c>
      <c r="E96" s="33" t="s">
        <v>1624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140</v>
      </c>
      <c s="34" t="s">
        <v>2119</v>
      </c>
      <c s="35" t="s">
        <v>5</v>
      </c>
      <c s="6" t="s">
        <v>2120</v>
      </c>
      <c s="36" t="s">
        <v>53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2697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2122</v>
      </c>
      <c s="35" t="s">
        <v>5</v>
      </c>
      <c s="6" t="s">
        <v>2123</v>
      </c>
      <c s="36" t="s">
        <v>78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2698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1625</v>
      </c>
      <c s="35" t="s">
        <v>5</v>
      </c>
      <c s="6" t="s">
        <v>1626</v>
      </c>
      <c s="36" t="s">
        <v>53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2699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526</v>
      </c>
      <c s="35" t="s">
        <v>5</v>
      </c>
      <c s="6" t="s">
        <v>527</v>
      </c>
      <c s="36" t="s">
        <v>53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2700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1629</v>
      </c>
      <c s="35" t="s">
        <v>5</v>
      </c>
      <c s="6" t="s">
        <v>1630</v>
      </c>
      <c s="36" t="s">
        <v>53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2701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2128</v>
      </c>
      <c s="35" t="s">
        <v>5</v>
      </c>
      <c s="6" t="s">
        <v>2129</v>
      </c>
      <c s="36" t="s">
        <v>53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2702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2131</v>
      </c>
      <c s="35" t="s">
        <v>5</v>
      </c>
      <c s="6" t="s">
        <v>2132</v>
      </c>
      <c s="36" t="s">
        <v>78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2703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2134</v>
      </c>
      <c s="35" t="s">
        <v>5</v>
      </c>
      <c s="6" t="s">
        <v>2135</v>
      </c>
      <c s="36" t="s">
        <v>53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2704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2137</v>
      </c>
      <c s="35" t="s">
        <v>5</v>
      </c>
      <c s="6" t="s">
        <v>2138</v>
      </c>
      <c s="36" t="s">
        <v>53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76.5">
      <c r="A131" s="35" t="s">
        <v>56</v>
      </c>
      <c r="E131" s="40" t="s">
        <v>2705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2140</v>
      </c>
      <c s="35" t="s">
        <v>5</v>
      </c>
      <c s="6" t="s">
        <v>2141</v>
      </c>
      <c s="36" t="s">
        <v>78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89.25">
      <c r="A135" s="35" t="s">
        <v>56</v>
      </c>
      <c r="E135" s="40" t="s">
        <v>2706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539</v>
      </c>
      <c s="35" t="s">
        <v>5</v>
      </c>
      <c s="6" t="s">
        <v>540</v>
      </c>
      <c s="36" t="s">
        <v>53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2707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628</v>
      </c>
      <c r="E141" s="33" t="s">
        <v>2147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183</v>
      </c>
      <c s="34" t="s">
        <v>2148</v>
      </c>
      <c s="35" t="s">
        <v>5</v>
      </c>
      <c s="6" t="s">
        <v>2149</v>
      </c>
      <c s="36" t="s">
        <v>97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2708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186</v>
      </c>
      <c s="34" t="s">
        <v>2151</v>
      </c>
      <c s="35" t="s">
        <v>5</v>
      </c>
      <c s="6" t="s">
        <v>2152</v>
      </c>
      <c s="36" t="s">
        <v>97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2709</v>
      </c>
    </row>
    <row r="149" spans="1:5" ht="12.75">
      <c r="A149" t="s">
        <v>58</v>
      </c>
      <c r="E149" s="39" t="s">
        <v>284</v>
      </c>
    </row>
    <row r="150" spans="1:13" ht="12.75">
      <c r="A150" t="s">
        <v>46</v>
      </c>
      <c r="C150" s="31" t="s">
        <v>2154</v>
      </c>
      <c r="E150" s="33" t="s">
        <v>2155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2156</v>
      </c>
      <c s="35" t="s">
        <v>5</v>
      </c>
      <c s="6" t="s">
        <v>2157</v>
      </c>
      <c s="36" t="s">
        <v>97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63.75">
      <c r="A153" s="35" t="s">
        <v>56</v>
      </c>
      <c r="E153" s="40" t="s">
        <v>2710</v>
      </c>
    </row>
    <row r="154" spans="1:5" ht="409.5">
      <c r="A154" t="s">
        <v>58</v>
      </c>
      <c r="E154" s="39" t="s">
        <v>2159</v>
      </c>
    </row>
    <row r="155" spans="1:16" ht="12.75">
      <c r="A155" t="s">
        <v>49</v>
      </c>
      <c s="34" t="s">
        <v>192</v>
      </c>
      <c s="34" t="s">
        <v>2160</v>
      </c>
      <c s="35" t="s">
        <v>5</v>
      </c>
      <c s="6" t="s">
        <v>2161</v>
      </c>
      <c s="36" t="s">
        <v>97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63.75">
      <c r="A157" s="35" t="s">
        <v>56</v>
      </c>
      <c r="E157" s="40" t="s">
        <v>2711</v>
      </c>
    </row>
    <row r="158" spans="1:5" ht="409.5">
      <c r="A158" t="s">
        <v>58</v>
      </c>
      <c r="E158" s="39" t="s">
        <v>2163</v>
      </c>
    </row>
    <row r="159" spans="1:16" ht="12.75">
      <c r="A159" t="s">
        <v>49</v>
      </c>
      <c s="34" t="s">
        <v>195</v>
      </c>
      <c s="34" t="s">
        <v>2164</v>
      </c>
      <c s="35" t="s">
        <v>5</v>
      </c>
      <c s="6" t="s">
        <v>2165</v>
      </c>
      <c s="36" t="s">
        <v>97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2712</v>
      </c>
    </row>
    <row r="162" spans="1:5" ht="409.5">
      <c r="A162" t="s">
        <v>58</v>
      </c>
      <c r="E162" s="39" t="s">
        <v>2167</v>
      </c>
    </row>
    <row r="163" spans="1:16" ht="12.75">
      <c r="A163" t="s">
        <v>49</v>
      </c>
      <c s="34" t="s">
        <v>200</v>
      </c>
      <c s="34" t="s">
        <v>2168</v>
      </c>
      <c s="35" t="s">
        <v>5</v>
      </c>
      <c s="6" t="s">
        <v>2169</v>
      </c>
      <c s="36" t="s">
        <v>97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2713</v>
      </c>
    </row>
    <row r="166" spans="1:5" ht="409.5">
      <c r="A166" t="s">
        <v>58</v>
      </c>
      <c r="E166" s="39" t="s">
        <v>2171</v>
      </c>
    </row>
    <row r="167" spans="1:13" ht="12.75">
      <c r="A167" t="s">
        <v>46</v>
      </c>
      <c r="C167" s="31" t="s">
        <v>860</v>
      </c>
      <c r="E167" s="33" t="s">
        <v>2172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204</v>
      </c>
      <c s="34" t="s">
        <v>2173</v>
      </c>
      <c s="35" t="s">
        <v>5</v>
      </c>
      <c s="6" t="s">
        <v>2174</v>
      </c>
      <c s="36" t="s">
        <v>88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2714</v>
      </c>
    </row>
    <row r="171" spans="1:5" ht="12.75">
      <c r="A171" t="s">
        <v>58</v>
      </c>
      <c r="E171" s="39" t="s">
        <v>284</v>
      </c>
    </row>
    <row r="172" spans="1:13" ht="12.75">
      <c r="A172" t="s">
        <v>46</v>
      </c>
      <c r="C172" s="31" t="s">
        <v>877</v>
      </c>
      <c r="E172" s="33" t="s">
        <v>1582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207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2178</v>
      </c>
    </row>
    <row r="176" spans="1:5" ht="38.25">
      <c r="A176" t="s">
        <v>58</v>
      </c>
      <c r="E176" s="39" t="s">
        <v>2179</v>
      </c>
    </row>
    <row r="177" spans="1:16" ht="12.75">
      <c r="A177" t="s">
        <v>49</v>
      </c>
      <c s="34" t="s">
        <v>211</v>
      </c>
      <c s="34" t="s">
        <v>2180</v>
      </c>
      <c s="35" t="s">
        <v>5</v>
      </c>
      <c s="6" t="s">
        <v>2181</v>
      </c>
      <c s="36" t="s">
        <v>97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2715</v>
      </c>
    </row>
    <row r="180" spans="1:5" ht="12.75">
      <c r="A180" t="s">
        <v>58</v>
      </c>
      <c r="E180" s="39" t="s">
        <v>284</v>
      </c>
    </row>
    <row r="181" spans="1:16" ht="25.5">
      <c r="A181" t="s">
        <v>49</v>
      </c>
      <c s="34" t="s">
        <v>215</v>
      </c>
      <c s="34" t="s">
        <v>2183</v>
      </c>
      <c s="35" t="s">
        <v>5</v>
      </c>
      <c s="6" t="s">
        <v>2184</v>
      </c>
      <c s="36" t="s">
        <v>88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2716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2186</v>
      </c>
      <c s="35" t="s">
        <v>5</v>
      </c>
      <c s="6" t="s">
        <v>2187</v>
      </c>
      <c s="36" t="s">
        <v>88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2716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2033</v>
      </c>
      <c s="35" t="s">
        <v>5</v>
      </c>
      <c s="6" t="s">
        <v>2034</v>
      </c>
      <c s="36" t="s">
        <v>88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2717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2189</v>
      </c>
      <c s="35" t="s">
        <v>5</v>
      </c>
      <c s="6" t="s">
        <v>2190</v>
      </c>
      <c s="36" t="s">
        <v>2070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2191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2192</v>
      </c>
      <c s="35" t="s">
        <v>5</v>
      </c>
      <c s="6" t="s">
        <v>2193</v>
      </c>
      <c s="36" t="s">
        <v>97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51">
      <c r="A199" s="35" t="s">
        <v>56</v>
      </c>
      <c r="E199" s="40" t="s">
        <v>2709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79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2196</v>
      </c>
    </row>
    <row r="204" spans="1:5" ht="38.25">
      <c r="A204" t="s">
        <v>58</v>
      </c>
      <c r="E204" s="39" t="s">
        <v>2197</v>
      </c>
    </row>
    <row r="205" spans="1:13" ht="12.75">
      <c r="A205" t="s">
        <v>46</v>
      </c>
      <c r="C205" s="31" t="s">
        <v>662</v>
      </c>
      <c r="E205" s="33" t="s">
        <v>2056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573</v>
      </c>
      <c s="34" t="s">
        <v>2198</v>
      </c>
      <c s="35" t="s">
        <v>5</v>
      </c>
      <c s="6" t="s">
        <v>2199</v>
      </c>
      <c s="36" t="s">
        <v>53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38.25">
      <c r="A208" s="35" t="s">
        <v>56</v>
      </c>
      <c r="E208" s="40" t="s">
        <v>2718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579</v>
      </c>
      <c s="34" t="s">
        <v>1794</v>
      </c>
      <c s="35" t="s">
        <v>5</v>
      </c>
      <c s="6" t="s">
        <v>1795</v>
      </c>
      <c s="36" t="s">
        <v>53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2719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583</v>
      </c>
      <c s="34" t="s">
        <v>370</v>
      </c>
      <c s="35" t="s">
        <v>5</v>
      </c>
      <c s="6" t="s">
        <v>371</v>
      </c>
      <c s="36" t="s">
        <v>53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2720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542</v>
      </c>
      <c s="34" t="s">
        <v>2203</v>
      </c>
      <c s="35" t="s">
        <v>5</v>
      </c>
      <c s="6" t="s">
        <v>2204</v>
      </c>
      <c s="36" t="s">
        <v>78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2721</v>
      </c>
    </row>
    <row r="221" spans="1:5" ht="12.75">
      <c r="A221" t="s">
        <v>58</v>
      </c>
      <c r="E221" s="39" t="s">
        <v>284</v>
      </c>
    </row>
    <row r="222" spans="1:16" ht="12.75">
      <c r="A222" t="s">
        <v>49</v>
      </c>
      <c s="34" t="s">
        <v>279</v>
      </c>
      <c s="34" t="s">
        <v>2206</v>
      </c>
      <c s="35" t="s">
        <v>5</v>
      </c>
      <c s="6" t="s">
        <v>2207</v>
      </c>
      <c s="36" t="s">
        <v>97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2722</v>
      </c>
    </row>
    <row r="225" spans="1:5" ht="12.75">
      <c r="A225" t="s">
        <v>58</v>
      </c>
      <c r="E22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2725</v>
      </c>
      <c r="E8" s="30" t="s">
        <v>2724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2726</v>
      </c>
    </row>
    <row r="13" spans="1:5" ht="293.2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2727</v>
      </c>
      <c s="35" t="s">
        <v>27</v>
      </c>
      <c s="6" t="s">
        <v>2728</v>
      </c>
      <c s="36" t="s">
        <v>88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2729</v>
      </c>
    </row>
    <row r="17" spans="1:5" ht="51">
      <c r="A17" t="s">
        <v>58</v>
      </c>
      <c r="E17" s="39" t="s">
        <v>2730</v>
      </c>
    </row>
    <row r="18" spans="1:16" ht="25.5">
      <c r="A18" t="s">
        <v>49</v>
      </c>
      <c s="34" t="s">
        <v>26</v>
      </c>
      <c s="34" t="s">
        <v>2731</v>
      </c>
      <c s="35" t="s">
        <v>5</v>
      </c>
      <c s="6" t="s">
        <v>2732</v>
      </c>
      <c s="36" t="s">
        <v>97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2733</v>
      </c>
    </row>
    <row r="21" spans="1:5" ht="191.25">
      <c r="A21" t="s">
        <v>58</v>
      </c>
      <c r="E21" s="39" t="s">
        <v>2734</v>
      </c>
    </row>
    <row r="22" spans="1:13" ht="12.75">
      <c r="A22" t="s">
        <v>46</v>
      </c>
      <c r="C22" s="31" t="s">
        <v>247</v>
      </c>
      <c r="E22" s="33" t="s">
        <v>248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2735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2736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2737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2738</v>
      </c>
      <c s="35" t="s">
        <v>5</v>
      </c>
      <c s="6" t="s">
        <v>2739</v>
      </c>
      <c s="36" t="s">
        <v>88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2740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1546</v>
      </c>
      <c s="35" t="s">
        <v>5</v>
      </c>
      <c s="6" t="s">
        <v>1547</v>
      </c>
      <c s="36" t="s">
        <v>53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2741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2742</v>
      </c>
      <c s="35" t="s">
        <v>5</v>
      </c>
      <c s="6" t="s">
        <v>2743</v>
      </c>
      <c s="36" t="s">
        <v>53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51">
      <c r="A46" s="35" t="s">
        <v>56</v>
      </c>
      <c r="E46" s="40" t="s">
        <v>2744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2745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63</v>
      </c>
      <c s="35" t="s">
        <v>5</v>
      </c>
      <c s="6" t="s">
        <v>64</v>
      </c>
      <c s="36" t="s">
        <v>53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2746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2747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27</v>
      </c>
      <c r="E60" s="33" t="s">
        <v>1554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111</v>
      </c>
      <c s="34" t="s">
        <v>2748</v>
      </c>
      <c s="35" t="s">
        <v>5</v>
      </c>
      <c s="6" t="s">
        <v>2749</v>
      </c>
      <c s="36" t="s">
        <v>88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2750</v>
      </c>
    </row>
    <row r="64" spans="1:5" ht="12.75">
      <c r="A64" t="s">
        <v>58</v>
      </c>
      <c r="E64" s="39" t="s">
        <v>1142</v>
      </c>
    </row>
    <row r="65" spans="1:13" ht="12.75">
      <c r="A65" t="s">
        <v>46</v>
      </c>
      <c r="C65" s="31" t="s">
        <v>26</v>
      </c>
      <c r="E65" s="33" t="s">
        <v>1559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2102</v>
      </c>
      <c s="35" t="s">
        <v>5</v>
      </c>
      <c s="6" t="s">
        <v>2103</v>
      </c>
      <c s="36" t="s">
        <v>53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2751</v>
      </c>
    </row>
    <row r="69" spans="1:5" ht="12.75">
      <c r="A69" t="s">
        <v>58</v>
      </c>
      <c r="E69" s="39" t="s">
        <v>1142</v>
      </c>
    </row>
    <row r="70" spans="1:16" ht="12.75">
      <c r="A70" t="s">
        <v>49</v>
      </c>
      <c s="34" t="s">
        <v>119</v>
      </c>
      <c s="34" t="s">
        <v>2106</v>
      </c>
      <c s="35" t="s">
        <v>5</v>
      </c>
      <c s="6" t="s">
        <v>2107</v>
      </c>
      <c s="36" t="s">
        <v>78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2752</v>
      </c>
    </row>
    <row r="73" spans="1:5" ht="242.25">
      <c r="A73" t="s">
        <v>58</v>
      </c>
      <c r="E73" s="39" t="s">
        <v>2753</v>
      </c>
    </row>
    <row r="74" spans="1:16" ht="12.75">
      <c r="A74" t="s">
        <v>49</v>
      </c>
      <c s="34" t="s">
        <v>123</v>
      </c>
      <c s="34" t="s">
        <v>515</v>
      </c>
      <c s="35" t="s">
        <v>5</v>
      </c>
      <c s="6" t="s">
        <v>516</v>
      </c>
      <c s="36" t="s">
        <v>53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2754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2755</v>
      </c>
      <c s="35" t="s">
        <v>5</v>
      </c>
      <c s="6" t="s">
        <v>2756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2757</v>
      </c>
    </row>
    <row r="81" spans="1:5" ht="25.5">
      <c r="A81" t="s">
        <v>58</v>
      </c>
      <c r="E81" s="39" t="s">
        <v>2758</v>
      </c>
    </row>
    <row r="82" spans="1:13" ht="12.75">
      <c r="A82" t="s">
        <v>46</v>
      </c>
      <c r="C82" s="31" t="s">
        <v>66</v>
      </c>
      <c r="E82" s="33" t="s">
        <v>1624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129</v>
      </c>
      <c s="34" t="s">
        <v>1428</v>
      </c>
      <c s="35" t="s">
        <v>5</v>
      </c>
      <c s="6" t="s">
        <v>1429</v>
      </c>
      <c s="36" t="s">
        <v>53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2759</v>
      </c>
    </row>
    <row r="86" spans="1:5" ht="12.75">
      <c r="A86" t="s">
        <v>58</v>
      </c>
      <c r="E86" s="39" t="s">
        <v>1142</v>
      </c>
    </row>
    <row r="87" spans="1:16" ht="12.75">
      <c r="A87" t="s">
        <v>49</v>
      </c>
      <c s="34" t="s">
        <v>133</v>
      </c>
      <c s="34" t="s">
        <v>1629</v>
      </c>
      <c s="35" t="s">
        <v>5</v>
      </c>
      <c s="6" t="s">
        <v>1630</v>
      </c>
      <c s="36" t="s">
        <v>53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2760</v>
      </c>
    </row>
    <row r="90" spans="1:5" ht="12.75">
      <c r="A90" t="s">
        <v>58</v>
      </c>
      <c r="E90" s="39" t="s">
        <v>1142</v>
      </c>
    </row>
    <row r="91" spans="1:16" ht="12.75">
      <c r="A91" t="s">
        <v>49</v>
      </c>
      <c s="34" t="s">
        <v>136</v>
      </c>
      <c s="34" t="s">
        <v>535</v>
      </c>
      <c s="35" t="s">
        <v>5</v>
      </c>
      <c s="6" t="s">
        <v>536</v>
      </c>
      <c s="36" t="s">
        <v>53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2761</v>
      </c>
    </row>
    <row r="94" spans="1:5" ht="12.75">
      <c r="A94" t="s">
        <v>58</v>
      </c>
      <c r="E94" s="39" t="s">
        <v>1142</v>
      </c>
    </row>
    <row r="95" spans="1:16" ht="12.75">
      <c r="A95" t="s">
        <v>49</v>
      </c>
      <c s="34" t="s">
        <v>140</v>
      </c>
      <c s="34" t="s">
        <v>2762</v>
      </c>
      <c s="35" t="s">
        <v>5</v>
      </c>
      <c s="6" t="s">
        <v>2763</v>
      </c>
      <c s="36" t="s">
        <v>53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2764</v>
      </c>
    </row>
    <row r="98" spans="1:5" ht="12.75">
      <c r="A98" t="s">
        <v>58</v>
      </c>
      <c r="E98" s="39" t="s">
        <v>1142</v>
      </c>
    </row>
    <row r="99" spans="1:16" ht="12.75">
      <c r="A99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2765</v>
      </c>
    </row>
    <row r="102" spans="1:5" ht="12.75">
      <c r="A102" t="s">
        <v>58</v>
      </c>
      <c r="E102" s="39" t="s">
        <v>1142</v>
      </c>
    </row>
    <row r="103" spans="1:13" ht="12.75">
      <c r="A103" t="s">
        <v>46</v>
      </c>
      <c r="C103" s="31" t="s">
        <v>74</v>
      </c>
      <c r="E103" s="33" t="s">
        <v>2766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2151</v>
      </c>
      <c s="35" t="s">
        <v>5</v>
      </c>
      <c s="6" t="s">
        <v>2152</v>
      </c>
      <c s="36" t="s">
        <v>97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2767</v>
      </c>
    </row>
    <row r="107" spans="1:5" ht="12.75">
      <c r="A107" t="s">
        <v>58</v>
      </c>
      <c r="E107" s="39" t="s">
        <v>1142</v>
      </c>
    </row>
    <row r="108" spans="1:13" ht="12.75">
      <c r="A108" t="s">
        <v>46</v>
      </c>
      <c r="C108" s="31" t="s">
        <v>85</v>
      </c>
      <c r="E108" s="33" t="s">
        <v>2768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152</v>
      </c>
      <c s="34" t="s">
        <v>2769</v>
      </c>
      <c s="35" t="s">
        <v>5</v>
      </c>
      <c s="6" t="s">
        <v>2770</v>
      </c>
      <c s="36" t="s">
        <v>97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2771</v>
      </c>
    </row>
    <row r="112" spans="1:5" ht="12.75">
      <c r="A112" t="s">
        <v>58</v>
      </c>
      <c r="E112" s="39" t="s">
        <v>1142</v>
      </c>
    </row>
    <row r="113" spans="1:16" ht="12.75">
      <c r="A113" t="s">
        <v>49</v>
      </c>
      <c s="34" t="s">
        <v>156</v>
      </c>
      <c s="34" t="s">
        <v>2772</v>
      </c>
      <c s="35" t="s">
        <v>5</v>
      </c>
      <c s="6" t="s">
        <v>2773</v>
      </c>
      <c s="36" t="s">
        <v>97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2774</v>
      </c>
    </row>
    <row r="116" spans="1:5" ht="12.75">
      <c r="A116" t="s">
        <v>58</v>
      </c>
      <c r="E116" s="39" t="s">
        <v>1142</v>
      </c>
    </row>
    <row r="117" spans="1:13" ht="12.75">
      <c r="A117" t="s">
        <v>46</v>
      </c>
      <c r="C117" s="31" t="s">
        <v>94</v>
      </c>
      <c r="E117" s="33" t="s">
        <v>1582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159</v>
      </c>
      <c s="34" t="s">
        <v>2775</v>
      </c>
      <c s="35" t="s">
        <v>5</v>
      </c>
      <c s="6" t="s">
        <v>2776</v>
      </c>
      <c s="36" t="s">
        <v>97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2777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2778</v>
      </c>
      <c s="35" t="s">
        <v>5</v>
      </c>
      <c s="6" t="s">
        <v>2779</v>
      </c>
      <c s="36" t="s">
        <v>2070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2780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167</v>
      </c>
      <c s="34" t="s">
        <v>2189</v>
      </c>
      <c s="35" t="s">
        <v>5</v>
      </c>
      <c s="6" t="s">
        <v>2190</v>
      </c>
      <c s="36" t="s">
        <v>2070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2781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171</v>
      </c>
      <c s="34" t="s">
        <v>2782</v>
      </c>
      <c s="35" t="s">
        <v>5</v>
      </c>
      <c s="6" t="s">
        <v>2783</v>
      </c>
      <c s="36" t="s">
        <v>97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38.25">
      <c r="A132" s="35" t="s">
        <v>56</v>
      </c>
      <c r="E132" s="40" t="s">
        <v>2784</v>
      </c>
    </row>
    <row r="133" spans="1:5" ht="12.75">
      <c r="A133" t="s">
        <v>58</v>
      </c>
      <c r="E133" s="39" t="s">
        <v>1142</v>
      </c>
    </row>
    <row r="134" spans="1:16" ht="12.75">
      <c r="A134" t="s">
        <v>49</v>
      </c>
      <c s="34" t="s">
        <v>175</v>
      </c>
      <c s="34" t="s">
        <v>2192</v>
      </c>
      <c s="35" t="s">
        <v>5</v>
      </c>
      <c s="6" t="s">
        <v>2193</v>
      </c>
      <c s="36" t="s">
        <v>97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2785</v>
      </c>
    </row>
    <row r="137" spans="1:5" ht="25.5">
      <c r="A137" t="s">
        <v>58</v>
      </c>
      <c r="E137" s="39" t="s">
        <v>2629</v>
      </c>
    </row>
    <row r="138" spans="1:16" ht="12.75">
      <c r="A138" t="s">
        <v>49</v>
      </c>
      <c s="34" t="s">
        <v>179</v>
      </c>
      <c s="34" t="s">
        <v>2559</v>
      </c>
      <c s="35" t="s">
        <v>5</v>
      </c>
      <c s="6" t="s">
        <v>2560</v>
      </c>
      <c s="36" t="s">
        <v>97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51">
      <c r="A140" s="35" t="s">
        <v>56</v>
      </c>
      <c r="E140" s="40" t="s">
        <v>2767</v>
      </c>
    </row>
    <row r="141" spans="1:5" ht="12.75">
      <c r="A141" t="s">
        <v>58</v>
      </c>
      <c r="E141" s="39" t="s">
        <v>1142</v>
      </c>
    </row>
    <row r="142" spans="1:16" ht="12.75">
      <c r="A142" t="s">
        <v>49</v>
      </c>
      <c s="34" t="s">
        <v>183</v>
      </c>
      <c s="34" t="s">
        <v>2786</v>
      </c>
      <c s="35" t="s">
        <v>5</v>
      </c>
      <c s="6" t="s">
        <v>2787</v>
      </c>
      <c s="36" t="s">
        <v>2788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2789</v>
      </c>
    </row>
    <row r="145" spans="1:5" ht="12.75">
      <c r="A145" t="s">
        <v>58</v>
      </c>
      <c r="E145" s="39" t="s">
        <v>1142</v>
      </c>
    </row>
    <row r="146" spans="1:16" ht="12.75">
      <c r="A146" t="s">
        <v>49</v>
      </c>
      <c s="34" t="s">
        <v>186</v>
      </c>
      <c s="34" t="s">
        <v>2790</v>
      </c>
      <c s="35" t="s">
        <v>5</v>
      </c>
      <c s="6" t="s">
        <v>2791</v>
      </c>
      <c s="36" t="s">
        <v>53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2792</v>
      </c>
    </row>
    <row r="149" spans="1:5" ht="12.75">
      <c r="A149" t="s">
        <v>58</v>
      </c>
      <c r="E149" s="39" t="s">
        <v>1142</v>
      </c>
    </row>
    <row r="150" spans="1:16" ht="12.75">
      <c r="A150" t="s">
        <v>49</v>
      </c>
      <c s="34" t="s">
        <v>189</v>
      </c>
      <c s="34" t="s">
        <v>2793</v>
      </c>
      <c s="35" t="s">
        <v>5</v>
      </c>
      <c s="6" t="s">
        <v>2794</v>
      </c>
      <c s="36" t="s">
        <v>53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2795</v>
      </c>
    </row>
    <row r="153" spans="1:5" ht="12.75">
      <c r="A153" t="s">
        <v>58</v>
      </c>
      <c r="E153" s="39" t="s">
        <v>1142</v>
      </c>
    </row>
    <row r="154" spans="1:16" ht="12.75">
      <c r="A154" t="s">
        <v>49</v>
      </c>
      <c s="34" t="s">
        <v>192</v>
      </c>
      <c s="34" t="s">
        <v>2796</v>
      </c>
      <c s="35" t="s">
        <v>5</v>
      </c>
      <c s="6" t="s">
        <v>2797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2798</v>
      </c>
    </row>
    <row r="157" spans="1:5" ht="12.75">
      <c r="A157" t="s">
        <v>58</v>
      </c>
      <c r="E157" s="39" t="s">
        <v>2799</v>
      </c>
    </row>
    <row r="158" spans="1:16" ht="12.75">
      <c r="A158" t="s">
        <v>49</v>
      </c>
      <c s="34" t="s">
        <v>195</v>
      </c>
      <c s="34" t="s">
        <v>2800</v>
      </c>
      <c s="35" t="s">
        <v>5</v>
      </c>
      <c s="6" t="s">
        <v>2801</v>
      </c>
      <c s="36" t="s">
        <v>110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2802</v>
      </c>
    </row>
    <row r="161" spans="1:5" ht="51">
      <c r="A161" t="s">
        <v>58</v>
      </c>
      <c r="E161" s="39" t="s">
        <v>2803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2806</v>
      </c>
      <c r="E8" s="30" t="s">
        <v>2805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2807</v>
      </c>
    </row>
    <row r="13" spans="1:5" ht="293.25">
      <c r="A13" t="s">
        <v>58</v>
      </c>
      <c r="E13" s="39" t="s">
        <v>2072</v>
      </c>
    </row>
    <row r="14" spans="1:16" ht="25.5">
      <c r="A14" t="s">
        <v>49</v>
      </c>
      <c s="34" t="s">
        <v>27</v>
      </c>
      <c s="34" t="s">
        <v>2731</v>
      </c>
      <c s="35" t="s">
        <v>5</v>
      </c>
      <c s="6" t="s">
        <v>2732</v>
      </c>
      <c s="36" t="s">
        <v>97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2808</v>
      </c>
    </row>
    <row r="17" spans="1:5" ht="191.25">
      <c r="A17" t="s">
        <v>58</v>
      </c>
      <c r="E17" s="39" t="s">
        <v>2734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2809</v>
      </c>
      <c s="35" t="s">
        <v>5</v>
      </c>
      <c s="6" t="s">
        <v>2810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2811</v>
      </c>
    </row>
    <row r="22" spans="1:5" ht="12.75">
      <c r="A22" t="s">
        <v>58</v>
      </c>
      <c r="E22" s="39" t="s">
        <v>1142</v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2812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677</v>
      </c>
      <c s="35" t="s">
        <v>678</v>
      </c>
      <c s="6" t="s">
        <v>1868</v>
      </c>
      <c s="36" t="s">
        <v>78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2813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74</v>
      </c>
      <c s="34" t="s">
        <v>1611</v>
      </c>
      <c s="35" t="s">
        <v>5</v>
      </c>
      <c s="6" t="s">
        <v>1612</v>
      </c>
      <c s="36" t="s">
        <v>97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2814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2815</v>
      </c>
      <c s="35" t="s">
        <v>5</v>
      </c>
      <c s="6" t="s">
        <v>2816</v>
      </c>
      <c s="36" t="s">
        <v>88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2817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1546</v>
      </c>
      <c s="35" t="s">
        <v>5</v>
      </c>
      <c s="6" t="s">
        <v>1547</v>
      </c>
      <c s="36" t="s">
        <v>53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2818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1490</v>
      </c>
      <c s="35" t="s">
        <v>5</v>
      </c>
      <c s="6" t="s">
        <v>1491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2819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2742</v>
      </c>
      <c s="35" t="s">
        <v>5</v>
      </c>
      <c s="6" t="s">
        <v>2743</v>
      </c>
      <c s="36" t="s">
        <v>53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2820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2821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2225</v>
      </c>
      <c s="35" t="s">
        <v>5</v>
      </c>
      <c s="6" t="s">
        <v>2226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2822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111</v>
      </c>
      <c s="34" t="s">
        <v>2823</v>
      </c>
      <c s="35" t="s">
        <v>5</v>
      </c>
      <c s="6" t="s">
        <v>2824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2825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115</v>
      </c>
      <c s="34" t="s">
        <v>2826</v>
      </c>
      <c s="35" t="s">
        <v>5</v>
      </c>
      <c s="6" t="s">
        <v>2827</v>
      </c>
      <c s="36" t="s">
        <v>97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2828</v>
      </c>
    </row>
    <row r="67" spans="1:5" ht="12.75">
      <c r="A67" t="s">
        <v>58</v>
      </c>
      <c r="E67" s="39" t="s">
        <v>1142</v>
      </c>
    </row>
    <row r="68" spans="1:13" ht="12.75">
      <c r="A68" t="s">
        <v>46</v>
      </c>
      <c r="C68" s="31" t="s">
        <v>27</v>
      </c>
      <c r="E68" s="33" t="s">
        <v>1554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2748</v>
      </c>
      <c s="35" t="s">
        <v>5</v>
      </c>
      <c s="6" t="s">
        <v>2749</v>
      </c>
      <c s="36" t="s">
        <v>88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2829</v>
      </c>
    </row>
    <row r="72" spans="1:5" ht="12.75">
      <c r="A72" t="s">
        <v>58</v>
      </c>
      <c r="E72" s="39" t="s">
        <v>1142</v>
      </c>
    </row>
    <row r="73" spans="1:16" ht="12.75">
      <c r="A73" t="s">
        <v>49</v>
      </c>
      <c s="34" t="s">
        <v>123</v>
      </c>
      <c s="34" t="s">
        <v>2314</v>
      </c>
      <c s="35" t="s">
        <v>5</v>
      </c>
      <c s="6" t="s">
        <v>2315</v>
      </c>
      <c s="36" t="s">
        <v>88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2830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126</v>
      </c>
      <c s="34" t="s">
        <v>2090</v>
      </c>
      <c s="35" t="s">
        <v>5</v>
      </c>
      <c s="6" t="s">
        <v>2091</v>
      </c>
      <c s="36" t="s">
        <v>53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2831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129</v>
      </c>
      <c s="34" t="s">
        <v>2832</v>
      </c>
      <c s="35" t="s">
        <v>5</v>
      </c>
      <c s="6" t="s">
        <v>2833</v>
      </c>
      <c s="36" t="s">
        <v>97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2834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26</v>
      </c>
      <c r="E85" s="33" t="s">
        <v>1559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133</v>
      </c>
      <c s="34" t="s">
        <v>2102</v>
      </c>
      <c s="35" t="s">
        <v>5</v>
      </c>
      <c s="6" t="s">
        <v>2103</v>
      </c>
      <c s="36" t="s">
        <v>53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2835</v>
      </c>
    </row>
    <row r="89" spans="1:5" ht="382.5">
      <c r="A89" t="s">
        <v>58</v>
      </c>
      <c r="E89" s="39" t="s">
        <v>2105</v>
      </c>
    </row>
    <row r="90" spans="1:16" ht="12.75">
      <c r="A90" t="s">
        <v>49</v>
      </c>
      <c s="34" t="s">
        <v>136</v>
      </c>
      <c s="34" t="s">
        <v>2106</v>
      </c>
      <c s="35" t="s">
        <v>5</v>
      </c>
      <c s="6" t="s">
        <v>2107</v>
      </c>
      <c s="36" t="s">
        <v>78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2836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2755</v>
      </c>
      <c s="35" t="s">
        <v>5</v>
      </c>
      <c s="6" t="s">
        <v>2756</v>
      </c>
      <c s="36" t="s">
        <v>53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2837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2423</v>
      </c>
      <c s="35" t="s">
        <v>5</v>
      </c>
      <c s="6" t="s">
        <v>2424</v>
      </c>
      <c s="36" t="s">
        <v>53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2838</v>
      </c>
    </row>
    <row r="101" spans="1:5" ht="369.75">
      <c r="A101" t="s">
        <v>58</v>
      </c>
      <c r="E101" s="39" t="s">
        <v>2839</v>
      </c>
    </row>
    <row r="102" spans="1:16" ht="12.75">
      <c r="A102" t="s">
        <v>49</v>
      </c>
      <c s="34" t="s">
        <v>148</v>
      </c>
      <c s="34" t="s">
        <v>2426</v>
      </c>
      <c s="35" t="s">
        <v>5</v>
      </c>
      <c s="6" t="s">
        <v>2427</v>
      </c>
      <c s="36" t="s">
        <v>78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2840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2841</v>
      </c>
      <c s="35" t="s">
        <v>5</v>
      </c>
      <c s="6" t="s">
        <v>2842</v>
      </c>
      <c s="36" t="s">
        <v>78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2843</v>
      </c>
    </row>
    <row r="109" spans="1:5" ht="12.75">
      <c r="A109" t="s">
        <v>58</v>
      </c>
      <c r="E109" s="39" t="s">
        <v>1142</v>
      </c>
    </row>
    <row r="110" spans="1:13" ht="12.75">
      <c r="A110" t="s">
        <v>46</v>
      </c>
      <c r="C110" s="31" t="s">
        <v>66</v>
      </c>
      <c r="E110" s="33" t="s">
        <v>1624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156</v>
      </c>
      <c s="34" t="s">
        <v>1428</v>
      </c>
      <c s="35" t="s">
        <v>5</v>
      </c>
      <c s="6" t="s">
        <v>1429</v>
      </c>
      <c s="36" t="s">
        <v>53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56</v>
      </c>
      <c r="E113" s="40" t="s">
        <v>2844</v>
      </c>
    </row>
    <row r="114" spans="1:5" ht="12.75">
      <c r="A114" t="s">
        <v>58</v>
      </c>
      <c r="E114" s="39" t="s">
        <v>1142</v>
      </c>
    </row>
    <row r="115" spans="1:16" ht="12.75">
      <c r="A115" t="s">
        <v>49</v>
      </c>
      <c s="34" t="s">
        <v>159</v>
      </c>
      <c s="34" t="s">
        <v>1629</v>
      </c>
      <c s="35" t="s">
        <v>5</v>
      </c>
      <c s="6" t="s">
        <v>1630</v>
      </c>
      <c s="36" t="s">
        <v>53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2845</v>
      </c>
    </row>
    <row r="118" spans="1:5" ht="12.75">
      <c r="A118" t="s">
        <v>58</v>
      </c>
      <c r="E118" s="39" t="s">
        <v>1142</v>
      </c>
    </row>
    <row r="119" spans="1:16" ht="12.75">
      <c r="A119" t="s">
        <v>49</v>
      </c>
      <c s="34" t="s">
        <v>163</v>
      </c>
      <c s="34" t="s">
        <v>539</v>
      </c>
      <c s="35" t="s">
        <v>5</v>
      </c>
      <c s="6" t="s">
        <v>540</v>
      </c>
      <c s="36" t="s">
        <v>53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2846</v>
      </c>
    </row>
    <row r="122" spans="1:5" ht="12.75">
      <c r="A122" t="s">
        <v>58</v>
      </c>
      <c r="E122" s="39" t="s">
        <v>1142</v>
      </c>
    </row>
    <row r="123" spans="1:13" ht="12.75">
      <c r="A123" t="s">
        <v>46</v>
      </c>
      <c r="C123" s="31" t="s">
        <v>74</v>
      </c>
      <c r="E123" s="33" t="s">
        <v>2766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167</v>
      </c>
      <c s="34" t="s">
        <v>2847</v>
      </c>
      <c s="35" t="s">
        <v>5</v>
      </c>
      <c s="6" t="s">
        <v>2848</v>
      </c>
      <c s="36" t="s">
        <v>97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2849</v>
      </c>
    </row>
    <row r="127" spans="1:5" ht="12.75">
      <c r="A127" t="s">
        <v>58</v>
      </c>
      <c r="E127" s="39" t="s">
        <v>1142</v>
      </c>
    </row>
    <row r="128" spans="1:16" ht="12.75">
      <c r="A128" t="s">
        <v>49</v>
      </c>
      <c s="34" t="s">
        <v>171</v>
      </c>
      <c s="34" t="s">
        <v>2850</v>
      </c>
      <c s="35" t="s">
        <v>5</v>
      </c>
      <c s="6" t="s">
        <v>2851</v>
      </c>
      <c s="36" t="s">
        <v>97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2852</v>
      </c>
    </row>
    <row r="131" spans="1:5" ht="12.75">
      <c r="A131" t="s">
        <v>58</v>
      </c>
      <c r="E131" s="39" t="s">
        <v>1142</v>
      </c>
    </row>
    <row r="132" spans="1:16" ht="12.75">
      <c r="A132" t="s">
        <v>49</v>
      </c>
      <c s="34" t="s">
        <v>175</v>
      </c>
      <c s="34" t="s">
        <v>2657</v>
      </c>
      <c s="35" t="s">
        <v>5</v>
      </c>
      <c s="6" t="s">
        <v>2658</v>
      </c>
      <c s="36" t="s">
        <v>88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2853</v>
      </c>
    </row>
    <row r="135" spans="1:5" ht="12.75">
      <c r="A135" t="s">
        <v>58</v>
      </c>
      <c r="E135" s="39" t="s">
        <v>1142</v>
      </c>
    </row>
    <row r="136" spans="1:16" ht="12.75">
      <c r="A136" t="s">
        <v>49</v>
      </c>
      <c s="34" t="s">
        <v>179</v>
      </c>
      <c s="34" t="s">
        <v>2854</v>
      </c>
      <c s="35" t="s">
        <v>5</v>
      </c>
      <c s="6" t="s">
        <v>2855</v>
      </c>
      <c s="36" t="s">
        <v>88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2856</v>
      </c>
    </row>
    <row r="139" spans="1:5" ht="12.75">
      <c r="A139" t="s">
        <v>58</v>
      </c>
      <c r="E139" s="39" t="s">
        <v>1142</v>
      </c>
    </row>
    <row r="140" spans="1:16" ht="12.75">
      <c r="A140" t="s">
        <v>49</v>
      </c>
      <c s="34" t="s">
        <v>183</v>
      </c>
      <c s="34" t="s">
        <v>2151</v>
      </c>
      <c s="35" t="s">
        <v>5</v>
      </c>
      <c s="6" t="s">
        <v>2152</v>
      </c>
      <c s="36" t="s">
        <v>97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2857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186</v>
      </c>
      <c s="34" t="s">
        <v>2389</v>
      </c>
      <c s="35" t="s">
        <v>5</v>
      </c>
      <c s="6" t="s">
        <v>2390</v>
      </c>
      <c s="36" t="s">
        <v>97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63.75">
      <c r="A146" s="35" t="s">
        <v>56</v>
      </c>
      <c r="E146" s="40" t="s">
        <v>2858</v>
      </c>
    </row>
    <row r="147" spans="1:5" ht="12.75">
      <c r="A147" t="s">
        <v>58</v>
      </c>
      <c r="E147" s="39" t="s">
        <v>1142</v>
      </c>
    </row>
    <row r="148" spans="1:13" ht="12.75">
      <c r="A148" t="s">
        <v>46</v>
      </c>
      <c r="C148" s="31" t="s">
        <v>85</v>
      </c>
      <c r="E148" s="33" t="s">
        <v>2768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189</v>
      </c>
      <c s="34" t="s">
        <v>2769</v>
      </c>
      <c s="35" t="s">
        <v>5</v>
      </c>
      <c s="6" t="s">
        <v>2770</v>
      </c>
      <c s="36" t="s">
        <v>97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2859</v>
      </c>
    </row>
    <row r="152" spans="1:5" ht="12.75">
      <c r="A152" t="s">
        <v>58</v>
      </c>
      <c r="E152" s="39" t="s">
        <v>1142</v>
      </c>
    </row>
    <row r="153" spans="1:16" ht="12.75">
      <c r="A153" t="s">
        <v>49</v>
      </c>
      <c s="34" t="s">
        <v>192</v>
      </c>
      <c s="34" t="s">
        <v>2772</v>
      </c>
      <c s="35" t="s">
        <v>5</v>
      </c>
      <c s="6" t="s">
        <v>2773</v>
      </c>
      <c s="36" t="s">
        <v>97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2860</v>
      </c>
    </row>
    <row r="156" spans="1:5" ht="12.75">
      <c r="A156" t="s">
        <v>58</v>
      </c>
      <c r="E156" s="39" t="s">
        <v>1142</v>
      </c>
    </row>
    <row r="157" spans="1:13" ht="12.75">
      <c r="A157" t="s">
        <v>46</v>
      </c>
      <c r="C157" s="31" t="s">
        <v>94</v>
      </c>
      <c r="E157" s="33" t="s">
        <v>1582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195</v>
      </c>
      <c s="34" t="s">
        <v>2778</v>
      </c>
      <c s="35" t="s">
        <v>5</v>
      </c>
      <c s="6" t="s">
        <v>2779</v>
      </c>
      <c s="36" t="s">
        <v>2070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63.75">
      <c r="A160" s="35" t="s">
        <v>56</v>
      </c>
      <c r="E160" s="40" t="s">
        <v>2861</v>
      </c>
    </row>
    <row r="161" spans="1:5" ht="12.75">
      <c r="A161" t="s">
        <v>58</v>
      </c>
      <c r="E161" s="39" t="s">
        <v>1142</v>
      </c>
    </row>
    <row r="162" spans="1:16" ht="12.75">
      <c r="A162" t="s">
        <v>49</v>
      </c>
      <c s="34" t="s">
        <v>200</v>
      </c>
      <c s="34" t="s">
        <v>2189</v>
      </c>
      <c s="35" t="s">
        <v>5</v>
      </c>
      <c s="6" t="s">
        <v>2190</v>
      </c>
      <c s="36" t="s">
        <v>2070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2862</v>
      </c>
    </row>
    <row r="165" spans="1:5" ht="12.75">
      <c r="A165" t="s">
        <v>58</v>
      </c>
      <c r="E165" s="39" t="s">
        <v>1142</v>
      </c>
    </row>
    <row r="166" spans="1:16" ht="12.75">
      <c r="A166" t="s">
        <v>49</v>
      </c>
      <c s="34" t="s">
        <v>204</v>
      </c>
      <c s="34" t="s">
        <v>2782</v>
      </c>
      <c s="35" t="s">
        <v>5</v>
      </c>
      <c s="6" t="s">
        <v>2783</v>
      </c>
      <c s="36" t="s">
        <v>97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2863</v>
      </c>
    </row>
    <row r="169" spans="1:5" ht="12.75">
      <c r="A169" t="s">
        <v>58</v>
      </c>
      <c r="E169" s="39" t="s">
        <v>1142</v>
      </c>
    </row>
    <row r="170" spans="1:16" ht="12.75">
      <c r="A170" t="s">
        <v>49</v>
      </c>
      <c s="34" t="s">
        <v>207</v>
      </c>
      <c s="34" t="s">
        <v>2406</v>
      </c>
      <c s="35" t="s">
        <v>5</v>
      </c>
      <c s="6" t="s">
        <v>2407</v>
      </c>
      <c s="36" t="s">
        <v>97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2864</v>
      </c>
    </row>
    <row r="173" spans="1:5" ht="12.75">
      <c r="A173" t="s">
        <v>58</v>
      </c>
      <c r="E173" s="39" t="s">
        <v>1142</v>
      </c>
    </row>
    <row r="174" spans="1:16" ht="12.75">
      <c r="A174" t="s">
        <v>49</v>
      </c>
      <c s="34" t="s">
        <v>211</v>
      </c>
      <c s="34" t="s">
        <v>2559</v>
      </c>
      <c s="35" t="s">
        <v>5</v>
      </c>
      <c s="6" t="s">
        <v>2560</v>
      </c>
      <c s="36" t="s">
        <v>97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40.25">
      <c r="A176" s="35" t="s">
        <v>56</v>
      </c>
      <c r="E176" s="40" t="s">
        <v>2865</v>
      </c>
    </row>
    <row r="177" spans="1:5" ht="12.75">
      <c r="A177" t="s">
        <v>58</v>
      </c>
      <c r="E177" s="39" t="s">
        <v>1142</v>
      </c>
    </row>
    <row r="178" spans="1:16" ht="12.75">
      <c r="A178" t="s">
        <v>49</v>
      </c>
      <c s="34" t="s">
        <v>215</v>
      </c>
      <c s="34" t="s">
        <v>2786</v>
      </c>
      <c s="35" t="s">
        <v>5</v>
      </c>
      <c s="6" t="s">
        <v>2787</v>
      </c>
      <c s="36" t="s">
        <v>2788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25.5">
      <c r="A180" s="35" t="s">
        <v>56</v>
      </c>
      <c r="E180" s="40" t="s">
        <v>2866</v>
      </c>
    </row>
    <row r="181" spans="1:5" ht="12.75">
      <c r="A181" t="s">
        <v>58</v>
      </c>
      <c r="E181" s="39" t="s">
        <v>1142</v>
      </c>
    </row>
    <row r="182" spans="1:16" ht="12.75">
      <c r="A182" t="s">
        <v>49</v>
      </c>
      <c s="34" t="s">
        <v>219</v>
      </c>
      <c s="34" t="s">
        <v>2198</v>
      </c>
      <c s="35" t="s">
        <v>5</v>
      </c>
      <c s="6" t="s">
        <v>2199</v>
      </c>
      <c s="36" t="s">
        <v>53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51">
      <c r="A184" s="35" t="s">
        <v>56</v>
      </c>
      <c r="E184" s="40" t="s">
        <v>2867</v>
      </c>
    </row>
    <row r="185" spans="1:5" ht="12.75">
      <c r="A185" t="s">
        <v>58</v>
      </c>
      <c r="E185" s="39" t="s">
        <v>1142</v>
      </c>
    </row>
    <row r="186" spans="1:16" ht="12.75">
      <c r="A186" t="s">
        <v>49</v>
      </c>
      <c s="34" t="s">
        <v>223</v>
      </c>
      <c s="34" t="s">
        <v>2793</v>
      </c>
      <c s="35" t="s">
        <v>5</v>
      </c>
      <c s="6" t="s">
        <v>2794</v>
      </c>
      <c s="36" t="s">
        <v>53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2868</v>
      </c>
    </row>
    <row r="189" spans="1:5" ht="12.75">
      <c r="A189" t="s">
        <v>58</v>
      </c>
      <c r="E189" s="39" t="s">
        <v>1142</v>
      </c>
    </row>
    <row r="190" spans="1:16" ht="12.75">
      <c r="A190" t="s">
        <v>49</v>
      </c>
      <c s="34" t="s">
        <v>227</v>
      </c>
      <c s="34" t="s">
        <v>2796</v>
      </c>
      <c s="35" t="s">
        <v>5</v>
      </c>
      <c s="6" t="s">
        <v>2797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79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2869</v>
      </c>
    </row>
    <row r="193" spans="1:5" ht="12.75">
      <c r="A193" t="s">
        <v>58</v>
      </c>
      <c r="E193" s="39" t="s">
        <v>2799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2872</v>
      </c>
      <c r="E8" s="30" t="s">
        <v>2871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2873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2874</v>
      </c>
      <c s="35" t="s">
        <v>2875</v>
      </c>
      <c s="6" t="s">
        <v>2876</v>
      </c>
      <c s="36" t="s">
        <v>78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2877</v>
      </c>
    </row>
    <row r="17" spans="1:5" ht="12.75">
      <c r="A17" t="s">
        <v>58</v>
      </c>
      <c r="E17" s="39" t="s">
        <v>284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1611</v>
      </c>
      <c s="35" t="s">
        <v>50</v>
      </c>
      <c s="6" t="s">
        <v>1612</v>
      </c>
      <c s="36" t="s">
        <v>97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2878</v>
      </c>
    </row>
    <row r="21" spans="1:5" ht="12.75">
      <c r="A21" s="35" t="s">
        <v>56</v>
      </c>
      <c r="E21" s="40" t="s">
        <v>2879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2880</v>
      </c>
      <c s="35" t="s">
        <v>50</v>
      </c>
      <c s="6" t="s">
        <v>2881</v>
      </c>
      <c s="36" t="s">
        <v>110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2882</v>
      </c>
    </row>
    <row r="26" spans="1:5" ht="165.75">
      <c r="A26" t="s">
        <v>58</v>
      </c>
      <c r="E26" s="39" t="s">
        <v>2883</v>
      </c>
    </row>
    <row r="27" spans="1:16" ht="12.75">
      <c r="A27" t="s">
        <v>49</v>
      </c>
      <c s="34" t="s">
        <v>70</v>
      </c>
      <c s="34" t="s">
        <v>1546</v>
      </c>
      <c s="35" t="s">
        <v>50</v>
      </c>
      <c s="6" t="s">
        <v>1547</v>
      </c>
      <c s="36" t="s">
        <v>53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2884</v>
      </c>
    </row>
    <row r="30" spans="1:5" ht="12.75">
      <c r="A30" t="s">
        <v>58</v>
      </c>
      <c r="E30" s="39" t="s">
        <v>284</v>
      </c>
    </row>
    <row r="31" spans="1:16" ht="12.75">
      <c r="A31" t="s">
        <v>49</v>
      </c>
      <c s="34" t="s">
        <v>74</v>
      </c>
      <c s="34" t="s">
        <v>479</v>
      </c>
      <c s="35" t="s">
        <v>50</v>
      </c>
      <c s="6" t="s">
        <v>480</v>
      </c>
      <c s="36" t="s">
        <v>53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2885</v>
      </c>
    </row>
    <row r="33" spans="1:5" ht="12.75">
      <c r="A33" s="35" t="s">
        <v>56</v>
      </c>
      <c r="E33" s="40" t="s">
        <v>2886</v>
      </c>
    </row>
    <row r="34" spans="1:5" ht="12.75">
      <c r="A34" t="s">
        <v>58</v>
      </c>
      <c r="E34" s="39" t="s">
        <v>284</v>
      </c>
    </row>
    <row r="35" spans="1:16" ht="12.75">
      <c r="A35" t="s">
        <v>49</v>
      </c>
      <c s="34" t="s">
        <v>85</v>
      </c>
      <c s="34" t="s">
        <v>1155</v>
      </c>
      <c s="35" t="s">
        <v>50</v>
      </c>
      <c s="6" t="s">
        <v>1156</v>
      </c>
      <c s="36" t="s">
        <v>97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2878</v>
      </c>
    </row>
    <row r="37" spans="1:5" ht="12.75">
      <c r="A37" s="35" t="s">
        <v>56</v>
      </c>
      <c r="E37" s="40" t="s">
        <v>2887</v>
      </c>
    </row>
    <row r="38" spans="1:5" ht="38.25">
      <c r="A38" t="s">
        <v>58</v>
      </c>
      <c r="E38" s="39" t="s">
        <v>2888</v>
      </c>
    </row>
    <row r="39" spans="1:16" ht="12.75">
      <c r="A39" t="s">
        <v>49</v>
      </c>
      <c s="34" t="s">
        <v>90</v>
      </c>
      <c s="34" t="s">
        <v>2826</v>
      </c>
      <c s="35" t="s">
        <v>50</v>
      </c>
      <c s="6" t="s">
        <v>2827</v>
      </c>
      <c s="36" t="s">
        <v>97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2878</v>
      </c>
    </row>
    <row r="41" spans="1:5" ht="12.75">
      <c r="A41" s="35" t="s">
        <v>56</v>
      </c>
      <c r="E41" s="40" t="s">
        <v>2887</v>
      </c>
    </row>
    <row r="42" spans="1:5" ht="12.75">
      <c r="A42" t="s">
        <v>58</v>
      </c>
      <c r="E42" s="39" t="s">
        <v>284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2889</v>
      </c>
      <c s="35" t="s">
        <v>50</v>
      </c>
      <c s="6" t="s">
        <v>2890</v>
      </c>
      <c s="36" t="s">
        <v>88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2891</v>
      </c>
    </row>
    <row r="47" spans="1:5" ht="12.75">
      <c r="A47" t="s">
        <v>58</v>
      </c>
      <c r="E47" s="39" t="s">
        <v>284</v>
      </c>
    </row>
    <row r="48" spans="1:16" ht="25.5">
      <c r="A48" t="s">
        <v>49</v>
      </c>
      <c s="34" t="s">
        <v>100</v>
      </c>
      <c s="34" t="s">
        <v>2247</v>
      </c>
      <c s="35" t="s">
        <v>50</v>
      </c>
      <c s="6" t="s">
        <v>2248</v>
      </c>
      <c s="36" t="s">
        <v>88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2878</v>
      </c>
    </row>
    <row r="50" spans="1:5" ht="12.75">
      <c r="A50" s="35" t="s">
        <v>56</v>
      </c>
      <c r="E50" s="40" t="s">
        <v>2892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2893</v>
      </c>
      <c s="35" t="s">
        <v>50</v>
      </c>
      <c s="6" t="s">
        <v>2894</v>
      </c>
      <c s="36" t="s">
        <v>53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2895</v>
      </c>
    </row>
    <row r="54" spans="1:5" ht="12.75">
      <c r="A54" s="35" t="s">
        <v>56</v>
      </c>
      <c r="E54" s="40" t="s">
        <v>2896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66</v>
      </c>
      <c r="E56" s="33" t="s">
        <v>1624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2115</v>
      </c>
      <c s="35" t="s">
        <v>5</v>
      </c>
      <c s="6" t="s">
        <v>2116</v>
      </c>
      <c s="36" t="s">
        <v>53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2897</v>
      </c>
    </row>
    <row r="60" spans="1:5" ht="38.25">
      <c r="A60" t="s">
        <v>58</v>
      </c>
      <c r="E60" s="39" t="s">
        <v>2118</v>
      </c>
    </row>
    <row r="61" spans="1:13" ht="12.75">
      <c r="A61" t="s">
        <v>46</v>
      </c>
      <c r="C61" s="31" t="s">
        <v>94</v>
      </c>
      <c r="E61" s="33" t="s">
        <v>1582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2198</v>
      </c>
      <c s="35" t="s">
        <v>50</v>
      </c>
      <c s="6" t="s">
        <v>2199</v>
      </c>
      <c s="36" t="s">
        <v>53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2878</v>
      </c>
    </row>
    <row r="64" spans="1:5" ht="12.75">
      <c r="A64" s="35" t="s">
        <v>56</v>
      </c>
      <c r="E64" s="40" t="s">
        <v>2898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1794</v>
      </c>
      <c s="35" t="s">
        <v>50</v>
      </c>
      <c s="6" t="s">
        <v>1795</v>
      </c>
      <c s="36" t="s">
        <v>53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2878</v>
      </c>
    </row>
    <row r="68" spans="1:5" ht="12.75">
      <c r="A68" s="35" t="s">
        <v>56</v>
      </c>
      <c r="E68" s="40" t="s">
        <v>2899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2203</v>
      </c>
      <c s="35" t="s">
        <v>50</v>
      </c>
      <c s="6" t="s">
        <v>2204</v>
      </c>
      <c s="36" t="s">
        <v>78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2900</v>
      </c>
    </row>
    <row r="72" spans="1:5" ht="12.75">
      <c r="A72" s="35" t="s">
        <v>56</v>
      </c>
      <c r="E72" s="40" t="s">
        <v>2901</v>
      </c>
    </row>
    <row r="73" spans="1:5" ht="12.75">
      <c r="A73" t="s">
        <v>58</v>
      </c>
      <c r="E7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2904</v>
      </c>
      <c r="E8" s="30" t="s">
        <v>2903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2905</v>
      </c>
    </row>
    <row r="13" spans="1:5" ht="153">
      <c r="A13" t="s">
        <v>58</v>
      </c>
      <c r="E13" s="39" t="s">
        <v>2074</v>
      </c>
    </row>
    <row r="14" spans="1:16" ht="38.25">
      <c r="A14" t="s">
        <v>49</v>
      </c>
      <c s="34" t="s">
        <v>27</v>
      </c>
      <c s="34" t="s">
        <v>2874</v>
      </c>
      <c s="35" t="s">
        <v>2875</v>
      </c>
      <c s="6" t="s">
        <v>2876</v>
      </c>
      <c s="36" t="s">
        <v>78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2877</v>
      </c>
    </row>
    <row r="17" spans="1:5" ht="153">
      <c r="A17" t="s">
        <v>58</v>
      </c>
      <c r="E17" s="39" t="s">
        <v>2074</v>
      </c>
    </row>
    <row r="18" spans="1:16" ht="38.25">
      <c r="A18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12.75">
      <c r="A20" s="35" t="s">
        <v>56</v>
      </c>
      <c r="E20" s="40" t="s">
        <v>2906</v>
      </c>
    </row>
    <row r="21" spans="1:5" ht="153">
      <c r="A21" t="s">
        <v>58</v>
      </c>
      <c r="E21" s="39" t="s">
        <v>2074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1611</v>
      </c>
      <c s="35" t="s">
        <v>50</v>
      </c>
      <c s="6" t="s">
        <v>1612</v>
      </c>
      <c s="36" t="s">
        <v>97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2907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2880</v>
      </c>
      <c s="35" t="s">
        <v>50</v>
      </c>
      <c s="6" t="s">
        <v>2881</v>
      </c>
      <c s="36" t="s">
        <v>110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2908</v>
      </c>
    </row>
    <row r="30" spans="1:5" ht="165.75">
      <c r="A30" t="s">
        <v>58</v>
      </c>
      <c r="E30" s="39" t="s">
        <v>2883</v>
      </c>
    </row>
    <row r="31" spans="1:16" ht="12.75">
      <c r="A31" t="s">
        <v>49</v>
      </c>
      <c s="34" t="s">
        <v>74</v>
      </c>
      <c s="34" t="s">
        <v>2909</v>
      </c>
      <c s="35" t="s">
        <v>50</v>
      </c>
      <c s="6" t="s">
        <v>2910</v>
      </c>
      <c s="36" t="s">
        <v>88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2878</v>
      </c>
    </row>
    <row r="33" spans="1:5" ht="12.75">
      <c r="A33" s="35" t="s">
        <v>56</v>
      </c>
      <c r="E33" s="40" t="s">
        <v>2911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2878</v>
      </c>
    </row>
    <row r="37" spans="1:5" ht="12.75">
      <c r="A37" s="35" t="s">
        <v>56</v>
      </c>
      <c r="E37" s="40" t="s">
        <v>2912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63</v>
      </c>
      <c s="35" t="s">
        <v>50</v>
      </c>
      <c s="6" t="s">
        <v>64</v>
      </c>
      <c s="36" t="s">
        <v>53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2878</v>
      </c>
    </row>
    <row r="41" spans="1:5" ht="12.75">
      <c r="A41" s="35" t="s">
        <v>56</v>
      </c>
      <c r="E41" s="40" t="s">
        <v>2913</v>
      </c>
    </row>
    <row r="42" spans="1:5" ht="12.75">
      <c r="A42" t="s">
        <v>58</v>
      </c>
      <c r="E42" s="39" t="s">
        <v>1142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2889</v>
      </c>
      <c s="35" t="s">
        <v>50</v>
      </c>
      <c s="6" t="s">
        <v>2890</v>
      </c>
      <c s="36" t="s">
        <v>88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2914</v>
      </c>
    </row>
    <row r="47" spans="1:5" ht="12.75">
      <c r="A47" t="s">
        <v>58</v>
      </c>
      <c r="E47" s="39" t="s">
        <v>1142</v>
      </c>
    </row>
    <row r="48" spans="1:16" ht="25.5">
      <c r="A48" t="s">
        <v>49</v>
      </c>
      <c s="34" t="s">
        <v>100</v>
      </c>
      <c s="34" t="s">
        <v>2247</v>
      </c>
      <c s="35" t="s">
        <v>50</v>
      </c>
      <c s="6" t="s">
        <v>2248</v>
      </c>
      <c s="36" t="s">
        <v>88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2878</v>
      </c>
    </row>
    <row r="50" spans="1:5" ht="12.75">
      <c r="A50" s="35" t="s">
        <v>56</v>
      </c>
      <c r="E50" s="40" t="s">
        <v>2915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2893</v>
      </c>
      <c s="35" t="s">
        <v>50</v>
      </c>
      <c s="6" t="s">
        <v>2894</v>
      </c>
      <c s="36" t="s">
        <v>53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2895</v>
      </c>
    </row>
    <row r="54" spans="1:5" ht="12.75">
      <c r="A54" s="35" t="s">
        <v>56</v>
      </c>
      <c r="E54" s="40" t="s">
        <v>2916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94</v>
      </c>
      <c r="E56" s="33" t="s">
        <v>1582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2198</v>
      </c>
      <c s="35" t="s">
        <v>50</v>
      </c>
      <c s="6" t="s">
        <v>2199</v>
      </c>
      <c s="36" t="s">
        <v>53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2878</v>
      </c>
    </row>
    <row r="59" spans="1:5" ht="12.75">
      <c r="A59" s="35" t="s">
        <v>56</v>
      </c>
      <c r="E59" s="40" t="s">
        <v>2917</v>
      </c>
    </row>
    <row r="60" spans="1:5" ht="12.75">
      <c r="A60" t="s">
        <v>58</v>
      </c>
      <c r="E60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2920</v>
      </c>
      <c r="E8" s="30" t="s">
        <v>2919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2921</v>
      </c>
      <c s="35" t="s">
        <v>27</v>
      </c>
      <c s="6" t="s">
        <v>2922</v>
      </c>
      <c s="36" t="s">
        <v>88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2923</v>
      </c>
    </row>
    <row r="13" spans="1:5" ht="255">
      <c r="A13" t="s">
        <v>58</v>
      </c>
      <c r="E13" s="39" t="s">
        <v>2924</v>
      </c>
    </row>
    <row r="14" spans="1:13" ht="12.75">
      <c r="A14" t="s">
        <v>46</v>
      </c>
      <c r="C14" s="31" t="s">
        <v>50</v>
      </c>
      <c r="E14" s="33" t="s">
        <v>1544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2925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677</v>
      </c>
      <c s="35" t="s">
        <v>678</v>
      </c>
      <c s="6" t="s">
        <v>1868</v>
      </c>
      <c s="36" t="s">
        <v>78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2926</v>
      </c>
    </row>
    <row r="22" spans="1:5" ht="153">
      <c r="A22" t="s">
        <v>58</v>
      </c>
      <c r="E22" s="39" t="s">
        <v>2074</v>
      </c>
    </row>
    <row r="23" spans="1:13" ht="12.75">
      <c r="A23" t="s">
        <v>46</v>
      </c>
      <c r="C23" s="31" t="s">
        <v>2927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2878</v>
      </c>
    </row>
    <row r="26" spans="1:5" ht="12.75">
      <c r="A26" s="35" t="s">
        <v>56</v>
      </c>
      <c r="E26" s="40" t="s">
        <v>2928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1723</v>
      </c>
      <c s="35" t="s">
        <v>5</v>
      </c>
      <c s="6" t="s">
        <v>1724</v>
      </c>
      <c s="36" t="s">
        <v>53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2878</v>
      </c>
    </row>
    <row r="30" spans="1:5" ht="12.75">
      <c r="A30" s="35" t="s">
        <v>56</v>
      </c>
      <c r="E30" s="40" t="s">
        <v>2929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2011</v>
      </c>
      <c s="35" t="s">
        <v>5</v>
      </c>
      <c s="6" t="s">
        <v>2012</v>
      </c>
      <c s="36" t="s">
        <v>53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2930</v>
      </c>
    </row>
    <row r="34" spans="1:5" ht="12.75">
      <c r="A34" s="35" t="s">
        <v>56</v>
      </c>
      <c r="E34" s="40" t="s">
        <v>2931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699</v>
      </c>
      <c s="35" t="s">
        <v>5</v>
      </c>
      <c s="6" t="s">
        <v>700</v>
      </c>
      <c s="36" t="s">
        <v>53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2932</v>
      </c>
    </row>
    <row r="38" spans="1:5" ht="12.75">
      <c r="A38" s="35" t="s">
        <v>56</v>
      </c>
      <c r="E38" s="40" t="s">
        <v>2933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2934</v>
      </c>
    </row>
    <row r="42" spans="1:5" ht="12.75">
      <c r="A42" s="35" t="s">
        <v>56</v>
      </c>
      <c r="E42" s="40" t="s">
        <v>2935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472</v>
      </c>
      <c s="35" t="s">
        <v>5</v>
      </c>
      <c s="6" t="s">
        <v>473</v>
      </c>
      <c s="36" t="s">
        <v>53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2878</v>
      </c>
    </row>
    <row r="46" spans="1:5" ht="12.75">
      <c r="A46" s="35" t="s">
        <v>56</v>
      </c>
      <c r="E46" s="40" t="s">
        <v>2936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2937</v>
      </c>
      <c s="35" t="s">
        <v>5</v>
      </c>
      <c s="6" t="s">
        <v>2938</v>
      </c>
      <c s="36" t="s">
        <v>97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2939</v>
      </c>
    </row>
    <row r="50" spans="1:5" ht="12.75">
      <c r="A50" s="35" t="s">
        <v>56</v>
      </c>
      <c r="E50" s="40" t="s">
        <v>2928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2878</v>
      </c>
    </row>
    <row r="54" spans="1:5" ht="12.75">
      <c r="A54" s="35" t="s">
        <v>56</v>
      </c>
      <c r="E54" s="40" t="s">
        <v>2928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2826</v>
      </c>
      <c s="35" t="s">
        <v>5</v>
      </c>
      <c s="6" t="s">
        <v>2827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2878</v>
      </c>
    </row>
    <row r="58" spans="1:5" ht="12.75">
      <c r="A58" s="35" t="s">
        <v>56</v>
      </c>
      <c r="E58" s="40" t="s">
        <v>2928</v>
      </c>
    </row>
    <row r="59" spans="1:5" ht="12.75">
      <c r="A59" t="s">
        <v>58</v>
      </c>
      <c r="E59" s="39" t="s">
        <v>1142</v>
      </c>
    </row>
    <row r="60" spans="1:13" ht="12.75">
      <c r="A60" t="s">
        <v>46</v>
      </c>
      <c r="C60" s="31" t="s">
        <v>27</v>
      </c>
      <c r="E60" s="33" t="s">
        <v>1554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111</v>
      </c>
      <c s="34" t="s">
        <v>1555</v>
      </c>
      <c s="35" t="s">
        <v>5</v>
      </c>
      <c s="6" t="s">
        <v>1556</v>
      </c>
      <c s="36" t="s">
        <v>53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2878</v>
      </c>
    </row>
    <row r="63" spans="1:5" ht="12.75">
      <c r="A63" s="35" t="s">
        <v>56</v>
      </c>
      <c r="E63" s="40" t="s">
        <v>2940</v>
      </c>
    </row>
    <row r="64" spans="1:5" ht="369.75">
      <c r="A64" t="s">
        <v>58</v>
      </c>
      <c r="E64" s="39" t="s">
        <v>2098</v>
      </c>
    </row>
    <row r="65" spans="1:16" ht="12.75">
      <c r="A65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2878</v>
      </c>
    </row>
    <row r="67" spans="1:5" ht="25.5">
      <c r="A67" s="35" t="s">
        <v>56</v>
      </c>
      <c r="E67" s="40" t="s">
        <v>2941</v>
      </c>
    </row>
    <row r="68" spans="1:5" ht="369.75">
      <c r="A68" t="s">
        <v>58</v>
      </c>
      <c r="E68" s="39" t="s">
        <v>2098</v>
      </c>
    </row>
    <row r="69" spans="1:16" ht="12.75">
      <c r="A69" t="s">
        <v>49</v>
      </c>
      <c s="34" t="s">
        <v>119</v>
      </c>
      <c s="34" t="s">
        <v>2942</v>
      </c>
      <c s="35" t="s">
        <v>5</v>
      </c>
      <c s="6" t="s">
        <v>2943</v>
      </c>
      <c s="36" t="s">
        <v>53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2878</v>
      </c>
    </row>
    <row r="71" spans="1:5" ht="12.75">
      <c r="A71" s="35" t="s">
        <v>56</v>
      </c>
      <c r="E71" s="40" t="s">
        <v>2944</v>
      </c>
    </row>
    <row r="72" spans="1:5" ht="369.75">
      <c r="A72" t="s">
        <v>58</v>
      </c>
      <c r="E72" s="39" t="s">
        <v>2098</v>
      </c>
    </row>
    <row r="73" spans="1:16" ht="12.75">
      <c r="A73" t="s">
        <v>49</v>
      </c>
      <c s="34" t="s">
        <v>123</v>
      </c>
      <c s="34" t="s">
        <v>2945</v>
      </c>
      <c s="35" t="s">
        <v>5</v>
      </c>
      <c s="6" t="s">
        <v>2946</v>
      </c>
      <c s="36" t="s">
        <v>78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2878</v>
      </c>
    </row>
    <row r="75" spans="1:5" ht="12.75">
      <c r="A75" s="35" t="s">
        <v>56</v>
      </c>
      <c r="E75" s="40" t="s">
        <v>2947</v>
      </c>
    </row>
    <row r="76" spans="1:5" ht="267.75">
      <c r="A76" t="s">
        <v>58</v>
      </c>
      <c r="E76" s="39" t="s">
        <v>2948</v>
      </c>
    </row>
    <row r="77" spans="1:16" ht="12.75">
      <c r="A77" t="s">
        <v>49</v>
      </c>
      <c s="34" t="s">
        <v>126</v>
      </c>
      <c s="34" t="s">
        <v>2949</v>
      </c>
      <c s="35" t="s">
        <v>50</v>
      </c>
      <c s="6" t="s">
        <v>2950</v>
      </c>
      <c s="36" t="s">
        <v>78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2878</v>
      </c>
    </row>
    <row r="79" spans="1:5" ht="12.75">
      <c r="A79" s="35" t="s">
        <v>56</v>
      </c>
      <c r="E79" s="40" t="s">
        <v>2951</v>
      </c>
    </row>
    <row r="80" spans="1:5" ht="12.75">
      <c r="A80" t="s">
        <v>58</v>
      </c>
      <c r="E80" s="39" t="s">
        <v>1142</v>
      </c>
    </row>
    <row r="81" spans="1:13" ht="12.75">
      <c r="A81" t="s">
        <v>46</v>
      </c>
      <c r="C81" s="31" t="s">
        <v>66</v>
      </c>
      <c r="E81" s="33" t="s">
        <v>1624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129</v>
      </c>
      <c s="34" t="s">
        <v>1629</v>
      </c>
      <c s="35" t="s">
        <v>5</v>
      </c>
      <c s="6" t="s">
        <v>1630</v>
      </c>
      <c s="36" t="s">
        <v>53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2878</v>
      </c>
    </row>
    <row r="84" spans="1:5" ht="25.5">
      <c r="A84" s="35" t="s">
        <v>56</v>
      </c>
      <c r="E84" s="40" t="s">
        <v>2952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2128</v>
      </c>
      <c s="35" t="s">
        <v>5</v>
      </c>
      <c s="6" t="s">
        <v>2129</v>
      </c>
      <c s="36" t="s">
        <v>53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2878</v>
      </c>
    </row>
    <row r="88" spans="1:5" ht="12.75">
      <c r="A88" s="35" t="s">
        <v>56</v>
      </c>
      <c r="E88" s="40" t="s">
        <v>2953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136</v>
      </c>
      <c s="34" t="s">
        <v>535</v>
      </c>
      <c s="35" t="s">
        <v>5</v>
      </c>
      <c s="6" t="s">
        <v>536</v>
      </c>
      <c s="36" t="s">
        <v>53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2878</v>
      </c>
    </row>
    <row r="92" spans="1:5" ht="12.75">
      <c r="A92" s="35" t="s">
        <v>56</v>
      </c>
      <c r="E92" s="40" t="s">
        <v>2954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140</v>
      </c>
      <c s="34" t="s">
        <v>2115</v>
      </c>
      <c s="35" t="s">
        <v>5</v>
      </c>
      <c s="6" t="s">
        <v>2116</v>
      </c>
      <c s="36" t="s">
        <v>53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2936</v>
      </c>
    </row>
    <row r="97" spans="1:5" ht="38.25">
      <c r="A97" t="s">
        <v>58</v>
      </c>
      <c r="E97" s="39" t="s">
        <v>2118</v>
      </c>
    </row>
    <row r="98" spans="1:16" ht="12.75">
      <c r="A98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2878</v>
      </c>
    </row>
    <row r="100" spans="1:5" ht="12.75">
      <c r="A100" s="35" t="s">
        <v>56</v>
      </c>
      <c r="E100" s="40" t="s">
        <v>2955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2956</v>
      </c>
      <c s="35" t="s">
        <v>5</v>
      </c>
      <c s="6" t="s">
        <v>2957</v>
      </c>
      <c s="36" t="s">
        <v>53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2878</v>
      </c>
    </row>
    <row r="104" spans="1:5" ht="12.75">
      <c r="A104" s="35" t="s">
        <v>56</v>
      </c>
      <c r="E104" s="40" t="s">
        <v>2958</v>
      </c>
    </row>
    <row r="105" spans="1:5" ht="12.75">
      <c r="A105" t="s">
        <v>58</v>
      </c>
      <c r="E105" s="39" t="s">
        <v>1142</v>
      </c>
    </row>
    <row r="106" spans="1:13" ht="12.75">
      <c r="A106" t="s">
        <v>46</v>
      </c>
      <c r="C106" s="31" t="s">
        <v>85</v>
      </c>
      <c r="E106" s="33" t="s">
        <v>2959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152</v>
      </c>
      <c s="34" t="s">
        <v>2960</v>
      </c>
      <c s="35" t="s">
        <v>5</v>
      </c>
      <c s="6" t="s">
        <v>2961</v>
      </c>
      <c s="36" t="s">
        <v>97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2878</v>
      </c>
    </row>
    <row r="109" spans="1:5" ht="12.75">
      <c r="A109" s="35" t="s">
        <v>56</v>
      </c>
      <c r="E109" s="40" t="s">
        <v>2962</v>
      </c>
    </row>
    <row r="110" spans="1:5" ht="12.75">
      <c r="A110" t="s">
        <v>58</v>
      </c>
      <c r="E110" s="39" t="s">
        <v>1142</v>
      </c>
    </row>
    <row r="111" spans="1:13" ht="12.75">
      <c r="A111" t="s">
        <v>46</v>
      </c>
      <c r="C111" s="31" t="s">
        <v>90</v>
      </c>
      <c r="E111" s="33" t="s">
        <v>1375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156</v>
      </c>
      <c s="34" t="s">
        <v>2963</v>
      </c>
      <c s="35" t="s">
        <v>5</v>
      </c>
      <c s="6" t="s">
        <v>2964</v>
      </c>
      <c s="36" t="s">
        <v>53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2878</v>
      </c>
    </row>
    <row r="114" spans="1:5" ht="12.75">
      <c r="A114" s="35" t="s">
        <v>56</v>
      </c>
      <c r="E114" s="40" t="s">
        <v>2965</v>
      </c>
    </row>
    <row r="115" spans="1:5" ht="369.75">
      <c r="A115" t="s">
        <v>58</v>
      </c>
      <c r="E115" s="39" t="s">
        <v>2839</v>
      </c>
    </row>
    <row r="116" spans="1:13" ht="12.75">
      <c r="A116" t="s">
        <v>46</v>
      </c>
      <c r="C116" s="31" t="s">
        <v>94</v>
      </c>
      <c r="E116" s="33" t="s">
        <v>1582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159</v>
      </c>
      <c s="34" t="s">
        <v>2966</v>
      </c>
      <c s="35" t="s">
        <v>5</v>
      </c>
      <c s="6" t="s">
        <v>2967</v>
      </c>
      <c s="36" t="s">
        <v>110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2968</v>
      </c>
    </row>
    <row r="119" spans="1:5" ht="12.75">
      <c r="A119" s="35" t="s">
        <v>56</v>
      </c>
      <c r="E119" s="40" t="s">
        <v>2969</v>
      </c>
    </row>
    <row r="120" spans="1:5" ht="25.5">
      <c r="A120" t="s">
        <v>58</v>
      </c>
      <c r="E120" s="39" t="s">
        <v>2970</v>
      </c>
    </row>
    <row r="121" spans="1:16" ht="12.75">
      <c r="A121" t="s">
        <v>49</v>
      </c>
      <c s="34" t="s">
        <v>163</v>
      </c>
      <c s="34" t="s">
        <v>2180</v>
      </c>
      <c s="35" t="s">
        <v>5</v>
      </c>
      <c s="6" t="s">
        <v>2181</v>
      </c>
      <c s="36" t="s">
        <v>97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2971</v>
      </c>
    </row>
    <row r="123" spans="1:5" ht="12.75">
      <c r="A123" s="35" t="s">
        <v>56</v>
      </c>
      <c r="E123" s="40" t="s">
        <v>2972</v>
      </c>
    </row>
    <row r="124" spans="1:5" ht="12.75">
      <c r="A124" t="s">
        <v>58</v>
      </c>
      <c r="E124" s="39" t="s">
        <v>1142</v>
      </c>
    </row>
    <row r="125" spans="1:16" ht="25.5">
      <c r="A125" t="s">
        <v>49</v>
      </c>
      <c s="34" t="s">
        <v>167</v>
      </c>
      <c s="34" t="s">
        <v>2973</v>
      </c>
      <c s="35" t="s">
        <v>5</v>
      </c>
      <c s="6" t="s">
        <v>2974</v>
      </c>
      <c s="36" t="s">
        <v>88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2878</v>
      </c>
    </row>
    <row r="127" spans="1:5" ht="12.75">
      <c r="A127" s="35" t="s">
        <v>56</v>
      </c>
      <c r="E127" s="40" t="s">
        <v>2975</v>
      </c>
    </row>
    <row r="128" spans="1:5" ht="12.75">
      <c r="A128" t="s">
        <v>58</v>
      </c>
      <c r="E128" s="39" t="s">
        <v>1142</v>
      </c>
    </row>
    <row r="129" spans="1:16" ht="12.75">
      <c r="A129" t="s">
        <v>49</v>
      </c>
      <c s="34" t="s">
        <v>171</v>
      </c>
      <c s="34" t="s">
        <v>2198</v>
      </c>
      <c s="35" t="s">
        <v>5</v>
      </c>
      <c s="6" t="s">
        <v>2199</v>
      </c>
      <c s="36" t="s">
        <v>53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2878</v>
      </c>
    </row>
    <row r="131" spans="1:5" ht="38.25">
      <c r="A131" s="35" t="s">
        <v>56</v>
      </c>
      <c r="E131" s="40" t="s">
        <v>2976</v>
      </c>
    </row>
    <row r="132" spans="1:5" ht="12.75">
      <c r="A132" t="s">
        <v>58</v>
      </c>
      <c r="E132" s="39" t="s">
        <v>1142</v>
      </c>
    </row>
    <row r="133" spans="1:16" ht="12.75">
      <c r="A133" t="s">
        <v>49</v>
      </c>
      <c s="34" t="s">
        <v>175</v>
      </c>
      <c s="34" t="s">
        <v>370</v>
      </c>
      <c s="35" t="s">
        <v>5</v>
      </c>
      <c s="6" t="s">
        <v>371</v>
      </c>
      <c s="36" t="s">
        <v>53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2878</v>
      </c>
    </row>
    <row r="135" spans="1:5" ht="12.75">
      <c r="A135" s="35" t="s">
        <v>56</v>
      </c>
      <c r="E135" s="40" t="s">
        <v>2977</v>
      </c>
    </row>
    <row r="136" spans="1:5" ht="12.75">
      <c r="A136" t="s">
        <v>58</v>
      </c>
      <c r="E136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2980</v>
      </c>
      <c r="E8" s="30" t="s">
        <v>2979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2981</v>
      </c>
    </row>
    <row r="13" spans="1:5" ht="153">
      <c r="A13" t="s">
        <v>58</v>
      </c>
      <c r="E13" s="39" t="s">
        <v>2074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2982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1611</v>
      </c>
      <c s="35" t="s">
        <v>50</v>
      </c>
      <c s="6" t="s">
        <v>1612</v>
      </c>
      <c s="36" t="s">
        <v>97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2878</v>
      </c>
    </row>
    <row r="21" spans="1:5" ht="12.75">
      <c r="A21" s="35" t="s">
        <v>56</v>
      </c>
      <c r="E21" s="40" t="s">
        <v>2983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1546</v>
      </c>
      <c s="35" t="s">
        <v>50</v>
      </c>
      <c s="6" t="s">
        <v>1547</v>
      </c>
      <c s="36" t="s">
        <v>53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2878</v>
      </c>
    </row>
    <row r="25" spans="1:5" ht="12.75">
      <c r="A25" s="35" t="s">
        <v>56</v>
      </c>
      <c r="E25" s="40" t="s">
        <v>2984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2985</v>
      </c>
      <c s="35" t="s">
        <v>50</v>
      </c>
      <c s="6" t="s">
        <v>2986</v>
      </c>
      <c s="36" t="s">
        <v>88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2878</v>
      </c>
    </row>
    <row r="29" spans="1:5" ht="12.75">
      <c r="A29" s="35" t="s">
        <v>56</v>
      </c>
      <c r="E29" s="40" t="s">
        <v>2987</v>
      </c>
    </row>
    <row r="30" spans="1:5" ht="12.75">
      <c r="A30" t="s">
        <v>58</v>
      </c>
      <c r="E30" s="39" t="s">
        <v>1142</v>
      </c>
    </row>
    <row r="31" spans="1:13" ht="12.75">
      <c r="A31" t="s">
        <v>46</v>
      </c>
      <c r="C31" s="31" t="s">
        <v>27</v>
      </c>
      <c r="E31" s="33" t="s">
        <v>1554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2988</v>
      </c>
      <c s="35" t="s">
        <v>50</v>
      </c>
      <c s="6" t="s">
        <v>2989</v>
      </c>
      <c s="36" t="s">
        <v>88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2878</v>
      </c>
    </row>
    <row r="34" spans="1:5" ht="12.75">
      <c r="A34" s="35" t="s">
        <v>56</v>
      </c>
      <c r="E34" s="40" t="s">
        <v>2990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1989</v>
      </c>
      <c s="35" t="s">
        <v>50</v>
      </c>
      <c s="6" t="s">
        <v>1990</v>
      </c>
      <c s="36" t="s">
        <v>53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2878</v>
      </c>
    </row>
    <row r="38" spans="1:5" ht="12.75">
      <c r="A38" s="35" t="s">
        <v>56</v>
      </c>
      <c r="E38" s="40" t="s">
        <v>2991</v>
      </c>
    </row>
    <row r="39" spans="1:5" ht="369.75">
      <c r="A39" t="s">
        <v>58</v>
      </c>
      <c r="E39" s="39" t="s">
        <v>2098</v>
      </c>
    </row>
    <row r="40" spans="1:13" ht="12.75">
      <c r="A40" t="s">
        <v>46</v>
      </c>
      <c r="C40" s="31" t="s">
        <v>26</v>
      </c>
      <c r="E40" s="33" t="s">
        <v>1559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2992</v>
      </c>
      <c s="35" t="s">
        <v>50</v>
      </c>
      <c s="6" t="s">
        <v>2993</v>
      </c>
      <c s="36" t="s">
        <v>53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2994</v>
      </c>
    </row>
    <row r="43" spans="1:5" ht="12.75">
      <c r="A43" s="35" t="s">
        <v>56</v>
      </c>
      <c r="E43" s="40" t="s">
        <v>2995</v>
      </c>
    </row>
    <row r="44" spans="1:5" ht="229.5">
      <c r="A44" t="s">
        <v>58</v>
      </c>
      <c r="E44" s="39" t="s">
        <v>2996</v>
      </c>
    </row>
    <row r="45" spans="1:13" ht="12.75">
      <c r="A45" t="s">
        <v>46</v>
      </c>
      <c r="C45" s="31" t="s">
        <v>66</v>
      </c>
      <c r="E45" s="33" t="s">
        <v>1624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94</v>
      </c>
      <c s="34" t="s">
        <v>1629</v>
      </c>
      <c s="35" t="s">
        <v>50</v>
      </c>
      <c s="6" t="s">
        <v>1630</v>
      </c>
      <c s="36" t="s">
        <v>53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2878</v>
      </c>
    </row>
    <row r="48" spans="1:5" ht="12.75">
      <c r="A48" s="35" t="s">
        <v>56</v>
      </c>
      <c r="E48" s="40" t="s">
        <v>2997</v>
      </c>
    </row>
    <row r="49" spans="1:5" ht="12.75">
      <c r="A49" t="s">
        <v>58</v>
      </c>
      <c r="E49" s="39" t="s">
        <v>1142</v>
      </c>
    </row>
    <row r="50" spans="1:16" ht="12.75">
      <c r="A50" t="s">
        <v>49</v>
      </c>
      <c s="34" t="s">
        <v>100</v>
      </c>
      <c s="34" t="s">
        <v>2131</v>
      </c>
      <c s="35" t="s">
        <v>50</v>
      </c>
      <c s="6" t="s">
        <v>2132</v>
      </c>
      <c s="36" t="s">
        <v>78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2878</v>
      </c>
    </row>
    <row r="52" spans="1:5" ht="12.75">
      <c r="A52" s="35" t="s">
        <v>56</v>
      </c>
      <c r="E52" s="40" t="s">
        <v>2998</v>
      </c>
    </row>
    <row r="53" spans="1:5" ht="12.75">
      <c r="A53" t="s">
        <v>58</v>
      </c>
      <c r="E53" s="39" t="s">
        <v>1142</v>
      </c>
    </row>
    <row r="54" spans="1:16" ht="12.75">
      <c r="A54" t="s">
        <v>49</v>
      </c>
      <c s="34" t="s">
        <v>104</v>
      </c>
      <c s="34" t="s">
        <v>535</v>
      </c>
      <c s="35" t="s">
        <v>50</v>
      </c>
      <c s="6" t="s">
        <v>536</v>
      </c>
      <c s="36" t="s">
        <v>53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2878</v>
      </c>
    </row>
    <row r="56" spans="1:5" ht="12.75">
      <c r="A56" s="35" t="s">
        <v>56</v>
      </c>
      <c r="E56" s="40" t="s">
        <v>2999</v>
      </c>
    </row>
    <row r="57" spans="1:5" ht="12.75">
      <c r="A57" t="s">
        <v>58</v>
      </c>
      <c r="E57" s="39" t="s">
        <v>1142</v>
      </c>
    </row>
    <row r="58" spans="1:16" ht="12.75">
      <c r="A58" t="s">
        <v>49</v>
      </c>
      <c s="34" t="s">
        <v>107</v>
      </c>
      <c s="34" t="s">
        <v>539</v>
      </c>
      <c s="35" t="s">
        <v>50</v>
      </c>
      <c s="6" t="s">
        <v>540</v>
      </c>
      <c s="36" t="s">
        <v>53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2878</v>
      </c>
    </row>
    <row r="60" spans="1:5" ht="12.75">
      <c r="A60" s="35" t="s">
        <v>56</v>
      </c>
      <c r="E60" s="40" t="s">
        <v>3000</v>
      </c>
    </row>
    <row r="61" spans="1:5" ht="12.75">
      <c r="A61" t="s">
        <v>58</v>
      </c>
      <c r="E61" s="39" t="s">
        <v>1142</v>
      </c>
    </row>
    <row r="62" spans="1:13" ht="12.75">
      <c r="A62" t="s">
        <v>46</v>
      </c>
      <c r="C62" s="31" t="s">
        <v>74</v>
      </c>
      <c r="E62" s="33" t="s">
        <v>3001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111</v>
      </c>
      <c s="34" t="s">
        <v>2380</v>
      </c>
      <c s="35" t="s">
        <v>50</v>
      </c>
      <c s="6" t="s">
        <v>2381</v>
      </c>
      <c s="36" t="s">
        <v>97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2878</v>
      </c>
    </row>
    <row r="65" spans="1:5" ht="12.75">
      <c r="A65" s="35" t="s">
        <v>56</v>
      </c>
      <c r="E65" s="40" t="s">
        <v>3002</v>
      </c>
    </row>
    <row r="66" spans="1:5" ht="12.75">
      <c r="A66" t="s">
        <v>58</v>
      </c>
      <c r="E66" s="39" t="s">
        <v>1142</v>
      </c>
    </row>
    <row r="67" spans="1:16" ht="12.75">
      <c r="A67" t="s">
        <v>49</v>
      </c>
      <c s="34" t="s">
        <v>115</v>
      </c>
      <c s="34" t="s">
        <v>2850</v>
      </c>
      <c s="35" t="s">
        <v>104</v>
      </c>
      <c s="6" t="s">
        <v>2851</v>
      </c>
      <c s="36" t="s">
        <v>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2878</v>
      </c>
    </row>
    <row r="69" spans="1:5" ht="12.75">
      <c r="A69" s="35" t="s">
        <v>56</v>
      </c>
      <c r="E69" s="40" t="s">
        <v>3002</v>
      </c>
    </row>
    <row r="70" spans="1:5" ht="12.75">
      <c r="A70" t="s">
        <v>58</v>
      </c>
      <c r="E70" s="39" t="s">
        <v>1142</v>
      </c>
    </row>
    <row r="71" spans="1:13" ht="12.75">
      <c r="A71" t="s">
        <v>46</v>
      </c>
      <c r="C71" s="31" t="s">
        <v>85</v>
      </c>
      <c r="E71" s="33" t="s">
        <v>2959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119</v>
      </c>
      <c s="34" t="s">
        <v>2960</v>
      </c>
      <c s="35" t="s">
        <v>50</v>
      </c>
      <c s="6" t="s">
        <v>2961</v>
      </c>
      <c s="36" t="s">
        <v>97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2878</v>
      </c>
    </row>
    <row r="74" spans="1:5" ht="12.75">
      <c r="A74" s="35" t="s">
        <v>56</v>
      </c>
      <c r="E74" s="40" t="s">
        <v>3003</v>
      </c>
    </row>
    <row r="75" spans="1:5" ht="12.75">
      <c r="A75" t="s">
        <v>58</v>
      </c>
      <c r="E75" s="39" t="s">
        <v>1142</v>
      </c>
    </row>
    <row r="76" spans="1:13" ht="12.75">
      <c r="A76" t="s">
        <v>46</v>
      </c>
      <c r="C76" s="31" t="s">
        <v>94</v>
      </c>
      <c r="E76" s="33" t="s">
        <v>1582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123</v>
      </c>
      <c s="34" t="s">
        <v>2180</v>
      </c>
      <c s="35" t="s">
        <v>50</v>
      </c>
      <c s="6" t="s">
        <v>2181</v>
      </c>
      <c s="36" t="s">
        <v>97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2971</v>
      </c>
    </row>
    <row r="79" spans="1:5" ht="12.75">
      <c r="A79" s="35" t="s">
        <v>56</v>
      </c>
      <c r="E79" s="40" t="s">
        <v>3004</v>
      </c>
    </row>
    <row r="80" spans="1:5" ht="12.75">
      <c r="A80" t="s">
        <v>58</v>
      </c>
      <c r="E80" s="39" t="s">
        <v>1142</v>
      </c>
    </row>
    <row r="81" spans="1:16" ht="25.5">
      <c r="A81" t="s">
        <v>49</v>
      </c>
      <c s="34" t="s">
        <v>126</v>
      </c>
      <c s="34" t="s">
        <v>2973</v>
      </c>
      <c s="35" t="s">
        <v>50</v>
      </c>
      <c s="6" t="s">
        <v>2974</v>
      </c>
      <c s="36" t="s">
        <v>88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2878</v>
      </c>
    </row>
    <row r="83" spans="1:5" ht="12.75">
      <c r="A83" s="35" t="s">
        <v>56</v>
      </c>
      <c r="E83" s="40" t="s">
        <v>3005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129</v>
      </c>
      <c s="34" t="s">
        <v>3006</v>
      </c>
      <c s="35" t="s">
        <v>50</v>
      </c>
      <c s="6" t="s">
        <v>3007</v>
      </c>
      <c s="36" t="s">
        <v>110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3008</v>
      </c>
    </row>
    <row r="87" spans="1:5" ht="12.75">
      <c r="A87" s="35" t="s">
        <v>56</v>
      </c>
      <c r="E87" s="40" t="s">
        <v>2969</v>
      </c>
    </row>
    <row r="88" spans="1:5" ht="89.25">
      <c r="A88" t="s">
        <v>58</v>
      </c>
      <c r="E88" s="39" t="s">
        <v>3009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375</v>
      </c>
      <c r="E8" s="30" t="s">
        <v>374</v>
      </c>
      <c r="J8" s="29">
        <f>0+J9+J14+J19+J68</f>
      </c>
      <c s="29">
        <f>0+K9+K14+K19+K68</f>
      </c>
      <c s="29">
        <f>0+L9+L14+L19+L68</f>
      </c>
      <c s="29">
        <f>0+M9+M14+M19+M68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376</v>
      </c>
    </row>
    <row r="18" spans="1:5" ht="140.25">
      <c r="A18" t="s">
        <v>58</v>
      </c>
      <c r="E18" s="39" t="s">
        <v>253</v>
      </c>
    </row>
    <row r="19" spans="1:13" ht="12.75">
      <c r="A19" t="s">
        <v>46</v>
      </c>
      <c r="C19" s="31" t="s">
        <v>344</v>
      </c>
      <c r="E19" s="33" t="s">
        <v>345</v>
      </c>
      <c r="J19" s="32">
        <f>0</f>
      </c>
      <c s="32">
        <f>0</f>
      </c>
      <c s="32">
        <f>0+L20+L24+L28+L32+L36+L40+L44+L48+L52+L56+L60+L64</f>
      </c>
      <c s="32">
        <f>0+M20+M24+M28+M32+M36+M40+M44+M48+M52+M56+M60+M64</f>
      </c>
    </row>
    <row r="20" spans="1:16" ht="12.75">
      <c r="A20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110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379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380</v>
      </c>
      <c s="35" t="s">
        <v>5</v>
      </c>
      <c s="6" t="s">
        <v>381</v>
      </c>
      <c s="36" t="s">
        <v>110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382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386</v>
      </c>
      <c s="35" t="s">
        <v>5</v>
      </c>
      <c s="6" t="s">
        <v>387</v>
      </c>
      <c s="36" t="s">
        <v>110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388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389</v>
      </c>
      <c s="35" t="s">
        <v>5</v>
      </c>
      <c s="6" t="s">
        <v>390</v>
      </c>
      <c s="36" t="s">
        <v>110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391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392</v>
      </c>
      <c s="35" t="s">
        <v>5</v>
      </c>
      <c s="6" t="s">
        <v>393</v>
      </c>
      <c s="36" t="s">
        <v>110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394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395</v>
      </c>
      <c s="35" t="s">
        <v>5</v>
      </c>
      <c s="6" t="s">
        <v>396</v>
      </c>
      <c s="36" t="s">
        <v>110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397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398</v>
      </c>
      <c s="35" t="s">
        <v>5</v>
      </c>
      <c s="6" t="s">
        <v>399</v>
      </c>
      <c s="36" t="s">
        <v>110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400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401</v>
      </c>
      <c s="35" t="s">
        <v>5</v>
      </c>
      <c s="6" t="s">
        <v>402</v>
      </c>
      <c s="36" t="s">
        <v>110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403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404</v>
      </c>
      <c s="35" t="s">
        <v>5</v>
      </c>
      <c s="6" t="s">
        <v>405</v>
      </c>
      <c s="36" t="s">
        <v>110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406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407</v>
      </c>
      <c s="35" t="s">
        <v>5</v>
      </c>
      <c s="6" t="s">
        <v>408</v>
      </c>
      <c s="36" t="s">
        <v>110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409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410</v>
      </c>
      <c s="35" t="s">
        <v>5</v>
      </c>
      <c s="6" t="s">
        <v>411</v>
      </c>
      <c s="36" t="s">
        <v>110</v>
      </c>
      <c s="37">
        <v>205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412</v>
      </c>
    </row>
    <row r="67" spans="1:5" ht="12.75">
      <c r="A67" t="s">
        <v>58</v>
      </c>
      <c r="E67" s="39" t="s">
        <v>284</v>
      </c>
    </row>
    <row r="68" spans="1:13" ht="12.75">
      <c r="A68" t="s">
        <v>46</v>
      </c>
      <c r="C68" s="31" t="s">
        <v>349</v>
      </c>
      <c r="E68" s="33" t="s">
        <v>350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413</v>
      </c>
      <c s="35" t="s">
        <v>5</v>
      </c>
      <c s="6" t="s">
        <v>414</v>
      </c>
      <c s="36" t="s">
        <v>110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63.75">
      <c r="A71" s="35" t="s">
        <v>56</v>
      </c>
      <c r="E71" s="40" t="s">
        <v>415</v>
      </c>
    </row>
    <row r="72" spans="1:5" ht="12.75">
      <c r="A72" t="s">
        <v>58</v>
      </c>
      <c r="E72" s="39" t="s">
        <v>284</v>
      </c>
    </row>
    <row r="73" spans="1:16" ht="12.75">
      <c r="A73" t="s">
        <v>49</v>
      </c>
      <c s="34" t="s">
        <v>123</v>
      </c>
      <c s="34" t="s">
        <v>416</v>
      </c>
      <c s="35" t="s">
        <v>5</v>
      </c>
      <c s="6" t="s">
        <v>417</v>
      </c>
      <c s="36" t="s">
        <v>110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418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126</v>
      </c>
      <c s="34" t="s">
        <v>419</v>
      </c>
      <c s="35" t="s">
        <v>5</v>
      </c>
      <c s="6" t="s">
        <v>420</v>
      </c>
      <c s="36" t="s">
        <v>110</v>
      </c>
      <c s="37">
        <v>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421</v>
      </c>
    </row>
    <row r="80" spans="1:5" ht="12.75">
      <c r="A80" t="s">
        <v>58</v>
      </c>
      <c r="E80" s="39" t="s">
        <v>284</v>
      </c>
    </row>
    <row r="81" spans="1:16" ht="12.75">
      <c r="A81" t="s">
        <v>49</v>
      </c>
      <c s="34" t="s">
        <v>129</v>
      </c>
      <c s="34" t="s">
        <v>422</v>
      </c>
      <c s="35" t="s">
        <v>5</v>
      </c>
      <c s="6" t="s">
        <v>423</v>
      </c>
      <c s="36" t="s">
        <v>110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424</v>
      </c>
    </row>
    <row r="84" spans="1:5" ht="12.75">
      <c r="A84" t="s">
        <v>58</v>
      </c>
      <c r="E8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3012</v>
      </c>
      <c r="E8" s="30" t="s">
        <v>3011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3013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677</v>
      </c>
      <c s="35" t="s">
        <v>678</v>
      </c>
      <c s="6" t="s">
        <v>1868</v>
      </c>
      <c s="36" t="s">
        <v>78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3014</v>
      </c>
    </row>
    <row r="17" spans="1:5" ht="140.25">
      <c r="A17" t="s">
        <v>58</v>
      </c>
      <c r="E17" s="39" t="s">
        <v>2076</v>
      </c>
    </row>
    <row r="18" spans="1:13" ht="12.75">
      <c r="A18" t="s">
        <v>46</v>
      </c>
      <c r="C18" s="31" t="s">
        <v>104</v>
      </c>
      <c r="E18" s="33" t="s">
        <v>3015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3016</v>
      </c>
    </row>
    <row r="22" spans="1:5" ht="38.25">
      <c r="A22" t="s">
        <v>58</v>
      </c>
      <c r="E22" s="39" t="s">
        <v>3017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3018</v>
      </c>
      <c s="35" t="s">
        <v>5</v>
      </c>
      <c s="6" t="s">
        <v>3019</v>
      </c>
      <c s="36" t="s">
        <v>88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3020</v>
      </c>
    </row>
    <row r="27" spans="1:5" ht="25.5">
      <c r="A27" t="s">
        <v>58</v>
      </c>
      <c r="E27" s="39" t="s">
        <v>3021</v>
      </c>
    </row>
    <row r="28" spans="1:13" ht="12.75">
      <c r="A28" t="s">
        <v>46</v>
      </c>
      <c r="C28" s="31" t="s">
        <v>26</v>
      </c>
      <c r="E28" s="33" t="s">
        <v>1559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70</v>
      </c>
      <c s="34" t="s">
        <v>515</v>
      </c>
      <c s="35" t="s">
        <v>5</v>
      </c>
      <c s="6" t="s">
        <v>516</v>
      </c>
      <c s="36" t="s">
        <v>53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3022</v>
      </c>
    </row>
    <row r="32" spans="1:5" ht="25.5">
      <c r="A32" t="s">
        <v>58</v>
      </c>
      <c r="E32" s="39" t="s">
        <v>2758</v>
      </c>
    </row>
    <row r="33" spans="1:16" ht="12.75">
      <c r="A33" t="s">
        <v>49</v>
      </c>
      <c s="34" t="s">
        <v>74</v>
      </c>
      <c s="34" t="s">
        <v>3023</v>
      </c>
      <c s="35" t="s">
        <v>5</v>
      </c>
      <c s="6" t="s">
        <v>3024</v>
      </c>
      <c s="36" t="s">
        <v>53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3025</v>
      </c>
    </row>
    <row r="36" spans="1:5" ht="51">
      <c r="A36" t="s">
        <v>58</v>
      </c>
      <c r="E36" s="39" t="s">
        <v>3026</v>
      </c>
    </row>
    <row r="37" spans="1:16" ht="12.75">
      <c r="A37" t="s">
        <v>49</v>
      </c>
      <c s="34" t="s">
        <v>85</v>
      </c>
      <c s="34" t="s">
        <v>3027</v>
      </c>
      <c s="35" t="s">
        <v>5</v>
      </c>
      <c s="6" t="s">
        <v>3028</v>
      </c>
      <c s="36" t="s">
        <v>97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3029</v>
      </c>
    </row>
    <row r="40" spans="1:5" ht="25.5">
      <c r="A40" t="s">
        <v>58</v>
      </c>
      <c r="E40" s="39" t="s">
        <v>3030</v>
      </c>
    </row>
    <row r="41" spans="1:13" ht="12.75">
      <c r="A41" t="s">
        <v>46</v>
      </c>
      <c r="C41" s="31" t="s">
        <v>74</v>
      </c>
      <c r="E41" s="33" t="s">
        <v>3031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2151</v>
      </c>
      <c s="35" t="s">
        <v>5</v>
      </c>
      <c s="6" t="s">
        <v>2152</v>
      </c>
      <c s="36" t="s">
        <v>97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51">
      <c r="A44" s="35" t="s">
        <v>56</v>
      </c>
      <c r="E44" s="40" t="s">
        <v>3032</v>
      </c>
    </row>
    <row r="45" spans="1:5" ht="89.25">
      <c r="A45" t="s">
        <v>58</v>
      </c>
      <c r="E45" s="39" t="s">
        <v>3033</v>
      </c>
    </row>
    <row r="46" spans="1:13" ht="12.75">
      <c r="A46" t="s">
        <v>46</v>
      </c>
      <c r="C46" s="31" t="s">
        <v>647</v>
      </c>
      <c r="E46" s="33" t="s">
        <v>3034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94</v>
      </c>
      <c s="34" t="s">
        <v>3035</v>
      </c>
      <c s="35" t="s">
        <v>5</v>
      </c>
      <c s="6" t="s">
        <v>3036</v>
      </c>
      <c s="36" t="s">
        <v>97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3037</v>
      </c>
    </row>
    <row r="50" spans="1:5" ht="25.5">
      <c r="A50" t="s">
        <v>58</v>
      </c>
      <c r="E50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3040</v>
      </c>
      <c r="E8" s="30" t="s">
        <v>3039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3041</v>
      </c>
    </row>
    <row r="13" spans="1:5" ht="293.2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3042</v>
      </c>
      <c s="35" t="s">
        <v>5</v>
      </c>
      <c s="6" t="s">
        <v>3043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3044</v>
      </c>
    </row>
    <row r="17" spans="1:5" ht="63.75">
      <c r="A17" t="s">
        <v>58</v>
      </c>
      <c r="E17" s="39" t="s">
        <v>3045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3046</v>
      </c>
    </row>
    <row r="22" spans="1:5" ht="153">
      <c r="A22" t="s">
        <v>58</v>
      </c>
      <c r="E22" s="39" t="s">
        <v>2074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3047</v>
      </c>
    </row>
    <row r="26" spans="1:5" ht="153">
      <c r="A26" t="s">
        <v>58</v>
      </c>
      <c r="E26" s="39" t="s">
        <v>2074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3048</v>
      </c>
    </row>
    <row r="30" spans="1:5" ht="153">
      <c r="A30" t="s">
        <v>58</v>
      </c>
      <c r="E30" s="39" t="s">
        <v>2074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74</v>
      </c>
      <c s="34" t="s">
        <v>3049</v>
      </c>
      <c s="35" t="s">
        <v>5</v>
      </c>
      <c s="6" t="s">
        <v>3050</v>
      </c>
      <c s="36" t="s">
        <v>3051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3052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06">
      <c r="A38" s="35" t="s">
        <v>56</v>
      </c>
      <c r="E38" s="40" t="s">
        <v>3053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2082</v>
      </c>
      <c s="35" t="s">
        <v>5</v>
      </c>
      <c s="6" t="s">
        <v>2083</v>
      </c>
      <c s="36" t="s">
        <v>53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3054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707</v>
      </c>
      <c s="35" t="s">
        <v>5</v>
      </c>
      <c s="6" t="s">
        <v>708</v>
      </c>
      <c s="36" t="s">
        <v>53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3055</v>
      </c>
    </row>
    <row r="47" spans="1:5" ht="12.75">
      <c r="A47" t="s">
        <v>58</v>
      </c>
      <c r="E47" s="39" t="s">
        <v>284</v>
      </c>
    </row>
    <row r="48" spans="1:13" ht="12.75">
      <c r="A48" t="s">
        <v>46</v>
      </c>
      <c r="C48" s="31" t="s">
        <v>136</v>
      </c>
      <c r="E48" s="33" t="s">
        <v>1554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100</v>
      </c>
      <c s="34" t="s">
        <v>3056</v>
      </c>
      <c s="35" t="s">
        <v>5</v>
      </c>
      <c s="6" t="s">
        <v>3057</v>
      </c>
      <c s="36" t="s">
        <v>78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3058</v>
      </c>
    </row>
    <row r="52" spans="1:5" ht="12.75">
      <c r="A52" t="s">
        <v>58</v>
      </c>
      <c r="E52" s="39" t="s">
        <v>284</v>
      </c>
    </row>
    <row r="53" spans="1:16" ht="12.75">
      <c r="A53" t="s">
        <v>49</v>
      </c>
      <c s="34" t="s">
        <v>104</v>
      </c>
      <c s="34" t="s">
        <v>3059</v>
      </c>
      <c s="35" t="s">
        <v>5</v>
      </c>
      <c s="6" t="s">
        <v>3060</v>
      </c>
      <c s="36" t="s">
        <v>88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3061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1989</v>
      </c>
      <c s="35" t="s">
        <v>5</v>
      </c>
      <c s="6" t="s">
        <v>1990</v>
      </c>
      <c s="36" t="s">
        <v>53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3062</v>
      </c>
    </row>
    <row r="60" spans="1:5" ht="369.75">
      <c r="A60" t="s">
        <v>58</v>
      </c>
      <c r="E60" s="39" t="s">
        <v>2098</v>
      </c>
    </row>
    <row r="61" spans="1:16" ht="12.75">
      <c r="A61" t="s">
        <v>49</v>
      </c>
      <c s="34" t="s">
        <v>111</v>
      </c>
      <c s="34" t="s">
        <v>2942</v>
      </c>
      <c s="35" t="s">
        <v>5</v>
      </c>
      <c s="6" t="s">
        <v>2943</v>
      </c>
      <c s="36" t="s">
        <v>53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3063</v>
      </c>
    </row>
    <row r="64" spans="1:5" ht="369.75">
      <c r="A64" t="s">
        <v>58</v>
      </c>
      <c r="E64" s="39" t="s">
        <v>2098</v>
      </c>
    </row>
    <row r="65" spans="1:16" ht="12.75">
      <c r="A65" t="s">
        <v>49</v>
      </c>
      <c s="34" t="s">
        <v>115</v>
      </c>
      <c s="34" t="s">
        <v>2945</v>
      </c>
      <c s="35" t="s">
        <v>5</v>
      </c>
      <c s="6" t="s">
        <v>2946</v>
      </c>
      <c s="36" t="s">
        <v>78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3064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2949</v>
      </c>
      <c s="35" t="s">
        <v>5</v>
      </c>
      <c s="6" t="s">
        <v>2950</v>
      </c>
      <c s="36" t="s">
        <v>78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3065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1559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123</v>
      </c>
      <c s="34" t="s">
        <v>2102</v>
      </c>
      <c s="35" t="s">
        <v>5</v>
      </c>
      <c s="6" t="s">
        <v>2103</v>
      </c>
      <c s="36" t="s">
        <v>53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3066</v>
      </c>
    </row>
    <row r="77" spans="1:5" ht="382.5">
      <c r="A77" t="s">
        <v>58</v>
      </c>
      <c r="E77" s="39" t="s">
        <v>2105</v>
      </c>
    </row>
    <row r="78" spans="1:16" ht="12.75">
      <c r="A78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3067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2109</v>
      </c>
      <c s="35" t="s">
        <v>5</v>
      </c>
      <c s="6" t="s">
        <v>2110</v>
      </c>
      <c s="36" t="s">
        <v>53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3068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3069</v>
      </c>
      <c s="35" t="s">
        <v>5</v>
      </c>
      <c s="6" t="s">
        <v>3070</v>
      </c>
      <c s="36" t="s">
        <v>53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3071</v>
      </c>
    </row>
    <row r="89" spans="1:5" ht="369.75">
      <c r="A89" t="s">
        <v>58</v>
      </c>
      <c r="E89" s="39" t="s">
        <v>2839</v>
      </c>
    </row>
    <row r="90" spans="1:16" ht="12.75">
      <c r="A90" t="s">
        <v>49</v>
      </c>
      <c s="34" t="s">
        <v>136</v>
      </c>
      <c s="34" t="s">
        <v>2426</v>
      </c>
      <c s="35" t="s">
        <v>5</v>
      </c>
      <c s="6" t="s">
        <v>2427</v>
      </c>
      <c s="36" t="s">
        <v>78</v>
      </c>
      <c s="37">
        <v>0.318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3072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2841</v>
      </c>
      <c s="35" t="s">
        <v>5</v>
      </c>
      <c s="6" t="s">
        <v>2842</v>
      </c>
      <c s="36" t="s">
        <v>78</v>
      </c>
      <c s="37">
        <v>0.528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3073</v>
      </c>
    </row>
    <row r="97" spans="1:5" ht="12.75">
      <c r="A97" t="s">
        <v>58</v>
      </c>
      <c r="E97" s="39" t="s">
        <v>284</v>
      </c>
    </row>
    <row r="98" spans="1:13" ht="12.75">
      <c r="A98" t="s">
        <v>46</v>
      </c>
      <c r="C98" s="31" t="s">
        <v>66</v>
      </c>
      <c r="E98" s="33" t="s">
        <v>1624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144</v>
      </c>
      <c s="34" t="s">
        <v>2115</v>
      </c>
      <c s="35" t="s">
        <v>50</v>
      </c>
      <c s="6" t="s">
        <v>2116</v>
      </c>
      <c s="36" t="s">
        <v>53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40.25">
      <c r="A101" s="35" t="s">
        <v>56</v>
      </c>
      <c r="E101" s="40" t="s">
        <v>3074</v>
      </c>
    </row>
    <row r="102" spans="1:5" ht="38.25">
      <c r="A102" t="s">
        <v>58</v>
      </c>
      <c r="E102" s="39" t="s">
        <v>2118</v>
      </c>
    </row>
    <row r="103" spans="1:13" ht="12.75">
      <c r="A103" t="s">
        <v>46</v>
      </c>
      <c r="C103" s="31" t="s">
        <v>211</v>
      </c>
      <c r="E103" s="33" t="s">
        <v>1624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148</v>
      </c>
      <c s="34" t="s">
        <v>1625</v>
      </c>
      <c s="35" t="s">
        <v>5</v>
      </c>
      <c s="6" t="s">
        <v>1626</v>
      </c>
      <c s="36" t="s">
        <v>53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3075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1629</v>
      </c>
      <c s="35" t="s">
        <v>5</v>
      </c>
      <c s="6" t="s">
        <v>1630</v>
      </c>
      <c s="36" t="s">
        <v>53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3076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529</v>
      </c>
      <c s="35" t="s">
        <v>5</v>
      </c>
      <c s="6" t="s">
        <v>530</v>
      </c>
      <c s="36" t="s">
        <v>53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3077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2115</v>
      </c>
      <c s="35" t="s">
        <v>5</v>
      </c>
      <c s="6" t="s">
        <v>2116</v>
      </c>
      <c s="36" t="s">
        <v>53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3078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539</v>
      </c>
      <c s="35" t="s">
        <v>5</v>
      </c>
      <c s="6" t="s">
        <v>540</v>
      </c>
      <c s="36" t="s">
        <v>53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3079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2154</v>
      </c>
      <c r="E124" s="33" t="s">
        <v>2155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167</v>
      </c>
      <c s="34" t="s">
        <v>3080</v>
      </c>
      <c s="35" t="s">
        <v>5</v>
      </c>
      <c s="6" t="s">
        <v>3081</v>
      </c>
      <c s="36" t="s">
        <v>97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3082</v>
      </c>
    </row>
    <row r="128" spans="1:5" ht="409.5">
      <c r="A128" t="s">
        <v>58</v>
      </c>
      <c r="E128" s="39" t="s">
        <v>3083</v>
      </c>
    </row>
    <row r="129" spans="1:13" ht="12.75">
      <c r="A129" t="s">
        <v>46</v>
      </c>
      <c r="C129" s="31" t="s">
        <v>877</v>
      </c>
      <c r="E129" s="33" t="s">
        <v>1582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3084</v>
      </c>
    </row>
    <row r="133" spans="1:5" ht="38.25">
      <c r="A133" t="s">
        <v>58</v>
      </c>
      <c r="E133" s="39" t="s">
        <v>2179</v>
      </c>
    </row>
    <row r="134" spans="1:16" ht="12.75">
      <c r="A134" t="s">
        <v>49</v>
      </c>
      <c s="34" t="s">
        <v>175</v>
      </c>
      <c s="34" t="s">
        <v>2189</v>
      </c>
      <c s="35" t="s">
        <v>5</v>
      </c>
      <c s="6" t="s">
        <v>2190</v>
      </c>
      <c s="36" t="s">
        <v>2070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3085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3086</v>
      </c>
    </row>
    <row r="141" spans="1:5" ht="38.25">
      <c r="A141" t="s">
        <v>58</v>
      </c>
      <c r="E141" s="39" t="s">
        <v>2197</v>
      </c>
    </row>
    <row r="142" spans="1:13" ht="12.75">
      <c r="A142" t="s">
        <v>46</v>
      </c>
      <c r="C142" s="31" t="s">
        <v>662</v>
      </c>
      <c r="E142" s="33" t="s">
        <v>2056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183</v>
      </c>
      <c s="34" t="s">
        <v>3087</v>
      </c>
      <c s="35" t="s">
        <v>5</v>
      </c>
      <c s="6" t="s">
        <v>3088</v>
      </c>
      <c s="36" t="s">
        <v>53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3089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186</v>
      </c>
      <c s="34" t="s">
        <v>2198</v>
      </c>
      <c s="35" t="s">
        <v>5</v>
      </c>
      <c s="6" t="s">
        <v>2199</v>
      </c>
      <c s="36" t="s">
        <v>53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76.5">
      <c r="A149" s="35" t="s">
        <v>56</v>
      </c>
      <c r="E149" s="40" t="s">
        <v>3090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189</v>
      </c>
      <c s="34" t="s">
        <v>2206</v>
      </c>
      <c s="35" t="s">
        <v>5</v>
      </c>
      <c s="6" t="s">
        <v>2207</v>
      </c>
      <c s="36" t="s">
        <v>97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3091</v>
      </c>
    </row>
    <row r="154" spans="1:5" ht="12.75">
      <c r="A154" t="s">
        <v>58</v>
      </c>
      <c r="E15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3094</v>
      </c>
      <c r="E8" s="30" t="s">
        <v>3093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3095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677</v>
      </c>
      <c s="35" t="s">
        <v>678</v>
      </c>
      <c s="6" t="s">
        <v>1868</v>
      </c>
      <c s="36" t="s">
        <v>78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3096</v>
      </c>
    </row>
    <row r="17" spans="1:5" ht="140.25">
      <c r="A17" t="s">
        <v>58</v>
      </c>
      <c r="E17" s="39" t="s">
        <v>2076</v>
      </c>
    </row>
    <row r="18" spans="1:13" ht="12.75">
      <c r="A18" t="s">
        <v>46</v>
      </c>
      <c r="C18" s="31" t="s">
        <v>104</v>
      </c>
      <c r="E18" s="33" t="s">
        <v>3015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3097</v>
      </c>
    </row>
    <row r="22" spans="1:5" ht="38.25">
      <c r="A22" t="s">
        <v>58</v>
      </c>
      <c r="E22" s="39" t="s">
        <v>3017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3018</v>
      </c>
      <c s="35" t="s">
        <v>5</v>
      </c>
      <c s="6" t="s">
        <v>3019</v>
      </c>
      <c s="36" t="s">
        <v>88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3098</v>
      </c>
    </row>
    <row r="27" spans="1:5" ht="25.5">
      <c r="A27" t="s">
        <v>58</v>
      </c>
      <c r="E27" s="39" t="s">
        <v>3021</v>
      </c>
    </row>
    <row r="28" spans="1:13" ht="12.75">
      <c r="A28" t="s">
        <v>46</v>
      </c>
      <c r="C28" s="31" t="s">
        <v>26</v>
      </c>
      <c r="E28" s="33" t="s">
        <v>1559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70</v>
      </c>
      <c s="34" t="s">
        <v>3099</v>
      </c>
      <c s="35" t="s">
        <v>5</v>
      </c>
      <c s="6" t="s">
        <v>3100</v>
      </c>
      <c s="36" t="s">
        <v>53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25.5">
      <c r="A31" s="35" t="s">
        <v>56</v>
      </c>
      <c r="E31" s="40" t="s">
        <v>3101</v>
      </c>
    </row>
    <row r="32" spans="1:5" ht="102">
      <c r="A32" t="s">
        <v>58</v>
      </c>
      <c r="E32" s="39" t="s">
        <v>3102</v>
      </c>
    </row>
    <row r="33" spans="1:16" ht="12.75">
      <c r="A33" t="s">
        <v>49</v>
      </c>
      <c s="34" t="s">
        <v>74</v>
      </c>
      <c s="34" t="s">
        <v>2106</v>
      </c>
      <c s="35" t="s">
        <v>5</v>
      </c>
      <c s="6" t="s">
        <v>2107</v>
      </c>
      <c s="36" t="s">
        <v>78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25.5">
      <c r="A35" s="35" t="s">
        <v>56</v>
      </c>
      <c r="E35" s="40" t="s">
        <v>3103</v>
      </c>
    </row>
    <row r="36" spans="1:5" ht="63.75">
      <c r="A36" t="s">
        <v>58</v>
      </c>
      <c r="E36" s="39" t="s">
        <v>3104</v>
      </c>
    </row>
    <row r="37" spans="1:16" ht="12.75">
      <c r="A37" t="s">
        <v>49</v>
      </c>
      <c s="34" t="s">
        <v>85</v>
      </c>
      <c s="34" t="s">
        <v>515</v>
      </c>
      <c s="35" t="s">
        <v>5</v>
      </c>
      <c s="6" t="s">
        <v>516</v>
      </c>
      <c s="36" t="s">
        <v>53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3105</v>
      </c>
    </row>
    <row r="40" spans="1:5" ht="25.5">
      <c r="A40" t="s">
        <v>58</v>
      </c>
      <c r="E40" s="39" t="s">
        <v>2758</v>
      </c>
    </row>
    <row r="41" spans="1:16" ht="12.75">
      <c r="A41" t="s">
        <v>49</v>
      </c>
      <c s="34" t="s">
        <v>90</v>
      </c>
      <c s="34" t="s">
        <v>3023</v>
      </c>
      <c s="35" t="s">
        <v>5</v>
      </c>
      <c s="6" t="s">
        <v>3024</v>
      </c>
      <c s="36" t="s">
        <v>53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3106</v>
      </c>
    </row>
    <row r="44" spans="1:5" ht="51">
      <c r="A44" t="s">
        <v>58</v>
      </c>
      <c r="E44" s="39" t="s">
        <v>3026</v>
      </c>
    </row>
    <row r="45" spans="1:16" ht="12.75">
      <c r="A45" t="s">
        <v>49</v>
      </c>
      <c s="34" t="s">
        <v>94</v>
      </c>
      <c s="34" t="s">
        <v>3107</v>
      </c>
      <c s="35" t="s">
        <v>5</v>
      </c>
      <c s="6" t="s">
        <v>3108</v>
      </c>
      <c s="36" t="s">
        <v>53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3109</v>
      </c>
    </row>
    <row r="48" spans="1:5" ht="165.75">
      <c r="A48" t="s">
        <v>58</v>
      </c>
      <c r="E48" s="39" t="s">
        <v>3110</v>
      </c>
    </row>
    <row r="49" spans="1:16" ht="12.75">
      <c r="A49" t="s">
        <v>49</v>
      </c>
      <c s="34" t="s">
        <v>100</v>
      </c>
      <c s="34" t="s">
        <v>3111</v>
      </c>
      <c s="35" t="s">
        <v>5</v>
      </c>
      <c s="6" t="s">
        <v>3112</v>
      </c>
      <c s="36" t="s">
        <v>245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3113</v>
      </c>
    </row>
    <row r="52" spans="1:5" ht="76.5">
      <c r="A52" t="s">
        <v>58</v>
      </c>
      <c r="E52" s="39" t="s">
        <v>3114</v>
      </c>
    </row>
    <row r="53" spans="1:13" ht="12.75">
      <c r="A53" t="s">
        <v>46</v>
      </c>
      <c r="C53" s="31" t="s">
        <v>66</v>
      </c>
      <c r="E53" s="33" t="s">
        <v>3115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38.25">
      <c r="A56" s="35" t="s">
        <v>56</v>
      </c>
      <c r="E56" s="40" t="s">
        <v>3116</v>
      </c>
    </row>
    <row r="57" spans="1:5" ht="369.75">
      <c r="A57" t="s">
        <v>58</v>
      </c>
      <c r="E57" s="39" t="s">
        <v>3117</v>
      </c>
    </row>
    <row r="58" spans="1:16" ht="12.75">
      <c r="A58" t="s">
        <v>49</v>
      </c>
      <c s="34" t="s">
        <v>107</v>
      </c>
      <c s="34" t="s">
        <v>539</v>
      </c>
      <c s="35" t="s">
        <v>5</v>
      </c>
      <c s="6" t="s">
        <v>540</v>
      </c>
      <c s="36" t="s">
        <v>53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3118</v>
      </c>
    </row>
    <row r="61" spans="1:5" ht="114.75">
      <c r="A61" t="s">
        <v>58</v>
      </c>
      <c r="E61" s="39" t="s">
        <v>3119</v>
      </c>
    </row>
    <row r="62" spans="1:13" ht="12.75">
      <c r="A62" t="s">
        <v>46</v>
      </c>
      <c r="C62" s="31" t="s">
        <v>74</v>
      </c>
      <c r="E62" s="33" t="s">
        <v>3031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2151</v>
      </c>
      <c s="35" t="s">
        <v>5</v>
      </c>
      <c s="6" t="s">
        <v>2152</v>
      </c>
      <c s="36" t="s">
        <v>97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3120</v>
      </c>
    </row>
    <row r="66" spans="1:5" ht="89.25">
      <c r="A66" t="s">
        <v>58</v>
      </c>
      <c r="E66" s="39" t="s">
        <v>3033</v>
      </c>
    </row>
    <row r="67" spans="1:13" ht="12.75">
      <c r="A67" t="s">
        <v>46</v>
      </c>
      <c r="C67" s="31" t="s">
        <v>647</v>
      </c>
      <c r="E67" s="33" t="s">
        <v>3034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3035</v>
      </c>
      <c s="35" t="s">
        <v>5</v>
      </c>
      <c s="6" t="s">
        <v>3036</v>
      </c>
      <c s="36" t="s">
        <v>97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3121</v>
      </c>
    </row>
    <row r="71" spans="1:5" ht="25.5">
      <c r="A71" t="s">
        <v>58</v>
      </c>
      <c r="E71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3124</v>
      </c>
      <c r="E8" s="30" t="s">
        <v>3123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2068</v>
      </c>
      <c s="35" t="s">
        <v>5</v>
      </c>
      <c s="6" t="s">
        <v>2069</v>
      </c>
      <c s="36" t="s">
        <v>2070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3125</v>
      </c>
    </row>
    <row r="13" spans="1:5" ht="293.2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3126</v>
      </c>
    </row>
    <row r="18" spans="1:5" ht="12.75">
      <c r="A18" t="s">
        <v>58</v>
      </c>
      <c r="E18" s="39" t="s">
        <v>284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3127</v>
      </c>
    </row>
    <row r="22" spans="1:5" ht="140.25">
      <c r="A22" t="s">
        <v>58</v>
      </c>
      <c r="E22" s="39" t="s">
        <v>2076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1868</v>
      </c>
      <c s="36" t="s">
        <v>78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3128</v>
      </c>
    </row>
    <row r="26" spans="1:5" ht="12.75">
      <c r="A26" t="s">
        <v>58</v>
      </c>
      <c r="E26" s="39" t="s">
        <v>284</v>
      </c>
    </row>
    <row r="27" spans="1:16" ht="38.25">
      <c r="A27" t="s">
        <v>49</v>
      </c>
      <c s="34" t="s">
        <v>70</v>
      </c>
      <c s="34" t="s">
        <v>2078</v>
      </c>
      <c s="35" t="s">
        <v>2079</v>
      </c>
      <c s="6" t="s">
        <v>2080</v>
      </c>
      <c s="36" t="s">
        <v>78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3129</v>
      </c>
    </row>
    <row r="30" spans="1:5" ht="12.75">
      <c r="A30" t="s">
        <v>58</v>
      </c>
      <c r="E30" s="39" t="s">
        <v>284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74</v>
      </c>
      <c s="34" t="s">
        <v>2638</v>
      </c>
      <c s="35" t="s">
        <v>5</v>
      </c>
      <c s="6" t="s">
        <v>2639</v>
      </c>
      <c s="36" t="s">
        <v>53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3130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3049</v>
      </c>
      <c s="35" t="s">
        <v>5</v>
      </c>
      <c s="6" t="s">
        <v>3050</v>
      </c>
      <c s="36" t="s">
        <v>3051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3131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3132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2486</v>
      </c>
      <c s="35" t="s">
        <v>5</v>
      </c>
      <c s="6" t="s">
        <v>2065</v>
      </c>
      <c s="36" t="s">
        <v>53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3133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472</v>
      </c>
      <c s="35" t="s">
        <v>5</v>
      </c>
      <c s="6" t="s">
        <v>473</v>
      </c>
      <c s="36" t="s">
        <v>53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3134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707</v>
      </c>
      <c s="35" t="s">
        <v>5</v>
      </c>
      <c s="6" t="s">
        <v>708</v>
      </c>
      <c s="36" t="s">
        <v>53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3135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107</v>
      </c>
      <c s="34" t="s">
        <v>3136</v>
      </c>
      <c s="35" t="s">
        <v>5</v>
      </c>
      <c s="6" t="s">
        <v>3137</v>
      </c>
      <c s="36" t="s">
        <v>78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3138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3139</v>
      </c>
      <c s="35" t="s">
        <v>5</v>
      </c>
      <c s="6" t="s">
        <v>3140</v>
      </c>
      <c s="36" t="s">
        <v>78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51">
      <c r="A63" s="35" t="s">
        <v>56</v>
      </c>
      <c r="E63" s="40" t="s">
        <v>3138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2235</v>
      </c>
      <c s="35" t="s">
        <v>5</v>
      </c>
      <c s="6" t="s">
        <v>2236</v>
      </c>
      <c s="36" t="s">
        <v>88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3141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3142</v>
      </c>
    </row>
    <row r="72" spans="1:5" ht="369.75">
      <c r="A72" t="s">
        <v>58</v>
      </c>
      <c r="E72" s="39" t="s">
        <v>2098</v>
      </c>
    </row>
    <row r="73" spans="1:16" ht="12.75">
      <c r="A73" t="s">
        <v>49</v>
      </c>
      <c s="34" t="s">
        <v>123</v>
      </c>
      <c s="34" t="s">
        <v>2942</v>
      </c>
      <c s="35" t="s">
        <v>5</v>
      </c>
      <c s="6" t="s">
        <v>2943</v>
      </c>
      <c s="36" t="s">
        <v>53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3143</v>
      </c>
    </row>
    <row r="76" spans="1:5" ht="369.75">
      <c r="A76" t="s">
        <v>58</v>
      </c>
      <c r="E76" s="39" t="s">
        <v>2098</v>
      </c>
    </row>
    <row r="77" spans="1:16" ht="12.75">
      <c r="A77" t="s">
        <v>49</v>
      </c>
      <c s="34" t="s">
        <v>126</v>
      </c>
      <c s="34" t="s">
        <v>3144</v>
      </c>
      <c s="35" t="s">
        <v>5</v>
      </c>
      <c s="6" t="s">
        <v>3145</v>
      </c>
      <c s="36" t="s">
        <v>53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3146</v>
      </c>
    </row>
    <row r="80" spans="1:5" ht="369.75">
      <c r="A80" t="s">
        <v>58</v>
      </c>
      <c r="E80" s="39" t="s">
        <v>2098</v>
      </c>
    </row>
    <row r="81" spans="1:16" ht="12.75">
      <c r="A81" t="s">
        <v>49</v>
      </c>
      <c s="34" t="s">
        <v>129</v>
      </c>
      <c s="34" t="s">
        <v>2945</v>
      </c>
      <c s="35" t="s">
        <v>5</v>
      </c>
      <c s="6" t="s">
        <v>2946</v>
      </c>
      <c s="36" t="s">
        <v>78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3147</v>
      </c>
    </row>
    <row r="84" spans="1:5" ht="12.75">
      <c r="A84" t="s">
        <v>58</v>
      </c>
      <c r="E84" s="39" t="s">
        <v>284</v>
      </c>
    </row>
    <row r="85" spans="1:16" ht="12.75">
      <c r="A85" t="s">
        <v>49</v>
      </c>
      <c s="34" t="s">
        <v>133</v>
      </c>
      <c s="34" t="s">
        <v>2949</v>
      </c>
      <c s="35" t="s">
        <v>5</v>
      </c>
      <c s="6" t="s">
        <v>2950</v>
      </c>
      <c s="36" t="s">
        <v>78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3148</v>
      </c>
    </row>
    <row r="88" spans="1:5" ht="12.75">
      <c r="A88" t="s">
        <v>58</v>
      </c>
      <c r="E88" s="39" t="s">
        <v>284</v>
      </c>
    </row>
    <row r="89" spans="1:16" ht="12.75">
      <c r="A89" t="s">
        <v>49</v>
      </c>
      <c s="34" t="s">
        <v>136</v>
      </c>
      <c s="34" t="s">
        <v>3149</v>
      </c>
      <c s="35" t="s">
        <v>5</v>
      </c>
      <c s="6" t="s">
        <v>3150</v>
      </c>
      <c s="36" t="s">
        <v>110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3151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140</v>
      </c>
      <c s="34" t="s">
        <v>3152</v>
      </c>
      <c s="35" t="s">
        <v>5</v>
      </c>
      <c s="6" t="s">
        <v>3153</v>
      </c>
      <c s="36" t="s">
        <v>88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3154</v>
      </c>
    </row>
    <row r="96" spans="1:5" ht="12.75">
      <c r="A96" t="s">
        <v>58</v>
      </c>
      <c r="E96" s="39" t="s">
        <v>284</v>
      </c>
    </row>
    <row r="97" spans="1:13" ht="12.75">
      <c r="A97" t="s">
        <v>46</v>
      </c>
      <c r="C97" s="31" t="s">
        <v>175</v>
      </c>
      <c r="E97" s="33" t="s">
        <v>1559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144</v>
      </c>
      <c s="34" t="s">
        <v>2102</v>
      </c>
      <c s="35" t="s">
        <v>5</v>
      </c>
      <c s="6" t="s">
        <v>2103</v>
      </c>
      <c s="36" t="s">
        <v>53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76.5">
      <c r="A100" s="35" t="s">
        <v>56</v>
      </c>
      <c r="E100" s="40" t="s">
        <v>3155</v>
      </c>
    </row>
    <row r="101" spans="1:5" ht="382.5">
      <c r="A101" t="s">
        <v>58</v>
      </c>
      <c r="E101" s="39" t="s">
        <v>2105</v>
      </c>
    </row>
    <row r="102" spans="1:16" ht="12.75">
      <c r="A102" t="s">
        <v>49</v>
      </c>
      <c s="34" t="s">
        <v>148</v>
      </c>
      <c s="34" t="s">
        <v>2106</v>
      </c>
      <c s="35" t="s">
        <v>5</v>
      </c>
      <c s="6" t="s">
        <v>2107</v>
      </c>
      <c s="36" t="s">
        <v>78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02">
      <c r="A104" s="35" t="s">
        <v>56</v>
      </c>
      <c r="E104" s="40" t="s">
        <v>3156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3157</v>
      </c>
      <c s="35" t="s">
        <v>5</v>
      </c>
      <c s="6" t="s">
        <v>3158</v>
      </c>
      <c s="36" t="s">
        <v>53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3159</v>
      </c>
    </row>
    <row r="109" spans="1:5" ht="369.75">
      <c r="A109" t="s">
        <v>58</v>
      </c>
      <c r="E109" s="39" t="s">
        <v>2839</v>
      </c>
    </row>
    <row r="110" spans="1:16" ht="12.75">
      <c r="A110" t="s">
        <v>49</v>
      </c>
      <c s="34" t="s">
        <v>156</v>
      </c>
      <c s="34" t="s">
        <v>2841</v>
      </c>
      <c s="35" t="s">
        <v>5</v>
      </c>
      <c s="6" t="s">
        <v>2842</v>
      </c>
      <c s="36" t="s">
        <v>78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3160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3161</v>
      </c>
      <c s="35" t="s">
        <v>5</v>
      </c>
      <c s="6" t="s">
        <v>3162</v>
      </c>
      <c s="36" t="s">
        <v>53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3163</v>
      </c>
    </row>
    <row r="117" spans="1:5" ht="229.5">
      <c r="A117" t="s">
        <v>58</v>
      </c>
      <c r="E117" s="39" t="s">
        <v>1813</v>
      </c>
    </row>
    <row r="118" spans="1:13" ht="12.75">
      <c r="A118" t="s">
        <v>46</v>
      </c>
      <c r="C118" s="31" t="s">
        <v>211</v>
      </c>
      <c r="E118" s="33" t="s">
        <v>1624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163</v>
      </c>
      <c s="34" t="s">
        <v>1428</v>
      </c>
      <c s="35" t="s">
        <v>5</v>
      </c>
      <c s="6" t="s">
        <v>1429</v>
      </c>
      <c s="36" t="s">
        <v>53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51">
      <c r="A121" s="35" t="s">
        <v>56</v>
      </c>
      <c r="E121" s="40" t="s">
        <v>3164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526</v>
      </c>
      <c s="35" t="s">
        <v>5</v>
      </c>
      <c s="6" t="s">
        <v>527</v>
      </c>
      <c s="36" t="s">
        <v>53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3165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1629</v>
      </c>
      <c s="35" t="s">
        <v>5</v>
      </c>
      <c s="6" t="s">
        <v>1630</v>
      </c>
      <c s="36" t="s">
        <v>53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3166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2128</v>
      </c>
      <c s="35" t="s">
        <v>5</v>
      </c>
      <c s="6" t="s">
        <v>3167</v>
      </c>
      <c s="36" t="s">
        <v>53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51">
      <c r="A133" s="35" t="s">
        <v>56</v>
      </c>
      <c r="E133" s="40" t="s">
        <v>3168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2131</v>
      </c>
      <c s="35" t="s">
        <v>5</v>
      </c>
      <c s="6" t="s">
        <v>2132</v>
      </c>
      <c s="36" t="s">
        <v>78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51">
      <c r="A137" s="35" t="s">
        <v>56</v>
      </c>
      <c r="E137" s="40" t="s">
        <v>3169</v>
      </c>
    </row>
    <row r="138" spans="1:5" ht="12.75">
      <c r="A138" t="s">
        <v>58</v>
      </c>
      <c r="E138" s="39" t="s">
        <v>284</v>
      </c>
    </row>
    <row r="139" spans="1:16" ht="12.75">
      <c r="A139" t="s">
        <v>49</v>
      </c>
      <c s="34" t="s">
        <v>183</v>
      </c>
      <c s="34" t="s">
        <v>539</v>
      </c>
      <c s="35" t="s">
        <v>5</v>
      </c>
      <c s="6" t="s">
        <v>540</v>
      </c>
      <c s="36" t="s">
        <v>53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3170</v>
      </c>
    </row>
    <row r="142" spans="1:5" ht="12.75">
      <c r="A142" t="s">
        <v>58</v>
      </c>
      <c r="E142" s="39" t="s">
        <v>284</v>
      </c>
    </row>
    <row r="143" spans="1:13" ht="12.75">
      <c r="A143" t="s">
        <v>46</v>
      </c>
      <c r="C143" s="31" t="s">
        <v>628</v>
      </c>
      <c r="E143" s="33" t="s">
        <v>2147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186</v>
      </c>
      <c s="34" t="s">
        <v>3171</v>
      </c>
      <c s="35" t="s">
        <v>5</v>
      </c>
      <c s="6" t="s">
        <v>3172</v>
      </c>
      <c s="36" t="s">
        <v>53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3173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189</v>
      </c>
      <c s="34" t="s">
        <v>3174</v>
      </c>
      <c s="35" t="s">
        <v>5</v>
      </c>
      <c s="6" t="s">
        <v>3175</v>
      </c>
      <c s="36" t="s">
        <v>78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3176</v>
      </c>
    </row>
    <row r="151" spans="1:5" ht="12.75">
      <c r="A151" t="s">
        <v>58</v>
      </c>
      <c r="E151" s="39" t="s">
        <v>284</v>
      </c>
    </row>
    <row r="152" spans="1:13" ht="12.75">
      <c r="A152" t="s">
        <v>46</v>
      </c>
      <c r="C152" s="31" t="s">
        <v>2154</v>
      </c>
      <c r="E152" s="33" t="s">
        <v>2155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192</v>
      </c>
      <c s="34" t="s">
        <v>2156</v>
      </c>
      <c s="35" t="s">
        <v>5</v>
      </c>
      <c s="6" t="s">
        <v>2157</v>
      </c>
      <c s="36" t="s">
        <v>97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3177</v>
      </c>
    </row>
    <row r="156" spans="1:5" ht="409.5">
      <c r="A156" t="s">
        <v>58</v>
      </c>
      <c r="E156" s="39" t="s">
        <v>2159</v>
      </c>
    </row>
    <row r="157" spans="1:16" ht="12.75">
      <c r="A157" t="s">
        <v>49</v>
      </c>
      <c s="34" t="s">
        <v>195</v>
      </c>
      <c s="34" t="s">
        <v>3080</v>
      </c>
      <c s="35" t="s">
        <v>5</v>
      </c>
      <c s="6" t="s">
        <v>3081</v>
      </c>
      <c s="36" t="s">
        <v>97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3178</v>
      </c>
    </row>
    <row r="160" spans="1:5" ht="409.5">
      <c r="A160" t="s">
        <v>58</v>
      </c>
      <c r="E160" s="39" t="s">
        <v>3083</v>
      </c>
    </row>
    <row r="161" spans="1:16" ht="12.75">
      <c r="A161" t="s">
        <v>49</v>
      </c>
      <c s="34" t="s">
        <v>200</v>
      </c>
      <c s="34" t="s">
        <v>3179</v>
      </c>
      <c s="35" t="s">
        <v>5</v>
      </c>
      <c s="6" t="s">
        <v>3180</v>
      </c>
      <c s="36" t="s">
        <v>97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3181</v>
      </c>
    </row>
    <row r="164" spans="1:5" ht="409.5">
      <c r="A164" t="s">
        <v>58</v>
      </c>
      <c r="E164" s="39" t="s">
        <v>2532</v>
      </c>
    </row>
    <row r="165" spans="1:13" ht="12.75">
      <c r="A165" t="s">
        <v>46</v>
      </c>
      <c r="C165" s="31" t="s">
        <v>860</v>
      </c>
      <c r="E165" s="33" t="s">
        <v>2172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204</v>
      </c>
      <c s="34" t="s">
        <v>609</v>
      </c>
      <c s="35" t="s">
        <v>5</v>
      </c>
      <c s="6" t="s">
        <v>610</v>
      </c>
      <c s="36" t="s">
        <v>88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3182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207</v>
      </c>
      <c s="34" t="s">
        <v>2173</v>
      </c>
      <c s="35" t="s">
        <v>5</v>
      </c>
      <c s="6" t="s">
        <v>2174</v>
      </c>
      <c s="36" t="s">
        <v>88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3183</v>
      </c>
    </row>
    <row r="173" spans="1:5" ht="12.75">
      <c r="A173" t="s">
        <v>58</v>
      </c>
      <c r="E173" s="39" t="s">
        <v>284</v>
      </c>
    </row>
    <row r="174" spans="1:16" ht="12.75">
      <c r="A174" t="s">
        <v>49</v>
      </c>
      <c s="34" t="s">
        <v>211</v>
      </c>
      <c s="34" t="s">
        <v>3184</v>
      </c>
      <c s="35" t="s">
        <v>5</v>
      </c>
      <c s="6" t="s">
        <v>3185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3186</v>
      </c>
    </row>
    <row r="177" spans="1:5" ht="12.75">
      <c r="A177" t="s">
        <v>58</v>
      </c>
      <c r="E177" s="39" t="s">
        <v>284</v>
      </c>
    </row>
    <row r="178" spans="1:13" ht="12.75">
      <c r="A178" t="s">
        <v>46</v>
      </c>
      <c r="C178" s="31" t="s">
        <v>877</v>
      </c>
      <c r="E178" s="33" t="s">
        <v>1582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215</v>
      </c>
      <c s="34" t="s">
        <v>2176</v>
      </c>
      <c s="35" t="s">
        <v>5</v>
      </c>
      <c s="6" t="s">
        <v>2177</v>
      </c>
      <c s="36" t="s">
        <v>110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3084</v>
      </c>
    </row>
    <row r="182" spans="1:5" ht="38.25">
      <c r="A182" t="s">
        <v>58</v>
      </c>
      <c r="E182" s="39" t="s">
        <v>2179</v>
      </c>
    </row>
    <row r="183" spans="1:16" ht="12.75">
      <c r="A183" t="s">
        <v>49</v>
      </c>
      <c s="34" t="s">
        <v>219</v>
      </c>
      <c s="34" t="s">
        <v>2189</v>
      </c>
      <c s="35" t="s">
        <v>5</v>
      </c>
      <c s="6" t="s">
        <v>2190</v>
      </c>
      <c s="36" t="s">
        <v>2070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3187</v>
      </c>
    </row>
    <row r="186" spans="1:5" ht="12.75">
      <c r="A186" t="s">
        <v>58</v>
      </c>
      <c r="E186" s="39" t="s">
        <v>284</v>
      </c>
    </row>
    <row r="187" spans="1:16" ht="12.75">
      <c r="A187" t="s">
        <v>49</v>
      </c>
      <c s="34" t="s">
        <v>223</v>
      </c>
      <c s="34" t="s">
        <v>2194</v>
      </c>
      <c s="35" t="s">
        <v>5</v>
      </c>
      <c s="6" t="s">
        <v>2195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3188</v>
      </c>
    </row>
    <row r="190" spans="1:5" ht="38.25">
      <c r="A190" t="s">
        <v>58</v>
      </c>
      <c r="E190" s="39" t="s">
        <v>2197</v>
      </c>
    </row>
    <row r="191" spans="1:13" ht="12.75">
      <c r="A191" t="s">
        <v>46</v>
      </c>
      <c r="C191" s="31" t="s">
        <v>662</v>
      </c>
      <c r="E191" s="33" t="s">
        <v>2056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227</v>
      </c>
      <c s="34" t="s">
        <v>370</v>
      </c>
      <c s="35" t="s">
        <v>5</v>
      </c>
      <c s="6" t="s">
        <v>371</v>
      </c>
      <c s="36" t="s">
        <v>53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38.25">
      <c r="A194" s="35" t="s">
        <v>56</v>
      </c>
      <c r="E194" s="40" t="s">
        <v>3189</v>
      </c>
    </row>
    <row r="195" spans="1:5" ht="12.75">
      <c r="A195" t="s">
        <v>58</v>
      </c>
      <c r="E195" s="39" t="s">
        <v>284</v>
      </c>
    </row>
    <row r="196" spans="1:16" ht="12.75">
      <c r="A196" t="s">
        <v>49</v>
      </c>
      <c s="34" t="s">
        <v>230</v>
      </c>
      <c s="34" t="s">
        <v>2203</v>
      </c>
      <c s="35" t="s">
        <v>5</v>
      </c>
      <c s="6" t="s">
        <v>2204</v>
      </c>
      <c s="36" t="s">
        <v>78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3190</v>
      </c>
    </row>
    <row r="199" spans="1:5" ht="12.75">
      <c r="A199" t="s">
        <v>58</v>
      </c>
      <c r="E199" s="39" t="s">
        <v>284</v>
      </c>
    </row>
    <row r="200" spans="1:16" ht="12.75">
      <c r="A200" t="s">
        <v>49</v>
      </c>
      <c s="34" t="s">
        <v>233</v>
      </c>
      <c s="34" t="s">
        <v>3191</v>
      </c>
      <c s="35" t="s">
        <v>5</v>
      </c>
      <c s="6" t="s">
        <v>3192</v>
      </c>
      <c s="36" t="s">
        <v>88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3193</v>
      </c>
    </row>
    <row r="203" spans="1:5" ht="12.75">
      <c r="A203" t="s">
        <v>58</v>
      </c>
      <c r="E203" s="39" t="s">
        <v>284</v>
      </c>
    </row>
    <row r="204" spans="1:16" ht="12.75">
      <c r="A204" t="s">
        <v>49</v>
      </c>
      <c s="34" t="s">
        <v>573</v>
      </c>
      <c s="34" t="s">
        <v>2206</v>
      </c>
      <c s="35" t="s">
        <v>5</v>
      </c>
      <c s="6" t="s">
        <v>2207</v>
      </c>
      <c s="36" t="s">
        <v>97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3194</v>
      </c>
    </row>
    <row r="207" spans="1:5" ht="12.75">
      <c r="A207" t="s">
        <v>58</v>
      </c>
      <c r="E207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3197</v>
      </c>
      <c r="E8" s="30" t="s">
        <v>3196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3198</v>
      </c>
    </row>
    <row r="13" spans="1:5" ht="140.25">
      <c r="A13" t="s">
        <v>58</v>
      </c>
      <c r="E13" s="39" t="s">
        <v>2076</v>
      </c>
    </row>
    <row r="14" spans="1:16" ht="38.25">
      <c r="A14" t="s">
        <v>49</v>
      </c>
      <c s="34" t="s">
        <v>27</v>
      </c>
      <c s="34" t="s">
        <v>3199</v>
      </c>
      <c s="35" t="s">
        <v>76</v>
      </c>
      <c s="6" t="s">
        <v>3200</v>
      </c>
      <c s="36" t="s">
        <v>78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63.75">
      <c r="A16" s="35" t="s">
        <v>56</v>
      </c>
      <c r="E16" s="40" t="s">
        <v>3201</v>
      </c>
    </row>
    <row r="17" spans="1:5" ht="140.25">
      <c r="A17" t="s">
        <v>58</v>
      </c>
      <c r="E17" s="39" t="s">
        <v>2076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3202</v>
      </c>
    </row>
    <row r="21" spans="1:5" ht="140.25">
      <c r="A21" t="s">
        <v>58</v>
      </c>
      <c r="E21" s="39" t="s">
        <v>2076</v>
      </c>
    </row>
    <row r="22" spans="1:16" ht="12.75">
      <c r="A22" t="s">
        <v>49</v>
      </c>
      <c s="34" t="s">
        <v>66</v>
      </c>
      <c s="34" t="s">
        <v>3203</v>
      </c>
      <c s="35" t="s">
        <v>5</v>
      </c>
      <c s="6" t="s">
        <v>3204</v>
      </c>
      <c s="36" t="s">
        <v>88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3205</v>
      </c>
    </row>
    <row r="25" spans="1:5" ht="255">
      <c r="A25" t="s">
        <v>58</v>
      </c>
      <c r="E25" s="39" t="s">
        <v>2924</v>
      </c>
    </row>
    <row r="26" spans="1:13" ht="12.75">
      <c r="A26" t="s">
        <v>46</v>
      </c>
      <c r="C26" s="31" t="s">
        <v>104</v>
      </c>
      <c r="E26" s="33" t="s">
        <v>3015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70</v>
      </c>
      <c s="34" t="s">
        <v>1611</v>
      </c>
      <c s="35" t="s">
        <v>5</v>
      </c>
      <c s="6" t="s">
        <v>1612</v>
      </c>
      <c s="36" t="s">
        <v>97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3206</v>
      </c>
    </row>
    <row r="30" spans="1:5" ht="38.25">
      <c r="A30" t="s">
        <v>58</v>
      </c>
      <c r="E30" s="39" t="s">
        <v>3017</v>
      </c>
    </row>
    <row r="31" spans="1:13" ht="12.75">
      <c r="A31" t="s">
        <v>46</v>
      </c>
      <c r="C31" s="31" t="s">
        <v>111</v>
      </c>
      <c r="E31" s="33" t="s">
        <v>464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2082</v>
      </c>
      <c s="35" t="s">
        <v>5</v>
      </c>
      <c s="6" t="s">
        <v>2083</v>
      </c>
      <c s="36" t="s">
        <v>53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3207</v>
      </c>
    </row>
    <row r="35" spans="1:5" ht="318.75">
      <c r="A35" t="s">
        <v>58</v>
      </c>
      <c r="E35" s="39" t="s">
        <v>3208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63</v>
      </c>
      <c s="35" t="s">
        <v>5</v>
      </c>
      <c s="6" t="s">
        <v>64</v>
      </c>
      <c s="36" t="s">
        <v>53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02">
      <c r="A39" s="35" t="s">
        <v>56</v>
      </c>
      <c r="E39" s="40" t="s">
        <v>3209</v>
      </c>
    </row>
    <row r="40" spans="1:5" ht="229.5">
      <c r="A40" t="s">
        <v>58</v>
      </c>
      <c r="E40" s="39" t="s">
        <v>3210</v>
      </c>
    </row>
    <row r="41" spans="1:13" ht="12.75">
      <c r="A41" t="s">
        <v>46</v>
      </c>
      <c r="C41" s="31" t="s">
        <v>26</v>
      </c>
      <c r="E41" s="33" t="s">
        <v>3211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90</v>
      </c>
      <c s="34" t="s">
        <v>515</v>
      </c>
      <c s="35" t="s">
        <v>5</v>
      </c>
      <c s="6" t="s">
        <v>516</v>
      </c>
      <c s="36" t="s">
        <v>53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3212</v>
      </c>
    </row>
    <row r="45" spans="1:5" ht="25.5">
      <c r="A45" t="s">
        <v>58</v>
      </c>
      <c r="E45" s="39" t="s">
        <v>2758</v>
      </c>
    </row>
    <row r="46" spans="1:16" ht="12.75">
      <c r="A46" t="s">
        <v>49</v>
      </c>
      <c s="34" t="s">
        <v>94</v>
      </c>
      <c s="34" t="s">
        <v>3213</v>
      </c>
      <c s="35" t="s">
        <v>5</v>
      </c>
      <c s="6" t="s">
        <v>3214</v>
      </c>
      <c s="36" t="s">
        <v>53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3215</v>
      </c>
    </row>
    <row r="49" spans="1:5" ht="369.75">
      <c r="A49" t="s">
        <v>58</v>
      </c>
      <c r="E49" s="39" t="s">
        <v>3117</v>
      </c>
    </row>
    <row r="50" spans="1:16" ht="12.75">
      <c r="A50" t="s">
        <v>49</v>
      </c>
      <c s="34" t="s">
        <v>100</v>
      </c>
      <c s="34" t="s">
        <v>3216</v>
      </c>
      <c s="35" t="s">
        <v>5</v>
      </c>
      <c s="6" t="s">
        <v>3217</v>
      </c>
      <c s="36" t="s">
        <v>78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3218</v>
      </c>
    </row>
    <row r="53" spans="1:5" ht="267.75">
      <c r="A53" t="s">
        <v>58</v>
      </c>
      <c r="E53" s="39" t="s">
        <v>3219</v>
      </c>
    </row>
    <row r="54" spans="1:13" ht="12.75">
      <c r="A54" t="s">
        <v>46</v>
      </c>
      <c r="C54" s="31" t="s">
        <v>66</v>
      </c>
      <c r="E54" s="33" t="s">
        <v>3115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3220</v>
      </c>
    </row>
    <row r="58" spans="1:5" ht="369.75">
      <c r="A58" t="s">
        <v>58</v>
      </c>
      <c r="E58" s="39" t="s">
        <v>3117</v>
      </c>
    </row>
    <row r="59" spans="1:16" ht="12.75">
      <c r="A59" t="s">
        <v>49</v>
      </c>
      <c s="34" t="s">
        <v>107</v>
      </c>
      <c s="34" t="s">
        <v>2128</v>
      </c>
      <c s="35" t="s">
        <v>5</v>
      </c>
      <c s="6" t="s">
        <v>2129</v>
      </c>
      <c s="36" t="s">
        <v>53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38.25">
      <c r="A61" s="35" t="s">
        <v>56</v>
      </c>
      <c r="E61" s="40" t="s">
        <v>3221</v>
      </c>
    </row>
    <row r="62" spans="1:5" ht="369.75">
      <c r="A62" t="s">
        <v>58</v>
      </c>
      <c r="E62" s="39" t="s">
        <v>3117</v>
      </c>
    </row>
    <row r="63" spans="1:16" ht="12.75">
      <c r="A63" t="s">
        <v>49</v>
      </c>
      <c s="34" t="s">
        <v>111</v>
      </c>
      <c s="34" t="s">
        <v>2131</v>
      </c>
      <c s="35" t="s">
        <v>5</v>
      </c>
      <c s="6" t="s">
        <v>2132</v>
      </c>
      <c s="36" t="s">
        <v>78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3222</v>
      </c>
    </row>
    <row r="66" spans="1:5" ht="191.25">
      <c r="A66" t="s">
        <v>58</v>
      </c>
      <c r="E66" s="39" t="s">
        <v>3223</v>
      </c>
    </row>
    <row r="67" spans="1:16" ht="12.75">
      <c r="A67" t="s">
        <v>49</v>
      </c>
      <c s="34" t="s">
        <v>115</v>
      </c>
      <c s="34" t="s">
        <v>535</v>
      </c>
      <c s="35" t="s">
        <v>5</v>
      </c>
      <c s="6" t="s">
        <v>536</v>
      </c>
      <c s="36" t="s">
        <v>53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63.75">
      <c r="A69" s="35" t="s">
        <v>56</v>
      </c>
      <c r="E69" s="40" t="s">
        <v>3224</v>
      </c>
    </row>
    <row r="70" spans="1:5" ht="38.25">
      <c r="A70" t="s">
        <v>58</v>
      </c>
      <c r="E70" s="39" t="s">
        <v>3225</v>
      </c>
    </row>
    <row r="71" spans="1:16" ht="12.75">
      <c r="A71" t="s">
        <v>49</v>
      </c>
      <c s="34" t="s">
        <v>119</v>
      </c>
      <c s="34" t="s">
        <v>539</v>
      </c>
      <c s="35" t="s">
        <v>5</v>
      </c>
      <c s="6" t="s">
        <v>540</v>
      </c>
      <c s="36" t="s">
        <v>53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3226</v>
      </c>
    </row>
    <row r="74" spans="1:5" ht="114.75">
      <c r="A74" t="s">
        <v>58</v>
      </c>
      <c r="E74" s="39" t="s">
        <v>3119</v>
      </c>
    </row>
    <row r="75" spans="1:13" ht="12.75">
      <c r="A75" t="s">
        <v>46</v>
      </c>
      <c r="C75" s="31" t="s">
        <v>3227</v>
      </c>
      <c r="E75" s="33" t="s">
        <v>3228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3229</v>
      </c>
      <c s="35" t="s">
        <v>5</v>
      </c>
      <c s="6" t="s">
        <v>3230</v>
      </c>
      <c s="36" t="s">
        <v>97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3231</v>
      </c>
    </row>
    <row r="79" spans="1:5" ht="191.25">
      <c r="A79" t="s">
        <v>58</v>
      </c>
      <c r="E79" s="39" t="s">
        <v>3232</v>
      </c>
    </row>
    <row r="80" spans="1:13" ht="12.75">
      <c r="A80" t="s">
        <v>46</v>
      </c>
      <c r="C80" s="31" t="s">
        <v>662</v>
      </c>
      <c r="E80" s="33" t="s">
        <v>3233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3234</v>
      </c>
      <c s="35" t="s">
        <v>5</v>
      </c>
      <c s="6" t="s">
        <v>3235</v>
      </c>
      <c s="36" t="s">
        <v>53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3236</v>
      </c>
    </row>
    <row r="84" spans="1:5" ht="114.75">
      <c r="A84" t="s">
        <v>58</v>
      </c>
      <c r="E84" s="39" t="s">
        <v>3237</v>
      </c>
    </row>
    <row r="85" spans="1:16" ht="12.75">
      <c r="A85" t="s">
        <v>49</v>
      </c>
      <c s="34" t="s">
        <v>129</v>
      </c>
      <c s="34" t="s">
        <v>370</v>
      </c>
      <c s="35" t="s">
        <v>5</v>
      </c>
      <c s="6" t="s">
        <v>371</v>
      </c>
      <c s="36" t="s">
        <v>53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3238</v>
      </c>
    </row>
    <row r="88" spans="1:5" ht="102">
      <c r="A88" t="s">
        <v>58</v>
      </c>
      <c r="E88" s="39" t="s">
        <v>3239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3242</v>
      </c>
      <c r="E8" s="30" t="s">
        <v>3241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3243</v>
      </c>
      <c s="35" t="s">
        <v>5</v>
      </c>
      <c s="6" t="s">
        <v>3244</v>
      </c>
      <c s="36" t="s">
        <v>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3245</v>
      </c>
    </row>
    <row r="13" spans="1:5" ht="63.75">
      <c r="A13" t="s">
        <v>58</v>
      </c>
      <c r="E13" s="39" t="s">
        <v>3045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3246</v>
      </c>
    </row>
    <row r="18" spans="1:5" ht="153">
      <c r="A18" t="s">
        <v>58</v>
      </c>
      <c r="E18" s="39" t="s">
        <v>2074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3247</v>
      </c>
    </row>
    <row r="22" spans="1:5" ht="140.25">
      <c r="A22" t="s">
        <v>58</v>
      </c>
      <c r="E22" s="39" t="s">
        <v>2076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66</v>
      </c>
      <c s="34" t="s">
        <v>3049</v>
      </c>
      <c s="35" t="s">
        <v>5</v>
      </c>
      <c s="6" t="s">
        <v>3050</v>
      </c>
      <c s="36" t="s">
        <v>3051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3248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2486</v>
      </c>
      <c s="35" t="s">
        <v>5</v>
      </c>
      <c s="6" t="s">
        <v>2065</v>
      </c>
      <c s="36" t="s">
        <v>53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3249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707</v>
      </c>
      <c s="35" t="s">
        <v>5</v>
      </c>
      <c s="6" t="s">
        <v>708</v>
      </c>
      <c s="36" t="s">
        <v>53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3250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485</v>
      </c>
      <c s="35" t="s">
        <v>5</v>
      </c>
      <c s="6" t="s">
        <v>486</v>
      </c>
      <c s="36" t="s">
        <v>53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3251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136</v>
      </c>
      <c r="E40" s="33" t="s">
        <v>1554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2942</v>
      </c>
      <c s="35" t="s">
        <v>5</v>
      </c>
      <c s="6" t="s">
        <v>2943</v>
      </c>
      <c s="36" t="s">
        <v>53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3252</v>
      </c>
    </row>
    <row r="44" spans="1:5" ht="12.75">
      <c r="A44" t="s">
        <v>58</v>
      </c>
      <c r="E44" s="39" t="s">
        <v>284</v>
      </c>
    </row>
    <row r="45" spans="1:16" ht="12.75">
      <c r="A45" t="s">
        <v>49</v>
      </c>
      <c s="34" t="s">
        <v>94</v>
      </c>
      <c s="34" t="s">
        <v>2949</v>
      </c>
      <c s="35" t="s">
        <v>5</v>
      </c>
      <c s="6" t="s">
        <v>2950</v>
      </c>
      <c s="36" t="s">
        <v>78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3253</v>
      </c>
    </row>
    <row r="48" spans="1:5" ht="12.75">
      <c r="A48" t="s">
        <v>58</v>
      </c>
      <c r="E48" s="39" t="s">
        <v>284</v>
      </c>
    </row>
    <row r="49" spans="1:13" ht="12.75">
      <c r="A49" t="s">
        <v>46</v>
      </c>
      <c r="C49" s="31" t="s">
        <v>211</v>
      </c>
      <c r="E49" s="33" t="s">
        <v>1624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100</v>
      </c>
      <c s="34" t="s">
        <v>1625</v>
      </c>
      <c s="35" t="s">
        <v>5</v>
      </c>
      <c s="6" t="s">
        <v>1626</v>
      </c>
      <c s="36" t="s">
        <v>53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3254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1629</v>
      </c>
      <c s="35" t="s">
        <v>5</v>
      </c>
      <c s="6" t="s">
        <v>1630</v>
      </c>
      <c s="36" t="s">
        <v>53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3255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539</v>
      </c>
      <c s="35" t="s">
        <v>5</v>
      </c>
      <c s="6" t="s">
        <v>540</v>
      </c>
      <c s="36" t="s">
        <v>53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56</v>
      </c>
      <c r="E60" s="40" t="s">
        <v>3256</v>
      </c>
    </row>
    <row r="61" spans="1:5" ht="12.75">
      <c r="A61" t="s">
        <v>58</v>
      </c>
      <c r="E61" s="39" t="s">
        <v>284</v>
      </c>
    </row>
    <row r="62" spans="1:13" ht="12.75">
      <c r="A62" t="s">
        <v>46</v>
      </c>
      <c r="C62" s="31" t="s">
        <v>2154</v>
      </c>
      <c r="E62" s="33" t="s">
        <v>2155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3080</v>
      </c>
      <c s="35" t="s">
        <v>5</v>
      </c>
      <c s="6" t="s">
        <v>3081</v>
      </c>
      <c s="36" t="s">
        <v>97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3257</v>
      </c>
    </row>
    <row r="66" spans="1:5" ht="409.5">
      <c r="A66" t="s">
        <v>58</v>
      </c>
      <c r="E66" s="39" t="s">
        <v>3083</v>
      </c>
    </row>
    <row r="67" spans="1:13" ht="12.75">
      <c r="A67" t="s">
        <v>46</v>
      </c>
      <c r="C67" s="31" t="s">
        <v>877</v>
      </c>
      <c r="E67" s="33" t="s">
        <v>1582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2194</v>
      </c>
      <c s="35" t="s">
        <v>5</v>
      </c>
      <c s="6" t="s">
        <v>2195</v>
      </c>
      <c s="36" t="s">
        <v>110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2196</v>
      </c>
    </row>
    <row r="71" spans="1:5" ht="38.25">
      <c r="A71" t="s">
        <v>58</v>
      </c>
      <c r="E71" s="39" t="s">
        <v>2197</v>
      </c>
    </row>
    <row r="72" spans="1:13" ht="12.75">
      <c r="A72" t="s">
        <v>46</v>
      </c>
      <c r="C72" s="31" t="s">
        <v>662</v>
      </c>
      <c r="E72" s="33" t="s">
        <v>2056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119</v>
      </c>
      <c s="34" t="s">
        <v>1794</v>
      </c>
      <c s="35" t="s">
        <v>5</v>
      </c>
      <c s="6" t="s">
        <v>1795</v>
      </c>
      <c s="36" t="s">
        <v>53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63.75">
      <c r="A75" s="35" t="s">
        <v>56</v>
      </c>
      <c r="E75" s="40" t="s">
        <v>3258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123</v>
      </c>
      <c s="34" t="s">
        <v>370</v>
      </c>
      <c s="35" t="s">
        <v>5</v>
      </c>
      <c s="6" t="s">
        <v>371</v>
      </c>
      <c s="36" t="s">
        <v>53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3259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3262</v>
      </c>
      <c r="E8" s="30" t="s">
        <v>3261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3263</v>
      </c>
    </row>
    <row r="13" spans="1:5" ht="140.25">
      <c r="A13" t="s">
        <v>58</v>
      </c>
      <c r="E13" s="39" t="s">
        <v>2076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1611</v>
      </c>
      <c s="35" t="s">
        <v>5</v>
      </c>
      <c s="6" t="s">
        <v>1612</v>
      </c>
      <c s="36" t="s">
        <v>97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3264</v>
      </c>
    </row>
    <row r="18" spans="1:5" ht="38.25">
      <c r="A18" t="s">
        <v>58</v>
      </c>
      <c r="E18" s="39" t="s">
        <v>3017</v>
      </c>
    </row>
    <row r="19" spans="1:13" ht="12.75">
      <c r="A19" t="s">
        <v>46</v>
      </c>
      <c r="C19" s="31" t="s">
        <v>26</v>
      </c>
      <c r="E19" s="33" t="s">
        <v>1559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515</v>
      </c>
      <c s="35" t="s">
        <v>5</v>
      </c>
      <c s="6" t="s">
        <v>516</v>
      </c>
      <c s="36" t="s">
        <v>53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3265</v>
      </c>
    </row>
    <row r="23" spans="1:5" ht="25.5">
      <c r="A23" t="s">
        <v>58</v>
      </c>
      <c r="E23" s="39" t="s">
        <v>2758</v>
      </c>
    </row>
    <row r="24" spans="1:13" ht="12.75">
      <c r="A24" t="s">
        <v>46</v>
      </c>
      <c r="C24" s="31" t="s">
        <v>66</v>
      </c>
      <c r="E24" s="33" t="s">
        <v>3115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66</v>
      </c>
      <c s="34" t="s">
        <v>1629</v>
      </c>
      <c s="35" t="s">
        <v>5</v>
      </c>
      <c s="6" t="s">
        <v>1630</v>
      </c>
      <c s="36" t="s">
        <v>53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3266</v>
      </c>
    </row>
    <row r="28" spans="1:5" ht="369.75">
      <c r="A28" t="s">
        <v>58</v>
      </c>
      <c r="E28" s="39" t="s">
        <v>3117</v>
      </c>
    </row>
    <row r="29" spans="1:16" ht="12.75">
      <c r="A29" t="s">
        <v>49</v>
      </c>
      <c s="34" t="s">
        <v>70</v>
      </c>
      <c s="34" t="s">
        <v>539</v>
      </c>
      <c s="35" t="s">
        <v>5</v>
      </c>
      <c s="6" t="s">
        <v>540</v>
      </c>
      <c s="36" t="s">
        <v>53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3267</v>
      </c>
    </row>
    <row r="32" spans="1:5" ht="114.75">
      <c r="A32" t="s">
        <v>58</v>
      </c>
      <c r="E32" s="39" t="s">
        <v>3119</v>
      </c>
    </row>
    <row r="33" spans="1:13" ht="12.75">
      <c r="A33" t="s">
        <v>46</v>
      </c>
      <c r="C33" s="31" t="s">
        <v>74</v>
      </c>
      <c r="E33" s="33" t="s">
        <v>3031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74</v>
      </c>
      <c s="34" t="s">
        <v>3268</v>
      </c>
      <c s="35" t="s">
        <v>5</v>
      </c>
      <c s="6" t="s">
        <v>3269</v>
      </c>
      <c s="36" t="s">
        <v>97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02">
      <c r="A36" s="35" t="s">
        <v>56</v>
      </c>
      <c r="E36" s="40" t="s">
        <v>3270</v>
      </c>
    </row>
    <row r="37" spans="1:5" ht="76.5">
      <c r="A37" t="s">
        <v>58</v>
      </c>
      <c r="E37" s="39" t="s">
        <v>3271</v>
      </c>
    </row>
    <row r="38" spans="1:13" ht="12.75">
      <c r="A38" t="s">
        <v>46</v>
      </c>
      <c r="C38" s="31" t="s">
        <v>647</v>
      </c>
      <c r="E38" s="33" t="s">
        <v>3034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85</v>
      </c>
      <c s="34" t="s">
        <v>3272</v>
      </c>
      <c s="35" t="s">
        <v>5</v>
      </c>
      <c s="6" t="s">
        <v>3273</v>
      </c>
      <c s="36" t="s">
        <v>88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3274</v>
      </c>
    </row>
    <row r="42" spans="1:5" ht="38.25">
      <c r="A42" t="s">
        <v>58</v>
      </c>
      <c r="E42" s="39" t="s">
        <v>3275</v>
      </c>
    </row>
    <row r="43" spans="1:16" ht="12.75">
      <c r="A43" t="s">
        <v>49</v>
      </c>
      <c s="34" t="s">
        <v>90</v>
      </c>
      <c s="34" t="s">
        <v>3035</v>
      </c>
      <c s="35" t="s">
        <v>5</v>
      </c>
      <c s="6" t="s">
        <v>3036</v>
      </c>
      <c s="36" t="s">
        <v>97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14.75">
      <c r="A45" s="35" t="s">
        <v>56</v>
      </c>
      <c r="E45" s="40" t="s">
        <v>3276</v>
      </c>
    </row>
    <row r="46" spans="1:5" ht="25.5">
      <c r="A46" t="s">
        <v>58</v>
      </c>
      <c r="E46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3279</v>
      </c>
      <c r="E8" s="30" t="s">
        <v>3278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3280</v>
      </c>
    </row>
    <row r="13" spans="1:5" ht="140.25">
      <c r="A13" t="s">
        <v>58</v>
      </c>
      <c r="E13" s="39" t="s">
        <v>2076</v>
      </c>
    </row>
    <row r="14" spans="1:13" ht="12.75">
      <c r="A14" t="s">
        <v>46</v>
      </c>
      <c r="C14" s="31" t="s">
        <v>107</v>
      </c>
      <c r="E14" s="33" t="s">
        <v>443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1487</v>
      </c>
      <c s="35" t="s">
        <v>5</v>
      </c>
      <c s="6" t="s">
        <v>1488</v>
      </c>
      <c s="36" t="s">
        <v>53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3281</v>
      </c>
    </row>
    <row r="18" spans="1:5" ht="369.75">
      <c r="A18" t="s">
        <v>58</v>
      </c>
      <c r="E18" s="39" t="s">
        <v>3282</v>
      </c>
    </row>
    <row r="19" spans="1:13" ht="12.75">
      <c r="A19" t="s">
        <v>46</v>
      </c>
      <c r="C19" s="31" t="s">
        <v>662</v>
      </c>
      <c r="E19" s="33" t="s">
        <v>3233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370</v>
      </c>
      <c s="35" t="s">
        <v>5</v>
      </c>
      <c s="6" t="s">
        <v>371</v>
      </c>
      <c s="36" t="s">
        <v>53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3283</v>
      </c>
    </row>
    <row r="23" spans="1:5" ht="114.75">
      <c r="A23" t="s">
        <v>58</v>
      </c>
      <c r="E23" s="39" t="s">
        <v>3237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3286</v>
      </c>
      <c r="E8" s="30" t="s">
        <v>3285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3288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3289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100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1611</v>
      </c>
      <c s="35" t="s">
        <v>5</v>
      </c>
      <c s="6" t="s">
        <v>1612</v>
      </c>
      <c s="36" t="s">
        <v>97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3290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3291</v>
      </c>
      <c s="35" t="s">
        <v>5</v>
      </c>
      <c s="6" t="s">
        <v>3292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3293</v>
      </c>
    </row>
    <row r="26" spans="1:5" ht="12.75">
      <c r="A26" t="s">
        <v>58</v>
      </c>
      <c r="E26" s="39" t="s">
        <v>284</v>
      </c>
    </row>
    <row r="27" spans="1:13" ht="12.75">
      <c r="A27" t="s">
        <v>46</v>
      </c>
      <c r="C27" s="31" t="s">
        <v>136</v>
      </c>
      <c r="E27" s="33" t="s">
        <v>1554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2988</v>
      </c>
      <c s="35" t="s">
        <v>5</v>
      </c>
      <c s="6" t="s">
        <v>2989</v>
      </c>
      <c s="36" t="s">
        <v>88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3294</v>
      </c>
    </row>
    <row r="31" spans="1:5" ht="12.75">
      <c r="A31" t="s">
        <v>58</v>
      </c>
      <c r="E31" s="39" t="s">
        <v>284</v>
      </c>
    </row>
    <row r="32" spans="1:16" ht="25.5">
      <c r="A32" t="s">
        <v>49</v>
      </c>
      <c s="34" t="s">
        <v>74</v>
      </c>
      <c s="34" t="s">
        <v>2247</v>
      </c>
      <c s="35" t="s">
        <v>5</v>
      </c>
      <c s="6" t="s">
        <v>2248</v>
      </c>
      <c s="36" t="s">
        <v>88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3295</v>
      </c>
    </row>
    <row r="35" spans="1:5" ht="12.75">
      <c r="A35" t="s">
        <v>58</v>
      </c>
      <c r="E35" s="39" t="s">
        <v>284</v>
      </c>
    </row>
    <row r="36" spans="1:16" ht="25.5">
      <c r="A36" t="s">
        <v>49</v>
      </c>
      <c s="34" t="s">
        <v>85</v>
      </c>
      <c s="34" t="s">
        <v>2453</v>
      </c>
      <c s="35" t="s">
        <v>5</v>
      </c>
      <c s="6" t="s">
        <v>2454</v>
      </c>
      <c s="36" t="s">
        <v>110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3296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175</v>
      </c>
      <c r="E40" s="33" t="s">
        <v>1559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2106</v>
      </c>
      <c s="35" t="s">
        <v>5</v>
      </c>
      <c s="6" t="s">
        <v>2107</v>
      </c>
      <c s="36" t="s">
        <v>78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3297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628</v>
      </c>
      <c r="E45" s="33" t="s">
        <v>2147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2151</v>
      </c>
      <c s="35" t="s">
        <v>5</v>
      </c>
      <c s="6" t="s">
        <v>2152</v>
      </c>
      <c s="36" t="s">
        <v>97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3298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860</v>
      </c>
      <c r="E50" s="33" t="s">
        <v>2172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100</v>
      </c>
      <c s="34" t="s">
        <v>3299</v>
      </c>
      <c s="35" t="s">
        <v>5</v>
      </c>
      <c s="6" t="s">
        <v>3300</v>
      </c>
      <c s="36" t="s">
        <v>88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3301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3302</v>
      </c>
      <c s="35" t="s">
        <v>5</v>
      </c>
      <c s="6" t="s">
        <v>3303</v>
      </c>
      <c s="36" t="s">
        <v>88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3304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3305</v>
      </c>
      <c s="35" t="s">
        <v>5</v>
      </c>
      <c s="6" t="s">
        <v>3306</v>
      </c>
      <c s="36" t="s">
        <v>88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3293</v>
      </c>
    </row>
    <row r="62" spans="1:5" ht="12.75">
      <c r="A62" t="s">
        <v>58</v>
      </c>
      <c r="E62" s="39" t="s">
        <v>284</v>
      </c>
    </row>
    <row r="63" spans="1:13" ht="12.75">
      <c r="A63" t="s">
        <v>46</v>
      </c>
      <c r="C63" s="31" t="s">
        <v>877</v>
      </c>
      <c r="E63" s="33" t="s">
        <v>1582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111</v>
      </c>
      <c s="34" t="s">
        <v>2180</v>
      </c>
      <c s="35" t="s">
        <v>5</v>
      </c>
      <c s="6" t="s">
        <v>2181</v>
      </c>
      <c s="36" t="s">
        <v>97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3307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2183</v>
      </c>
      <c s="35" t="s">
        <v>5</v>
      </c>
      <c s="6" t="s">
        <v>2184</v>
      </c>
      <c s="36" t="s">
        <v>88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3308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3309</v>
      </c>
      <c s="35" t="s">
        <v>5</v>
      </c>
      <c s="6" t="s">
        <v>3310</v>
      </c>
      <c s="36" t="s">
        <v>97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3311</v>
      </c>
    </row>
    <row r="75" spans="1:5" ht="12.75">
      <c r="A75" t="s">
        <v>58</v>
      </c>
      <c r="E7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3314</v>
      </c>
      <c r="E8" s="30" t="s">
        <v>3313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3315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3316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3317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3318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1950</v>
      </c>
      <c s="35" t="s">
        <v>5</v>
      </c>
      <c s="6" t="s">
        <v>1951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3319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3320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1546</v>
      </c>
      <c s="35" t="s">
        <v>50</v>
      </c>
      <c s="6" t="s">
        <v>1547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2082</v>
      </c>
      <c s="35" t="s">
        <v>5</v>
      </c>
      <c s="6" t="s">
        <v>2083</v>
      </c>
      <c s="36" t="s">
        <v>53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3323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3324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2225</v>
      </c>
      <c s="35" t="s">
        <v>5</v>
      </c>
      <c s="6" t="s">
        <v>2226</v>
      </c>
      <c s="36" t="s">
        <v>53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3325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107</v>
      </c>
      <c s="34" t="s">
        <v>2449</v>
      </c>
      <c s="35" t="s">
        <v>5</v>
      </c>
      <c s="6" t="s">
        <v>2450</v>
      </c>
      <c s="36" t="s">
        <v>88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3326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3327</v>
      </c>
      <c s="35" t="s">
        <v>5</v>
      </c>
      <c s="6" t="s">
        <v>3328</v>
      </c>
      <c s="36" t="s">
        <v>88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3329</v>
      </c>
    </row>
    <row r="64" spans="1:5" ht="12.75">
      <c r="A64" t="s">
        <v>58</v>
      </c>
      <c r="E64" s="39" t="s">
        <v>284</v>
      </c>
    </row>
    <row r="65" spans="1:16" ht="12.75">
      <c r="A65" t="s">
        <v>49</v>
      </c>
      <c s="34" t="s">
        <v>115</v>
      </c>
      <c s="34" t="s">
        <v>1989</v>
      </c>
      <c s="35" t="s">
        <v>5</v>
      </c>
      <c s="6" t="s">
        <v>1990</v>
      </c>
      <c s="36" t="s">
        <v>53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3330</v>
      </c>
    </row>
    <row r="68" spans="1:5" ht="12.75">
      <c r="A68" t="s">
        <v>58</v>
      </c>
      <c r="E68" s="39" t="s">
        <v>284</v>
      </c>
    </row>
    <row r="69" spans="1:16" ht="25.5">
      <c r="A69" t="s">
        <v>49</v>
      </c>
      <c s="34" t="s">
        <v>119</v>
      </c>
      <c s="34" t="s">
        <v>2453</v>
      </c>
      <c s="35" t="s">
        <v>5</v>
      </c>
      <c s="6" t="s">
        <v>2454</v>
      </c>
      <c s="36" t="s">
        <v>110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3331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1559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123</v>
      </c>
      <c s="34" t="s">
        <v>2106</v>
      </c>
      <c s="35" t="s">
        <v>5</v>
      </c>
      <c s="6" t="s">
        <v>2107</v>
      </c>
      <c s="36" t="s">
        <v>78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3332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2755</v>
      </c>
      <c s="35" t="s">
        <v>5</v>
      </c>
      <c s="6" t="s">
        <v>2756</v>
      </c>
      <c s="36" t="s">
        <v>53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3333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2112</v>
      </c>
      <c s="35" t="s">
        <v>5</v>
      </c>
      <c s="6" t="s">
        <v>2113</v>
      </c>
      <c s="36" t="s">
        <v>53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3334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211</v>
      </c>
      <c r="E86" s="33" t="s">
        <v>1624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1629</v>
      </c>
      <c s="35" t="s">
        <v>5</v>
      </c>
      <c s="6" t="s">
        <v>1630</v>
      </c>
      <c s="36" t="s">
        <v>53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3335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2373</v>
      </c>
      <c s="35" t="s">
        <v>5</v>
      </c>
      <c s="6" t="s">
        <v>2374</v>
      </c>
      <c s="36" t="s">
        <v>53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3336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3337</v>
      </c>
      <c s="35" t="s">
        <v>5</v>
      </c>
      <c s="6" t="s">
        <v>3338</v>
      </c>
      <c s="36" t="s">
        <v>53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3339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539</v>
      </c>
      <c s="35" t="s">
        <v>5</v>
      </c>
      <c s="6" t="s">
        <v>540</v>
      </c>
      <c s="36" t="s">
        <v>53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3340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628</v>
      </c>
      <c r="E103" s="33" t="s">
        <v>2147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148</v>
      </c>
      <c s="34" t="s">
        <v>2377</v>
      </c>
      <c s="35" t="s">
        <v>5</v>
      </c>
      <c s="6" t="s">
        <v>2378</v>
      </c>
      <c s="36" t="s">
        <v>97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3341</v>
      </c>
    </row>
    <row r="107" spans="1:5" ht="12.75">
      <c r="A107" t="s">
        <v>58</v>
      </c>
      <c r="E107" s="39" t="s">
        <v>284</v>
      </c>
    </row>
    <row r="108" spans="1:16" ht="25.5">
      <c r="A108" t="s">
        <v>49</v>
      </c>
      <c s="34" t="s">
        <v>152</v>
      </c>
      <c s="34" t="s">
        <v>2383</v>
      </c>
      <c s="35" t="s">
        <v>5</v>
      </c>
      <c s="6" t="s">
        <v>2384</v>
      </c>
      <c s="36" t="s">
        <v>97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3342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3343</v>
      </c>
      <c s="35" t="s">
        <v>5</v>
      </c>
      <c s="6" t="s">
        <v>3344</v>
      </c>
      <c s="36" t="s">
        <v>97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3345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3346</v>
      </c>
      <c s="35" t="s">
        <v>5</v>
      </c>
      <c s="6" t="s">
        <v>3347</v>
      </c>
      <c s="36" t="s">
        <v>97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3348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2850</v>
      </c>
      <c s="35" t="s">
        <v>5</v>
      </c>
      <c s="6" t="s">
        <v>2851</v>
      </c>
      <c s="36" t="s">
        <v>97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3349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2151</v>
      </c>
      <c s="35" t="s">
        <v>5</v>
      </c>
      <c s="6" t="s">
        <v>2152</v>
      </c>
      <c s="36" t="s">
        <v>97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3350</v>
      </c>
    </row>
    <row r="127" spans="1:5" ht="12.75">
      <c r="A127" t="s">
        <v>58</v>
      </c>
      <c r="E127" s="39" t="s">
        <v>284</v>
      </c>
    </row>
    <row r="128" spans="1:13" ht="12.75">
      <c r="A128" t="s">
        <v>46</v>
      </c>
      <c r="C128" s="31" t="s">
        <v>860</v>
      </c>
      <c r="E128" s="33" t="s">
        <v>2172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171</v>
      </c>
      <c s="34" t="s">
        <v>3299</v>
      </c>
      <c s="35" t="s">
        <v>5</v>
      </c>
      <c s="6" t="s">
        <v>3300</v>
      </c>
      <c s="36" t="s">
        <v>88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3351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3302</v>
      </c>
      <c s="35" t="s">
        <v>5</v>
      </c>
      <c s="6" t="s">
        <v>3303</v>
      </c>
      <c s="36" t="s">
        <v>88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3352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3305</v>
      </c>
      <c s="35" t="s">
        <v>5</v>
      </c>
      <c s="6" t="s">
        <v>3306</v>
      </c>
      <c s="36" t="s">
        <v>88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3293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877</v>
      </c>
      <c r="E141" s="33" t="s">
        <v>1582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183</v>
      </c>
      <c s="34" t="s">
        <v>2180</v>
      </c>
      <c s="35" t="s">
        <v>5</v>
      </c>
      <c s="6" t="s">
        <v>2181</v>
      </c>
      <c s="36" t="s">
        <v>97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3353</v>
      </c>
    </row>
    <row r="145" spans="1:5" ht="12.75">
      <c r="A145" t="s">
        <v>58</v>
      </c>
      <c r="E145" s="39" t="s">
        <v>284</v>
      </c>
    </row>
    <row r="146" spans="1:16" ht="25.5">
      <c r="A146" t="s">
        <v>49</v>
      </c>
      <c s="34" t="s">
        <v>186</v>
      </c>
      <c s="34" t="s">
        <v>2183</v>
      </c>
      <c s="35" t="s">
        <v>5</v>
      </c>
      <c s="6" t="s">
        <v>2184</v>
      </c>
      <c s="36" t="s">
        <v>88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3354</v>
      </c>
    </row>
    <row r="149" spans="1:5" ht="12.75">
      <c r="A149" t="s">
        <v>58</v>
      </c>
      <c r="E149" s="39" t="s">
        <v>284</v>
      </c>
    </row>
    <row r="150" spans="1:16" ht="12.75">
      <c r="A150" t="s">
        <v>49</v>
      </c>
      <c s="34" t="s">
        <v>189</v>
      </c>
      <c s="34" t="s">
        <v>2033</v>
      </c>
      <c s="35" t="s">
        <v>5</v>
      </c>
      <c s="6" t="s">
        <v>2034</v>
      </c>
      <c s="36" t="s">
        <v>88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3355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3309</v>
      </c>
      <c s="35" t="s">
        <v>5</v>
      </c>
      <c s="6" t="s">
        <v>3310</v>
      </c>
      <c s="36" t="s">
        <v>97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3356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3357</v>
      </c>
      <c s="35" t="s">
        <v>5</v>
      </c>
      <c s="6" t="s">
        <v>3358</v>
      </c>
      <c s="36" t="s">
        <v>97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3359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3360</v>
      </c>
      <c s="35" t="s">
        <v>5</v>
      </c>
      <c s="6" t="s">
        <v>3361</v>
      </c>
      <c s="36" t="s">
        <v>2788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3362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0+J9+J14+J27+J32+J61+J70+J99+J116+J125+J130+J139+J144+J161+J166+J195+J208+J225+J238+J255+J268+J277+J290</f>
      </c>
      <c s="29">
        <f>0+K9+K14+K27+K32+K61+K70+K99+K116+K125+K130+K139+K144+K161+K166+K195+K208+K225+K238+K255+K268+K277+K290</f>
      </c>
      <c s="29">
        <f>0+L9+L14+L27+L32+L61+L70+L99+L116+L125+L130+L139+L144+L161+L166+L195+L208+L225+L238+L255+L268+L277+L290</f>
      </c>
      <c s="29">
        <f>0+M9+M14+M27+M32+M61+M70+M99+M116+M125+M130+M139+M144+M161+M166+M195+M208+M225+M238+M255+M268+M277+M290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04">
      <c r="A17" s="35" t="s">
        <v>56</v>
      </c>
      <c r="E17" s="40" t="s">
        <v>433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437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38.25">
      <c r="A25" s="35" t="s">
        <v>56</v>
      </c>
      <c r="E25" s="40" t="s">
        <v>438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104</v>
      </c>
      <c r="E27" s="33" t="s">
        <v>439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70</v>
      </c>
      <c s="34" t="s">
        <v>440</v>
      </c>
      <c s="35" t="s">
        <v>5</v>
      </c>
      <c s="6" t="s">
        <v>441</v>
      </c>
      <c s="36" t="s">
        <v>53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442</v>
      </c>
    </row>
    <row r="31" spans="1:5" ht="12.75">
      <c r="A31" t="s">
        <v>58</v>
      </c>
      <c r="E31" s="39" t="s">
        <v>5</v>
      </c>
    </row>
    <row r="32" spans="1:13" ht="12.75">
      <c r="A32" t="s">
        <v>46</v>
      </c>
      <c r="C32" s="31" t="s">
        <v>107</v>
      </c>
      <c r="E32" s="33" t="s">
        <v>443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74</v>
      </c>
      <c s="34" t="s">
        <v>444</v>
      </c>
      <c s="35" t="s">
        <v>5</v>
      </c>
      <c s="6" t="s">
        <v>445</v>
      </c>
      <c s="36" t="s">
        <v>53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446</v>
      </c>
    </row>
    <row r="36" spans="1:5" ht="12.75">
      <c r="A36" t="s">
        <v>58</v>
      </c>
      <c r="E36" s="39" t="s">
        <v>5</v>
      </c>
    </row>
    <row r="37" spans="1:16" ht="12.75">
      <c r="A37" t="s">
        <v>49</v>
      </c>
      <c s="34" t="s">
        <v>85</v>
      </c>
      <c s="34" t="s">
        <v>447</v>
      </c>
      <c s="35" t="s">
        <v>5</v>
      </c>
      <c s="6" t="s">
        <v>448</v>
      </c>
      <c s="36" t="s">
        <v>61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449</v>
      </c>
    </row>
    <row r="40" spans="1:5" ht="12.75">
      <c r="A40" t="s">
        <v>58</v>
      </c>
      <c r="E40" s="39" t="s">
        <v>5</v>
      </c>
    </row>
    <row r="41" spans="1:16" ht="12.75">
      <c r="A41" t="s">
        <v>49</v>
      </c>
      <c s="34" t="s">
        <v>90</v>
      </c>
      <c s="34" t="s">
        <v>450</v>
      </c>
      <c s="35" t="s">
        <v>5</v>
      </c>
      <c s="6" t="s">
        <v>451</v>
      </c>
      <c s="36" t="s">
        <v>53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446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452</v>
      </c>
      <c s="35" t="s">
        <v>5</v>
      </c>
      <c s="6" t="s">
        <v>453</v>
      </c>
      <c s="36" t="s">
        <v>53</v>
      </c>
      <c s="37">
        <v>24967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453</v>
      </c>
    </row>
    <row r="47" spans="1:5" ht="89.25">
      <c r="A47" s="35" t="s">
        <v>56</v>
      </c>
      <c r="E47" s="40" t="s">
        <v>454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455</v>
      </c>
      <c s="35" t="s">
        <v>5</v>
      </c>
      <c s="6" t="s">
        <v>456</v>
      </c>
      <c s="36" t="s">
        <v>61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456</v>
      </c>
    </row>
    <row r="51" spans="1:5" ht="38.25">
      <c r="A51" s="35" t="s">
        <v>56</v>
      </c>
      <c r="E51" s="40" t="s">
        <v>457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458</v>
      </c>
      <c s="35" t="s">
        <v>5</v>
      </c>
      <c s="6" t="s">
        <v>459</v>
      </c>
      <c s="36" t="s">
        <v>53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460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461</v>
      </c>
      <c s="35" t="s">
        <v>5</v>
      </c>
      <c s="6" t="s">
        <v>462</v>
      </c>
      <c s="36" t="s">
        <v>53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462</v>
      </c>
    </row>
    <row r="59" spans="1:5" ht="38.25">
      <c r="A59" s="35" t="s">
        <v>56</v>
      </c>
      <c r="E59" s="40" t="s">
        <v>463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111</v>
      </c>
      <c r="E61" s="33" t="s">
        <v>464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111</v>
      </c>
      <c s="34" t="s">
        <v>465</v>
      </c>
      <c s="35" t="s">
        <v>5</v>
      </c>
      <c s="6" t="s">
        <v>466</v>
      </c>
      <c s="36" t="s">
        <v>53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466</v>
      </c>
    </row>
    <row r="64" spans="1:5" ht="38.25">
      <c r="A64" s="35" t="s">
        <v>56</v>
      </c>
      <c r="E64" s="40" t="s">
        <v>467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468</v>
      </c>
      <c s="35" t="s">
        <v>5</v>
      </c>
      <c s="6" t="s">
        <v>469</v>
      </c>
      <c s="36" t="s">
        <v>53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469</v>
      </c>
    </row>
    <row r="68" spans="1:5" ht="63.75">
      <c r="A68" s="35" t="s">
        <v>56</v>
      </c>
      <c r="E68" s="40" t="s">
        <v>470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126</v>
      </c>
      <c r="E70" s="33" t="s">
        <v>471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119</v>
      </c>
      <c s="34" t="s">
        <v>472</v>
      </c>
      <c s="35" t="s">
        <v>5</v>
      </c>
      <c s="6" t="s">
        <v>473</v>
      </c>
      <c s="36" t="s">
        <v>53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473</v>
      </c>
    </row>
    <row r="73" spans="1:5" ht="38.25">
      <c r="A73" s="35" t="s">
        <v>56</v>
      </c>
      <c r="E73" s="40" t="s">
        <v>474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123</v>
      </c>
      <c s="34" t="s">
        <v>475</v>
      </c>
      <c s="35" t="s">
        <v>5</v>
      </c>
      <c s="6" t="s">
        <v>476</v>
      </c>
      <c s="36" t="s">
        <v>53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477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126</v>
      </c>
      <c s="34" t="s">
        <v>63</v>
      </c>
      <c s="35" t="s">
        <v>5</v>
      </c>
      <c s="6" t="s">
        <v>64</v>
      </c>
      <c s="36" t="s">
        <v>53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64</v>
      </c>
    </row>
    <row r="81" spans="1:5" ht="63.75">
      <c r="A81" s="35" t="s">
        <v>56</v>
      </c>
      <c r="E81" s="40" t="s">
        <v>478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129</v>
      </c>
      <c s="34" t="s">
        <v>479</v>
      </c>
      <c s="35" t="s">
        <v>5</v>
      </c>
      <c s="6" t="s">
        <v>480</v>
      </c>
      <c s="36" t="s">
        <v>53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481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133</v>
      </c>
      <c s="34" t="s">
        <v>482</v>
      </c>
      <c s="35" t="s">
        <v>5</v>
      </c>
      <c s="6" t="s">
        <v>483</v>
      </c>
      <c s="36" t="s">
        <v>53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483</v>
      </c>
    </row>
    <row r="89" spans="1:5" ht="25.5">
      <c r="A89" s="35" t="s">
        <v>56</v>
      </c>
      <c r="E89" s="40" t="s">
        <v>484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136</v>
      </c>
      <c s="34" t="s">
        <v>485</v>
      </c>
      <c s="35" t="s">
        <v>5</v>
      </c>
      <c s="6" t="s">
        <v>486</v>
      </c>
      <c s="36" t="s">
        <v>53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486</v>
      </c>
    </row>
    <row r="93" spans="1:5" ht="51">
      <c r="A93" s="35" t="s">
        <v>56</v>
      </c>
      <c r="E93" s="40" t="s">
        <v>487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140</v>
      </c>
      <c s="34" t="s">
        <v>488</v>
      </c>
      <c s="35" t="s">
        <v>5</v>
      </c>
      <c s="6" t="s">
        <v>489</v>
      </c>
      <c s="36" t="s">
        <v>53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489</v>
      </c>
    </row>
    <row r="97" spans="1:5" ht="25.5">
      <c r="A97" s="35" t="s">
        <v>56</v>
      </c>
      <c r="E97" s="40" t="s">
        <v>490</v>
      </c>
    </row>
    <row r="98" spans="1:5" ht="12.75">
      <c r="A98" t="s">
        <v>58</v>
      </c>
      <c r="E98" s="39" t="s">
        <v>5</v>
      </c>
    </row>
    <row r="99" spans="1:13" ht="12.75">
      <c r="A99" t="s">
        <v>46</v>
      </c>
      <c r="C99" s="31" t="s">
        <v>129</v>
      </c>
      <c r="E99" s="33" t="s">
        <v>491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144</v>
      </c>
      <c s="34" t="s">
        <v>492</v>
      </c>
      <c s="35" t="s">
        <v>5</v>
      </c>
      <c s="6" t="s">
        <v>493</v>
      </c>
      <c s="36" t="s">
        <v>97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493</v>
      </c>
    </row>
    <row r="102" spans="1:5" ht="25.5">
      <c r="A102" s="35" t="s">
        <v>56</v>
      </c>
      <c r="E102" s="40" t="s">
        <v>494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148</v>
      </c>
      <c s="34" t="s">
        <v>495</v>
      </c>
      <c s="35" t="s">
        <v>5</v>
      </c>
      <c s="6" t="s">
        <v>496</v>
      </c>
      <c s="36" t="s">
        <v>97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496</v>
      </c>
    </row>
    <row r="106" spans="1:5" ht="25.5">
      <c r="A106" s="35" t="s">
        <v>56</v>
      </c>
      <c r="E106" s="40" t="s">
        <v>497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152</v>
      </c>
      <c s="34" t="s">
        <v>498</v>
      </c>
      <c s="35" t="s">
        <v>5</v>
      </c>
      <c s="6" t="s">
        <v>499</v>
      </c>
      <c s="36" t="s">
        <v>53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500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156</v>
      </c>
      <c s="34" t="s">
        <v>501</v>
      </c>
      <c s="35" t="s">
        <v>5</v>
      </c>
      <c s="6" t="s">
        <v>502</v>
      </c>
      <c s="36" t="s">
        <v>53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446</v>
      </c>
    </row>
    <row r="115" spans="1:5" ht="12.75">
      <c r="A115" t="s">
        <v>58</v>
      </c>
      <c r="E115" s="39" t="s">
        <v>5</v>
      </c>
    </row>
    <row r="116" spans="1:13" ht="12.75">
      <c r="A116" t="s">
        <v>46</v>
      </c>
      <c r="C116" s="31" t="s">
        <v>140</v>
      </c>
      <c r="E116" s="33" t="s">
        <v>503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159</v>
      </c>
      <c s="34" t="s">
        <v>504</v>
      </c>
      <c s="35" t="s">
        <v>5</v>
      </c>
      <c s="6" t="s">
        <v>505</v>
      </c>
      <c s="36" t="s">
        <v>88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505</v>
      </c>
    </row>
    <row r="119" spans="1:5" ht="25.5">
      <c r="A119" s="35" t="s">
        <v>56</v>
      </c>
      <c r="E119" s="40" t="s">
        <v>506</v>
      </c>
    </row>
    <row r="120" spans="1:5" ht="12.75">
      <c r="A120" t="s">
        <v>58</v>
      </c>
      <c r="E120" s="39" t="s">
        <v>5</v>
      </c>
    </row>
    <row r="121" spans="1:16" ht="12.75">
      <c r="A121" t="s">
        <v>49</v>
      </c>
      <c s="34" t="s">
        <v>163</v>
      </c>
      <c s="34" t="s">
        <v>507</v>
      </c>
      <c s="35" t="s">
        <v>5</v>
      </c>
      <c s="6" t="s">
        <v>508</v>
      </c>
      <c s="36" t="s">
        <v>97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508</v>
      </c>
    </row>
    <row r="123" spans="1:5" ht="25.5">
      <c r="A123" s="35" t="s">
        <v>56</v>
      </c>
      <c r="E123" s="40" t="s">
        <v>509</v>
      </c>
    </row>
    <row r="124" spans="1:5" ht="12.75">
      <c r="A124" t="s">
        <v>58</v>
      </c>
      <c r="E124" s="39" t="s">
        <v>5</v>
      </c>
    </row>
    <row r="125" spans="1:13" ht="12.75">
      <c r="A125" t="s">
        <v>46</v>
      </c>
      <c r="C125" s="31" t="s">
        <v>167</v>
      </c>
      <c r="E125" s="33" t="s">
        <v>510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511</v>
      </c>
      <c s="35" t="s">
        <v>5</v>
      </c>
      <c s="6" t="s">
        <v>512</v>
      </c>
      <c s="36" t="s">
        <v>97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512</v>
      </c>
    </row>
    <row r="128" spans="1:5" ht="25.5">
      <c r="A128" s="35" t="s">
        <v>56</v>
      </c>
      <c r="E128" s="40" t="s">
        <v>513</v>
      </c>
    </row>
    <row r="129" spans="1:5" ht="12.75">
      <c r="A129" t="s">
        <v>58</v>
      </c>
      <c r="E129" s="39" t="s">
        <v>5</v>
      </c>
    </row>
    <row r="130" spans="1:13" ht="12.75">
      <c r="A130" t="s">
        <v>46</v>
      </c>
      <c r="C130" s="31" t="s">
        <v>183</v>
      </c>
      <c r="E130" s="33" t="s">
        <v>514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515</v>
      </c>
      <c s="35" t="s">
        <v>5</v>
      </c>
      <c s="6" t="s">
        <v>516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517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175</v>
      </c>
      <c s="34" t="s">
        <v>518</v>
      </c>
      <c s="35" t="s">
        <v>5</v>
      </c>
      <c s="6" t="s">
        <v>519</v>
      </c>
      <c s="36" t="s">
        <v>53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519</v>
      </c>
    </row>
    <row r="137" spans="1:5" ht="25.5">
      <c r="A137" s="35" t="s">
        <v>56</v>
      </c>
      <c r="E137" s="40" t="s">
        <v>520</v>
      </c>
    </row>
    <row r="138" spans="1:5" ht="12.75">
      <c r="A138" t="s">
        <v>58</v>
      </c>
      <c r="E138" s="39" t="s">
        <v>5</v>
      </c>
    </row>
    <row r="139" spans="1:13" ht="12.75">
      <c r="A139" t="s">
        <v>46</v>
      </c>
      <c r="C139" s="31" t="s">
        <v>186</v>
      </c>
      <c r="E139" s="33" t="s">
        <v>521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179</v>
      </c>
      <c s="34" t="s">
        <v>522</v>
      </c>
      <c s="35" t="s">
        <v>5</v>
      </c>
      <c s="6" t="s">
        <v>523</v>
      </c>
      <c s="36" t="s">
        <v>78</v>
      </c>
      <c s="37">
        <v>0.121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524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230</v>
      </c>
      <c r="E144" s="33" t="s">
        <v>525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49</v>
      </c>
      <c s="34" t="s">
        <v>183</v>
      </c>
      <c s="34" t="s">
        <v>526</v>
      </c>
      <c s="35" t="s">
        <v>5</v>
      </c>
      <c s="6" t="s">
        <v>527</v>
      </c>
      <c s="36" t="s">
        <v>53</v>
      </c>
      <c s="37">
        <v>388.72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02">
      <c r="A147" s="35" t="s">
        <v>56</v>
      </c>
      <c r="E147" s="40" t="s">
        <v>528</v>
      </c>
    </row>
    <row r="148" spans="1:5" ht="12.75">
      <c r="A148" t="s">
        <v>58</v>
      </c>
      <c r="E148" s="39" t="s">
        <v>5</v>
      </c>
    </row>
    <row r="149" spans="1:16" ht="12.75">
      <c r="A149" t="s">
        <v>49</v>
      </c>
      <c s="34" t="s">
        <v>189</v>
      </c>
      <c s="34" t="s">
        <v>529</v>
      </c>
      <c s="35" t="s">
        <v>5</v>
      </c>
      <c s="6" t="s">
        <v>530</v>
      </c>
      <c s="36" t="s">
        <v>53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530</v>
      </c>
    </row>
    <row r="151" spans="1:5" ht="25.5">
      <c r="A151" s="35" t="s">
        <v>56</v>
      </c>
      <c r="E151" s="40" t="s">
        <v>531</v>
      </c>
    </row>
    <row r="152" spans="1:5" ht="12.75">
      <c r="A152" t="s">
        <v>58</v>
      </c>
      <c r="E152" s="39" t="s">
        <v>5</v>
      </c>
    </row>
    <row r="153" spans="1:16" ht="12.75">
      <c r="A153" t="s">
        <v>49</v>
      </c>
      <c s="34" t="s">
        <v>192</v>
      </c>
      <c s="34" t="s">
        <v>532</v>
      </c>
      <c s="35" t="s">
        <v>5</v>
      </c>
      <c s="6" t="s">
        <v>533</v>
      </c>
      <c s="36" t="s">
        <v>53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534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195</v>
      </c>
      <c s="34" t="s">
        <v>535</v>
      </c>
      <c s="35" t="s">
        <v>5</v>
      </c>
      <c s="6" t="s">
        <v>536</v>
      </c>
      <c s="36" t="s">
        <v>53</v>
      </c>
      <c s="37">
        <v>9657.2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537</v>
      </c>
    </row>
    <row r="160" spans="1:5" ht="12.75">
      <c r="A160" t="s">
        <v>58</v>
      </c>
      <c r="E160" s="39" t="s">
        <v>5</v>
      </c>
    </row>
    <row r="161" spans="1:13" ht="12.75">
      <c r="A161" t="s">
        <v>46</v>
      </c>
      <c r="C161" s="31" t="s">
        <v>233</v>
      </c>
      <c r="E161" s="33" t="s">
        <v>538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49</v>
      </c>
      <c s="34" t="s">
        <v>200</v>
      </c>
      <c s="34" t="s">
        <v>539</v>
      </c>
      <c s="35" t="s">
        <v>5</v>
      </c>
      <c s="6" t="s">
        <v>540</v>
      </c>
      <c s="36" t="s">
        <v>53</v>
      </c>
      <c s="37">
        <v>60.4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541</v>
      </c>
    </row>
    <row r="165" spans="1:5" ht="12.75">
      <c r="A165" t="s">
        <v>58</v>
      </c>
      <c r="E165" s="39" t="s">
        <v>5</v>
      </c>
    </row>
    <row r="166" spans="1:13" ht="12.75">
      <c r="A166" t="s">
        <v>46</v>
      </c>
      <c r="C166" s="31" t="s">
        <v>542</v>
      </c>
      <c r="E166" s="33" t="s">
        <v>543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25.5">
      <c r="A167" t="s">
        <v>49</v>
      </c>
      <c s="34" t="s">
        <v>204</v>
      </c>
      <c s="34" t="s">
        <v>544</v>
      </c>
      <c s="35" t="s">
        <v>5</v>
      </c>
      <c s="6" t="s">
        <v>545</v>
      </c>
      <c s="36" t="s">
        <v>53</v>
      </c>
      <c s="37">
        <v>380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545</v>
      </c>
    </row>
    <row r="169" spans="1:5" ht="25.5">
      <c r="A169" s="35" t="s">
        <v>56</v>
      </c>
      <c r="E169" s="40" t="s">
        <v>546</v>
      </c>
    </row>
    <row r="170" spans="1:5" ht="12.75">
      <c r="A170" t="s">
        <v>58</v>
      </c>
      <c r="E170" s="39" t="s">
        <v>5</v>
      </c>
    </row>
    <row r="171" spans="1:16" ht="25.5">
      <c r="A171" t="s">
        <v>49</v>
      </c>
      <c s="34" t="s">
        <v>207</v>
      </c>
      <c s="34" t="s">
        <v>547</v>
      </c>
      <c s="35" t="s">
        <v>5</v>
      </c>
      <c s="6" t="s">
        <v>548</v>
      </c>
      <c s="36" t="s">
        <v>53</v>
      </c>
      <c s="37">
        <v>416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549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211</v>
      </c>
      <c s="34" t="s">
        <v>550</v>
      </c>
      <c s="35" t="s">
        <v>5</v>
      </c>
      <c s="6" t="s">
        <v>551</v>
      </c>
      <c s="36" t="s">
        <v>53</v>
      </c>
      <c s="37">
        <v>2835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25.5">
      <c r="A176" s="35" t="s">
        <v>55</v>
      </c>
      <c r="E176" s="39" t="s">
        <v>551</v>
      </c>
    </row>
    <row r="177" spans="1:5" ht="63.75">
      <c r="A177" s="35" t="s">
        <v>56</v>
      </c>
      <c r="E177" s="40" t="s">
        <v>552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215</v>
      </c>
      <c s="34" t="s">
        <v>553</v>
      </c>
      <c s="35" t="s">
        <v>5</v>
      </c>
      <c s="6" t="s">
        <v>554</v>
      </c>
      <c s="36" t="s">
        <v>97</v>
      </c>
      <c s="37">
        <v>18349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25.5">
      <c r="A180" s="35" t="s">
        <v>55</v>
      </c>
      <c r="E180" s="39" t="s">
        <v>554</v>
      </c>
    </row>
    <row r="181" spans="1:5" ht="51">
      <c r="A181" s="35" t="s">
        <v>56</v>
      </c>
      <c r="E181" s="40" t="s">
        <v>555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219</v>
      </c>
      <c s="34" t="s">
        <v>556</v>
      </c>
      <c s="35" t="s">
        <v>5</v>
      </c>
      <c s="6" t="s">
        <v>557</v>
      </c>
      <c s="36" t="s">
        <v>97</v>
      </c>
      <c s="37">
        <v>1000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25.5">
      <c r="A184" s="35" t="s">
        <v>55</v>
      </c>
      <c r="E184" s="39" t="s">
        <v>557</v>
      </c>
    </row>
    <row r="185" spans="1:5" ht="25.5">
      <c r="A185" s="35" t="s">
        <v>56</v>
      </c>
      <c r="E185" s="40" t="s">
        <v>558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223</v>
      </c>
      <c s="34" t="s">
        <v>559</v>
      </c>
      <c s="35" t="s">
        <v>5</v>
      </c>
      <c s="6" t="s">
        <v>560</v>
      </c>
      <c s="36" t="s">
        <v>97</v>
      </c>
      <c s="37">
        <v>15243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25.5">
      <c r="A188" s="35" t="s">
        <v>55</v>
      </c>
      <c r="E188" s="39" t="s">
        <v>560</v>
      </c>
    </row>
    <row r="189" spans="1:5" ht="25.5">
      <c r="A189" s="35" t="s">
        <v>56</v>
      </c>
      <c r="E189" s="40" t="s">
        <v>561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227</v>
      </c>
      <c s="34" t="s">
        <v>562</v>
      </c>
      <c s="35" t="s">
        <v>5</v>
      </c>
      <c s="6" t="s">
        <v>563</v>
      </c>
      <c s="36" t="s">
        <v>97</v>
      </c>
      <c s="37">
        <v>555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564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565</v>
      </c>
      <c r="E195" s="33" t="s">
        <v>566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230</v>
      </c>
      <c s="34" t="s">
        <v>567</v>
      </c>
      <c s="35" t="s">
        <v>5</v>
      </c>
      <c s="6" t="s">
        <v>568</v>
      </c>
      <c s="36" t="s">
        <v>53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569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233</v>
      </c>
      <c s="34" t="s">
        <v>570</v>
      </c>
      <c s="35" t="s">
        <v>5</v>
      </c>
      <c s="6" t="s">
        <v>571</v>
      </c>
      <c s="36" t="s">
        <v>53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572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576</v>
      </c>
    </row>
    <row r="207" spans="1:5" ht="12.75">
      <c r="A207" t="s">
        <v>58</v>
      </c>
      <c r="E207" s="39" t="s">
        <v>5</v>
      </c>
    </row>
    <row r="208" spans="1:13" ht="12.75">
      <c r="A208" t="s">
        <v>46</v>
      </c>
      <c r="C208" s="31" t="s">
        <v>577</v>
      </c>
      <c r="E208" s="33" t="s">
        <v>578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579</v>
      </c>
      <c s="34" t="s">
        <v>580</v>
      </c>
      <c s="35" t="s">
        <v>5</v>
      </c>
      <c s="6" t="s">
        <v>581</v>
      </c>
      <c s="36" t="s">
        <v>97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582</v>
      </c>
    </row>
    <row r="212" spans="1:5" ht="12.75">
      <c r="A212" t="s">
        <v>58</v>
      </c>
      <c r="E212" s="39" t="s">
        <v>5</v>
      </c>
    </row>
    <row r="213" spans="1:16" ht="12.75">
      <c r="A213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97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25.5">
      <c r="A215" s="35" t="s">
        <v>56</v>
      </c>
      <c r="E215" s="40" t="s">
        <v>586</v>
      </c>
    </row>
    <row r="216" spans="1:5" ht="12.75">
      <c r="A216" t="s">
        <v>58</v>
      </c>
      <c r="E216" s="39" t="s">
        <v>5</v>
      </c>
    </row>
    <row r="217" spans="1:16" ht="12.75">
      <c r="A217" t="s">
        <v>49</v>
      </c>
      <c s="34" t="s">
        <v>542</v>
      </c>
      <c s="34" t="s">
        <v>587</v>
      </c>
      <c s="35" t="s">
        <v>5</v>
      </c>
      <c s="6" t="s">
        <v>588</v>
      </c>
      <c s="36" t="s">
        <v>53</v>
      </c>
      <c s="37">
        <v>0.2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25.5">
      <c r="A219" s="35" t="s">
        <v>56</v>
      </c>
      <c r="E219" s="40" t="s">
        <v>589</v>
      </c>
    </row>
    <row r="220" spans="1:5" ht="12.75">
      <c r="A220" t="s">
        <v>58</v>
      </c>
      <c r="E220" s="39" t="s">
        <v>5</v>
      </c>
    </row>
    <row r="221" spans="1:16" ht="12.75">
      <c r="A221" t="s">
        <v>49</v>
      </c>
      <c s="34" t="s">
        <v>279</v>
      </c>
      <c s="34" t="s">
        <v>590</v>
      </c>
      <c s="35" t="s">
        <v>5</v>
      </c>
      <c s="6" t="s">
        <v>591</v>
      </c>
      <c s="36" t="s">
        <v>53</v>
      </c>
      <c s="37">
        <v>0.3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592</v>
      </c>
    </row>
    <row r="224" spans="1:5" ht="12.75">
      <c r="A224" t="s">
        <v>58</v>
      </c>
      <c r="E224" s="39" t="s">
        <v>5</v>
      </c>
    </row>
    <row r="225" spans="1:13" ht="12.75">
      <c r="A225" t="s">
        <v>46</v>
      </c>
      <c r="C225" s="31" t="s">
        <v>593</v>
      </c>
      <c r="E225" s="33" t="s">
        <v>594</v>
      </c>
      <c r="J225" s="32">
        <f>0</f>
      </c>
      <c s="32">
        <f>0</f>
      </c>
      <c s="32">
        <f>0+L226+L230+L234</f>
      </c>
      <c s="32">
        <f>0+M226+M230+M234</f>
      </c>
    </row>
    <row r="226" spans="1:16" ht="12.75">
      <c r="A226" t="s">
        <v>49</v>
      </c>
      <c s="34" t="s">
        <v>291</v>
      </c>
      <c s="34" t="s">
        <v>595</v>
      </c>
      <c s="35" t="s">
        <v>5</v>
      </c>
      <c s="6" t="s">
        <v>596</v>
      </c>
      <c s="36" t="s">
        <v>97</v>
      </c>
      <c s="37">
        <v>580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597</v>
      </c>
    </row>
    <row r="229" spans="1:5" ht="12.75">
      <c r="A229" t="s">
        <v>58</v>
      </c>
      <c r="E229" s="39" t="s">
        <v>5</v>
      </c>
    </row>
    <row r="230" spans="1:16" ht="12.75">
      <c r="A230" t="s">
        <v>49</v>
      </c>
      <c s="34" t="s">
        <v>598</v>
      </c>
      <c s="34" t="s">
        <v>599</v>
      </c>
      <c s="35" t="s">
        <v>5</v>
      </c>
      <c s="6" t="s">
        <v>600</v>
      </c>
      <c s="36" t="s">
        <v>97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25.5">
      <c r="A232" s="35" t="s">
        <v>56</v>
      </c>
      <c r="E232" s="40" t="s">
        <v>601</v>
      </c>
    </row>
    <row r="233" spans="1:5" ht="12.75">
      <c r="A233" t="s">
        <v>58</v>
      </c>
      <c r="E233" s="39" t="s">
        <v>5</v>
      </c>
    </row>
    <row r="234" spans="1:16" ht="12.75">
      <c r="A234" t="s">
        <v>49</v>
      </c>
      <c s="34" t="s">
        <v>303</v>
      </c>
      <c s="34" t="s">
        <v>602</v>
      </c>
      <c s="35" t="s">
        <v>5</v>
      </c>
      <c s="6" t="s">
        <v>603</v>
      </c>
      <c s="36" t="s">
        <v>97</v>
      </c>
      <c s="37">
        <v>7500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79</v>
      </c>
      <c>
        <f>(M234*21)/100</f>
      </c>
      <c t="s">
        <v>27</v>
      </c>
    </row>
    <row r="235" spans="1:5" ht="12.75">
      <c r="A235" s="35" t="s">
        <v>55</v>
      </c>
      <c r="E235" s="39" t="s">
        <v>604</v>
      </c>
    </row>
    <row r="236" spans="1:5" ht="25.5">
      <c r="A236" s="35" t="s">
        <v>56</v>
      </c>
      <c r="E236" s="40" t="s">
        <v>605</v>
      </c>
    </row>
    <row r="237" spans="1:5" ht="12.75">
      <c r="A237" t="s">
        <v>58</v>
      </c>
      <c r="E237" s="39" t="s">
        <v>5</v>
      </c>
    </row>
    <row r="238" spans="1:13" ht="12.75">
      <c r="A238" t="s">
        <v>46</v>
      </c>
      <c r="C238" s="31" t="s">
        <v>606</v>
      </c>
      <c r="E238" s="33" t="s">
        <v>607</v>
      </c>
      <c r="J238" s="32">
        <f>0</f>
      </c>
      <c s="32">
        <f>0</f>
      </c>
      <c s="32">
        <f>0+L239+L243+L247+L251</f>
      </c>
      <c s="32">
        <f>0+M239+M243+M247+M251</f>
      </c>
    </row>
    <row r="239" spans="1:16" ht="12.75">
      <c r="A239" t="s">
        <v>49</v>
      </c>
      <c s="34" t="s">
        <v>608</v>
      </c>
      <c s="34" t="s">
        <v>609</v>
      </c>
      <c s="35" t="s">
        <v>5</v>
      </c>
      <c s="6" t="s">
        <v>610</v>
      </c>
      <c s="36" t="s">
        <v>88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610</v>
      </c>
    </row>
    <row r="241" spans="1:5" ht="25.5">
      <c r="A241" s="35" t="s">
        <v>56</v>
      </c>
      <c r="E241" s="40" t="s">
        <v>611</v>
      </c>
    </row>
    <row r="242" spans="1:5" ht="12.75">
      <c r="A242" t="s">
        <v>58</v>
      </c>
      <c r="E242" s="39" t="s">
        <v>5</v>
      </c>
    </row>
    <row r="243" spans="1:16" ht="12.75">
      <c r="A243" t="s">
        <v>49</v>
      </c>
      <c s="34" t="s">
        <v>565</v>
      </c>
      <c s="34" t="s">
        <v>612</v>
      </c>
      <c s="35" t="s">
        <v>5</v>
      </c>
      <c s="6" t="s">
        <v>613</v>
      </c>
      <c s="36" t="s">
        <v>88</v>
      </c>
      <c s="37">
        <v>176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613</v>
      </c>
    </row>
    <row r="245" spans="1:5" ht="51">
      <c r="A245" s="35" t="s">
        <v>56</v>
      </c>
      <c r="E245" s="40" t="s">
        <v>614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577</v>
      </c>
      <c s="34" t="s">
        <v>615</v>
      </c>
      <c s="35" t="s">
        <v>5</v>
      </c>
      <c s="6" t="s">
        <v>616</v>
      </c>
      <c s="36" t="s">
        <v>88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25.5">
      <c r="A249" s="35" t="s">
        <v>56</v>
      </c>
      <c r="E249" s="40" t="s">
        <v>617</v>
      </c>
    </row>
    <row r="250" spans="1:5" ht="12.75">
      <c r="A250" t="s">
        <v>58</v>
      </c>
      <c r="E250" s="39" t="s">
        <v>5</v>
      </c>
    </row>
    <row r="251" spans="1:16" ht="12.75">
      <c r="A251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88</v>
      </c>
      <c s="37">
        <v>73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25.5">
      <c r="A253" s="35" t="s">
        <v>56</v>
      </c>
      <c r="E253" s="40" t="s">
        <v>621</v>
      </c>
    </row>
    <row r="254" spans="1:5" ht="12.75">
      <c r="A254" t="s">
        <v>58</v>
      </c>
      <c r="E254" s="39" t="s">
        <v>5</v>
      </c>
    </row>
    <row r="255" spans="1:13" ht="12.75">
      <c r="A255" t="s">
        <v>46</v>
      </c>
      <c r="C255" s="31" t="s">
        <v>622</v>
      </c>
      <c r="E255" s="33" t="s">
        <v>623</v>
      </c>
      <c r="J255" s="32">
        <f>0</f>
      </c>
      <c s="32">
        <f>0</f>
      </c>
      <c s="32">
        <f>0+L256+L260+L264</f>
      </c>
      <c s="32">
        <f>0+M256+M260+M264</f>
      </c>
    </row>
    <row r="256" spans="1:16" ht="12.75">
      <c r="A256" t="s">
        <v>49</v>
      </c>
      <c s="34" t="s">
        <v>624</v>
      </c>
      <c s="34" t="s">
        <v>625</v>
      </c>
      <c s="35" t="s">
        <v>5</v>
      </c>
      <c s="6" t="s">
        <v>626</v>
      </c>
      <c s="36" t="s">
        <v>110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25.5">
      <c r="A258" s="35" t="s">
        <v>56</v>
      </c>
      <c r="E258" s="40" t="s">
        <v>627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110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630</v>
      </c>
    </row>
    <row r="262" spans="1:5" ht="25.5">
      <c r="A262" s="35" t="s">
        <v>56</v>
      </c>
      <c r="E262" s="40" t="s">
        <v>631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632</v>
      </c>
      <c s="34" t="s">
        <v>633</v>
      </c>
      <c s="35" t="s">
        <v>5</v>
      </c>
      <c s="6" t="s">
        <v>634</v>
      </c>
      <c s="36" t="s">
        <v>110</v>
      </c>
      <c s="37">
        <v>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634</v>
      </c>
    </row>
    <row r="266" spans="1:5" ht="51">
      <c r="A266" s="35" t="s">
        <v>56</v>
      </c>
      <c r="E266" s="40" t="s">
        <v>635</v>
      </c>
    </row>
    <row r="267" spans="1:5" ht="12.75">
      <c r="A267" t="s">
        <v>58</v>
      </c>
      <c r="E267" s="39" t="s">
        <v>5</v>
      </c>
    </row>
    <row r="268" spans="1:13" ht="12.75">
      <c r="A268" t="s">
        <v>46</v>
      </c>
      <c r="C268" s="31" t="s">
        <v>636</v>
      </c>
      <c r="E268" s="33" t="s">
        <v>637</v>
      </c>
      <c r="J268" s="32">
        <f>0</f>
      </c>
      <c s="32">
        <f>0</f>
      </c>
      <c s="32">
        <f>0+L269+L273</f>
      </c>
      <c s="32">
        <f>0+M269+M273</f>
      </c>
    </row>
    <row r="269" spans="1:16" ht="12.75">
      <c r="A269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25.5">
      <c r="A271" s="35" t="s">
        <v>56</v>
      </c>
      <c r="E271" s="40" t="s">
        <v>641</v>
      </c>
    </row>
    <row r="272" spans="1:5" ht="409.5">
      <c r="A272" t="s">
        <v>58</v>
      </c>
      <c r="E272" s="39" t="s">
        <v>642</v>
      </c>
    </row>
    <row r="273" spans="1:16" ht="12.75">
      <c r="A273" t="s">
        <v>49</v>
      </c>
      <c s="34" t="s">
        <v>643</v>
      </c>
      <c s="34" t="s">
        <v>644</v>
      </c>
      <c s="35" t="s">
        <v>5</v>
      </c>
      <c s="6" t="s">
        <v>645</v>
      </c>
      <c s="36" t="s">
        <v>88</v>
      </c>
      <c s="37">
        <v>7.5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</v>
      </c>
    </row>
    <row r="275" spans="1:5" ht="25.5">
      <c r="A275" s="35" t="s">
        <v>56</v>
      </c>
      <c r="E275" s="40" t="s">
        <v>646</v>
      </c>
    </row>
    <row r="276" spans="1:5" ht="12.75">
      <c r="A276" t="s">
        <v>58</v>
      </c>
      <c r="E276" s="39" t="s">
        <v>5</v>
      </c>
    </row>
    <row r="277" spans="1:13" ht="12.75">
      <c r="A277" t="s">
        <v>46</v>
      </c>
      <c r="C277" s="31" t="s">
        <v>647</v>
      </c>
      <c r="E277" s="33" t="s">
        <v>648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88</v>
      </c>
      <c s="37">
        <v>2679.9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652</v>
      </c>
    </row>
    <row r="281" spans="1:5" ht="89.25">
      <c r="A281" t="s">
        <v>58</v>
      </c>
      <c r="E281" s="39" t="s">
        <v>653</v>
      </c>
    </row>
    <row r="282" spans="1:16" ht="12.75">
      <c r="A282" t="s">
        <v>49</v>
      </c>
      <c s="34" t="s">
        <v>654</v>
      </c>
      <c s="34" t="s">
        <v>655</v>
      </c>
      <c s="35" t="s">
        <v>5</v>
      </c>
      <c s="6" t="s">
        <v>656</v>
      </c>
      <c s="36" t="s">
        <v>88</v>
      </c>
      <c s="37">
        <v>1323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657</v>
      </c>
    </row>
    <row r="285" spans="1:5" ht="89.25">
      <c r="A285" t="s">
        <v>58</v>
      </c>
      <c r="E285" s="39" t="s">
        <v>653</v>
      </c>
    </row>
    <row r="286" spans="1:16" ht="25.5">
      <c r="A286" t="s">
        <v>49</v>
      </c>
      <c s="34" t="s">
        <v>658</v>
      </c>
      <c s="34" t="s">
        <v>659</v>
      </c>
      <c s="35" t="s">
        <v>5</v>
      </c>
      <c s="6" t="s">
        <v>660</v>
      </c>
      <c s="36" t="s">
        <v>88</v>
      </c>
      <c s="37">
        <v>65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661</v>
      </c>
    </row>
    <row r="289" spans="1:5" ht="12.75">
      <c r="A289" t="s">
        <v>58</v>
      </c>
      <c r="E289" s="39" t="s">
        <v>5</v>
      </c>
    </row>
    <row r="290" spans="1:13" ht="12.75">
      <c r="A290" t="s">
        <v>46</v>
      </c>
      <c r="C290" s="31" t="s">
        <v>662</v>
      </c>
      <c r="E290" s="33" t="s">
        <v>663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53</v>
      </c>
      <c s="37">
        <v>26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666</v>
      </c>
    </row>
    <row r="293" spans="1:5" ht="25.5">
      <c r="A293" s="35" t="s">
        <v>56</v>
      </c>
      <c r="E293" s="40" t="s">
        <v>667</v>
      </c>
    </row>
    <row r="294" spans="1:5" ht="12.75">
      <c r="A294" t="s">
        <v>58</v>
      </c>
      <c r="E2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3365</v>
      </c>
      <c r="E8" s="30" t="s">
        <v>3364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3287</v>
      </c>
      <c s="35" t="s">
        <v>5</v>
      </c>
      <c s="6" t="s">
        <v>2103</v>
      </c>
      <c s="36" t="s">
        <v>53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3366</v>
      </c>
    </row>
    <row r="13" spans="1:5" ht="382.5">
      <c r="A13" t="s">
        <v>58</v>
      </c>
      <c r="E13" s="39" t="s">
        <v>2105</v>
      </c>
    </row>
    <row r="14" spans="1:16" ht="12.75">
      <c r="A14" t="s">
        <v>49</v>
      </c>
      <c s="34" t="s">
        <v>27</v>
      </c>
      <c s="34" t="s">
        <v>2068</v>
      </c>
      <c s="35" t="s">
        <v>5</v>
      </c>
      <c s="6" t="s">
        <v>2069</v>
      </c>
      <c s="36" t="s">
        <v>2070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3367</v>
      </c>
    </row>
    <row r="17" spans="1:5" ht="293.25">
      <c r="A17" t="s">
        <v>58</v>
      </c>
      <c r="E17" s="39" t="s">
        <v>2072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3368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1611</v>
      </c>
      <c s="35" t="s">
        <v>5</v>
      </c>
      <c s="6" t="s">
        <v>1612</v>
      </c>
      <c s="36" t="s">
        <v>97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3369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1950</v>
      </c>
      <c s="35" t="s">
        <v>5</v>
      </c>
      <c s="6" t="s">
        <v>3370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3371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3372</v>
      </c>
      <c s="35" t="s">
        <v>5</v>
      </c>
      <c s="6" t="s">
        <v>3373</v>
      </c>
      <c s="36" t="s">
        <v>53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3374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3375</v>
      </c>
      <c s="35" t="s">
        <v>5</v>
      </c>
      <c s="6" t="s">
        <v>3376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2220</v>
      </c>
      <c s="35" t="s">
        <v>5</v>
      </c>
      <c s="6" t="s">
        <v>2221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2082</v>
      </c>
      <c s="35" t="s">
        <v>5</v>
      </c>
      <c s="6" t="s">
        <v>2083</v>
      </c>
      <c s="36" t="s">
        <v>53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3377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707</v>
      </c>
      <c s="35" t="s">
        <v>5</v>
      </c>
      <c s="6" t="s">
        <v>708</v>
      </c>
      <c s="36" t="s">
        <v>53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3378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2225</v>
      </c>
      <c s="35" t="s">
        <v>5</v>
      </c>
      <c s="6" t="s">
        <v>2226</v>
      </c>
      <c s="36" t="s">
        <v>53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3379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107</v>
      </c>
      <c s="34" t="s">
        <v>1164</v>
      </c>
      <c s="35" t="s">
        <v>5</v>
      </c>
      <c s="6" t="s">
        <v>1165</v>
      </c>
      <c s="36" t="s">
        <v>97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3380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2449</v>
      </c>
      <c s="35" t="s">
        <v>5</v>
      </c>
      <c s="6" t="s">
        <v>2450</v>
      </c>
      <c s="36" t="s">
        <v>88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3381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3327</v>
      </c>
      <c s="35" t="s">
        <v>5</v>
      </c>
      <c s="6" t="s">
        <v>3328</v>
      </c>
      <c s="36" t="s">
        <v>88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3382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1989</v>
      </c>
      <c s="35" t="s">
        <v>5</v>
      </c>
      <c s="6" t="s">
        <v>1990</v>
      </c>
      <c s="36" t="s">
        <v>53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3330</v>
      </c>
    </row>
    <row r="72" spans="1:5" ht="12.75">
      <c r="A72" t="s">
        <v>58</v>
      </c>
      <c r="E72" s="39" t="s">
        <v>284</v>
      </c>
    </row>
    <row r="73" spans="1:16" ht="25.5">
      <c r="A73" t="s">
        <v>49</v>
      </c>
      <c s="34" t="s">
        <v>123</v>
      </c>
      <c s="34" t="s">
        <v>2453</v>
      </c>
      <c s="35" t="s">
        <v>5</v>
      </c>
      <c s="6" t="s">
        <v>2454</v>
      </c>
      <c s="36" t="s">
        <v>110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3383</v>
      </c>
    </row>
    <row r="76" spans="1:5" ht="12.75">
      <c r="A76" t="s">
        <v>58</v>
      </c>
      <c r="E76" s="39" t="s">
        <v>284</v>
      </c>
    </row>
    <row r="77" spans="1:13" ht="12.75">
      <c r="A77" t="s">
        <v>46</v>
      </c>
      <c r="C77" s="31" t="s">
        <v>175</v>
      </c>
      <c r="E77" s="33" t="s">
        <v>1559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126</v>
      </c>
      <c s="34" t="s">
        <v>2106</v>
      </c>
      <c s="35" t="s">
        <v>5</v>
      </c>
      <c s="6" t="s">
        <v>2107</v>
      </c>
      <c s="36" t="s">
        <v>78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3384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2755</v>
      </c>
      <c s="35" t="s">
        <v>5</v>
      </c>
      <c s="6" t="s">
        <v>2756</v>
      </c>
      <c s="36" t="s">
        <v>53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3385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2112</v>
      </c>
      <c s="35" t="s">
        <v>5</v>
      </c>
      <c s="6" t="s">
        <v>2113</v>
      </c>
      <c s="36" t="s">
        <v>53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3386</v>
      </c>
    </row>
    <row r="89" spans="1:5" ht="12.75">
      <c r="A89" t="s">
        <v>58</v>
      </c>
      <c r="E89" s="39" t="s">
        <v>284</v>
      </c>
    </row>
    <row r="90" spans="1:13" ht="12.75">
      <c r="A90" t="s">
        <v>46</v>
      </c>
      <c r="C90" s="31" t="s">
        <v>211</v>
      </c>
      <c r="E90" s="33" t="s">
        <v>1624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136</v>
      </c>
      <c s="34" t="s">
        <v>3387</v>
      </c>
      <c s="35" t="s">
        <v>5</v>
      </c>
      <c s="6" t="s">
        <v>3388</v>
      </c>
      <c s="36" t="s">
        <v>53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3389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3390</v>
      </c>
      <c s="35" t="s">
        <v>5</v>
      </c>
      <c s="6" t="s">
        <v>3391</v>
      </c>
      <c s="36" t="s">
        <v>53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3392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2373</v>
      </c>
      <c s="35" t="s">
        <v>5</v>
      </c>
      <c s="6" t="s">
        <v>2374</v>
      </c>
      <c s="36" t="s">
        <v>53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3393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3337</v>
      </c>
      <c s="35" t="s">
        <v>5</v>
      </c>
      <c s="6" t="s">
        <v>3338</v>
      </c>
      <c s="36" t="s">
        <v>53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3394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628</v>
      </c>
      <c r="E107" s="33" t="s">
        <v>2147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152</v>
      </c>
      <c s="34" t="s">
        <v>2377</v>
      </c>
      <c s="35" t="s">
        <v>5</v>
      </c>
      <c s="6" t="s">
        <v>2378</v>
      </c>
      <c s="36" t="s">
        <v>97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3395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2383</v>
      </c>
      <c s="35" t="s">
        <v>5</v>
      </c>
      <c s="6" t="s">
        <v>2384</v>
      </c>
      <c s="36" t="s">
        <v>97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3396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3343</v>
      </c>
      <c s="35" t="s">
        <v>5</v>
      </c>
      <c s="6" t="s">
        <v>3344</v>
      </c>
      <c s="36" t="s">
        <v>97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3397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163</v>
      </c>
      <c s="34" t="s">
        <v>3346</v>
      </c>
      <c s="35" t="s">
        <v>5</v>
      </c>
      <c s="6" t="s">
        <v>3347</v>
      </c>
      <c s="36" t="s">
        <v>97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3398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2850</v>
      </c>
      <c s="35" t="s">
        <v>5</v>
      </c>
      <c s="6" t="s">
        <v>2851</v>
      </c>
      <c s="36" t="s">
        <v>97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3399</v>
      </c>
    </row>
    <row r="127" spans="1:5" ht="12.75">
      <c r="A127" t="s">
        <v>58</v>
      </c>
      <c r="E127" s="39" t="s">
        <v>284</v>
      </c>
    </row>
    <row r="128" spans="1:16" ht="12.75">
      <c r="A128" t="s">
        <v>49</v>
      </c>
      <c s="34" t="s">
        <v>171</v>
      </c>
      <c s="34" t="s">
        <v>2151</v>
      </c>
      <c s="35" t="s">
        <v>5</v>
      </c>
      <c s="6" t="s">
        <v>2152</v>
      </c>
      <c s="36" t="s">
        <v>97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3400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860</v>
      </c>
      <c r="E132" s="33" t="s">
        <v>2172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175</v>
      </c>
      <c s="34" t="s">
        <v>3299</v>
      </c>
      <c s="35" t="s">
        <v>5</v>
      </c>
      <c s="6" t="s">
        <v>3300</v>
      </c>
      <c s="36" t="s">
        <v>88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3401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3302</v>
      </c>
      <c s="35" t="s">
        <v>5</v>
      </c>
      <c s="6" t="s">
        <v>3303</v>
      </c>
      <c s="36" t="s">
        <v>88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3402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3305</v>
      </c>
      <c s="35" t="s">
        <v>5</v>
      </c>
      <c s="6" t="s">
        <v>3306</v>
      </c>
      <c s="36" t="s">
        <v>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3403</v>
      </c>
    </row>
    <row r="144" spans="1:5" ht="12.75">
      <c r="A144" t="s">
        <v>58</v>
      </c>
      <c r="E144" s="39" t="s">
        <v>284</v>
      </c>
    </row>
    <row r="145" spans="1:13" ht="12.75">
      <c r="A145" t="s">
        <v>46</v>
      </c>
      <c r="C145" s="31" t="s">
        <v>877</v>
      </c>
      <c r="E145" s="33" t="s">
        <v>1582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186</v>
      </c>
      <c s="34" t="s">
        <v>2180</v>
      </c>
      <c s="35" t="s">
        <v>5</v>
      </c>
      <c s="6" t="s">
        <v>2181</v>
      </c>
      <c s="36" t="s">
        <v>97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3404</v>
      </c>
    </row>
    <row r="149" spans="1:5" ht="12.75">
      <c r="A149" t="s">
        <v>58</v>
      </c>
      <c r="E149" s="39" t="s">
        <v>284</v>
      </c>
    </row>
    <row r="150" spans="1:16" ht="25.5">
      <c r="A150" t="s">
        <v>49</v>
      </c>
      <c s="34" t="s">
        <v>189</v>
      </c>
      <c s="34" t="s">
        <v>2183</v>
      </c>
      <c s="35" t="s">
        <v>5</v>
      </c>
      <c s="6" t="s">
        <v>2184</v>
      </c>
      <c s="36" t="s">
        <v>88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3405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3309</v>
      </c>
      <c s="35" t="s">
        <v>5</v>
      </c>
      <c s="6" t="s">
        <v>3310</v>
      </c>
      <c s="36" t="s">
        <v>97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3406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3357</v>
      </c>
      <c s="35" t="s">
        <v>5</v>
      </c>
      <c s="6" t="s">
        <v>3358</v>
      </c>
      <c s="36" t="s">
        <v>97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3407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3360</v>
      </c>
      <c s="35" t="s">
        <v>5</v>
      </c>
      <c s="6" t="s">
        <v>3361</v>
      </c>
      <c s="36" t="s">
        <v>2788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3408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3411</v>
      </c>
      <c r="E8" s="30" t="s">
        <v>3410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677</v>
      </c>
      <c s="35" t="s">
        <v>678</v>
      </c>
      <c s="6" t="s">
        <v>1868</v>
      </c>
      <c s="36" t="s">
        <v>78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3412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100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2486</v>
      </c>
      <c s="35" t="s">
        <v>5</v>
      </c>
      <c s="6" t="s">
        <v>2065</v>
      </c>
      <c s="36" t="s">
        <v>53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3413</v>
      </c>
    </row>
    <row r="18" spans="1:5" ht="12.75">
      <c r="A18" t="s">
        <v>58</v>
      </c>
      <c r="E18" s="39" t="s">
        <v>284</v>
      </c>
    </row>
    <row r="19" spans="1:13" ht="12.75">
      <c r="A19" t="s">
        <v>46</v>
      </c>
      <c r="C19" s="31" t="s">
        <v>662</v>
      </c>
      <c r="E19" s="33" t="s">
        <v>2056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2198</v>
      </c>
      <c s="35" t="s">
        <v>5</v>
      </c>
      <c s="6" t="s">
        <v>2199</v>
      </c>
      <c s="36" t="s">
        <v>53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3414</v>
      </c>
    </row>
    <row r="23" spans="1:5" ht="12.75">
      <c r="A23" t="s">
        <v>58</v>
      </c>
      <c r="E2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2045</v>
      </c>
      <c r="E4" s="26" t="s">
        <v>2046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3417</v>
      </c>
      <c r="E8" s="30" t="s">
        <v>3416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136</v>
      </c>
      <c r="E9" s="33" t="s">
        <v>1554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3327</v>
      </c>
      <c s="35" t="s">
        <v>5</v>
      </c>
      <c s="6" t="s">
        <v>3328</v>
      </c>
      <c s="36" t="s">
        <v>88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3418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211</v>
      </c>
      <c r="E14" s="33" t="s">
        <v>1624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526</v>
      </c>
      <c s="35" t="s">
        <v>5</v>
      </c>
      <c s="6" t="s">
        <v>527</v>
      </c>
      <c s="36" t="s">
        <v>53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3419</v>
      </c>
    </row>
    <row r="18" spans="1:5" ht="12.75">
      <c r="A18" t="s">
        <v>58</v>
      </c>
      <c r="E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3420</v>
      </c>
      <c s="41">
        <f>Rekapitulace!C67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3420</v>
      </c>
      <c r="E4" s="26" t="s">
        <v>3421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3424</v>
      </c>
      <c r="E8" s="30" t="s">
        <v>3423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3425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3426</v>
      </c>
      <c s="35" t="s">
        <v>2875</v>
      </c>
      <c s="6" t="s">
        <v>3427</v>
      </c>
      <c s="36" t="s">
        <v>78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3428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3429</v>
      </c>
      <c s="35" t="s">
        <v>5</v>
      </c>
      <c s="6" t="s">
        <v>3430</v>
      </c>
      <c s="36" t="s">
        <v>53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3431</v>
      </c>
    </row>
    <row r="22" spans="1:5" ht="12.75">
      <c r="A22" t="s">
        <v>58</v>
      </c>
      <c r="E22" s="39" t="s">
        <v>1142</v>
      </c>
    </row>
    <row r="23" spans="1:16" ht="25.5">
      <c r="A23" t="s">
        <v>49</v>
      </c>
      <c s="34" t="s">
        <v>66</v>
      </c>
      <c s="34" t="s">
        <v>3432</v>
      </c>
      <c s="35" t="s">
        <v>5</v>
      </c>
      <c s="6" t="s">
        <v>3433</v>
      </c>
      <c s="36" t="s">
        <v>53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3434</v>
      </c>
    </row>
    <row r="26" spans="1:5" ht="12.75">
      <c r="A26" t="s">
        <v>58</v>
      </c>
      <c r="E26" s="39" t="s">
        <v>1142</v>
      </c>
    </row>
    <row r="27" spans="1:16" ht="38.25">
      <c r="A27" t="s">
        <v>49</v>
      </c>
      <c s="34" t="s">
        <v>70</v>
      </c>
      <c s="34" t="s">
        <v>3435</v>
      </c>
      <c s="35" t="s">
        <v>5</v>
      </c>
      <c s="6" t="s">
        <v>3436</v>
      </c>
      <c s="36" t="s">
        <v>53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3437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3438</v>
      </c>
      <c s="35" t="s">
        <v>5</v>
      </c>
      <c s="6" t="s">
        <v>3439</v>
      </c>
      <c s="36" t="s">
        <v>78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55</v>
      </c>
      <c r="E32" s="39" t="s">
        <v>3440</v>
      </c>
    </row>
    <row r="33" spans="1:5" ht="25.5">
      <c r="A33" s="35" t="s">
        <v>56</v>
      </c>
      <c r="E33" s="40" t="s">
        <v>3441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3442</v>
      </c>
      <c s="35" t="s">
        <v>5</v>
      </c>
      <c s="6" t="s">
        <v>3443</v>
      </c>
      <c s="36" t="s">
        <v>78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3444</v>
      </c>
    </row>
    <row r="38" spans="1:5" ht="12.75">
      <c r="A38" t="s">
        <v>58</v>
      </c>
      <c r="E38" s="39" t="s">
        <v>1142</v>
      </c>
    </row>
    <row r="39" spans="1:13" ht="12.75">
      <c r="A39" t="s">
        <v>46</v>
      </c>
      <c r="C39" s="31" t="s">
        <v>27</v>
      </c>
      <c r="E39" s="33" t="s">
        <v>1554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90</v>
      </c>
      <c s="34" t="s">
        <v>3445</v>
      </c>
      <c s="35" t="s">
        <v>5</v>
      </c>
      <c s="6" t="s">
        <v>3446</v>
      </c>
      <c s="36" t="s">
        <v>53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3447</v>
      </c>
    </row>
    <row r="43" spans="1:5" ht="12.75">
      <c r="A43" t="s">
        <v>58</v>
      </c>
      <c r="E43" s="39" t="s">
        <v>1142</v>
      </c>
    </row>
    <row r="44" spans="1:16" ht="25.5">
      <c r="A44" t="s">
        <v>49</v>
      </c>
      <c s="34" t="s">
        <v>94</v>
      </c>
      <c s="34" t="s">
        <v>3448</v>
      </c>
      <c s="35" t="s">
        <v>5</v>
      </c>
      <c s="6" t="s">
        <v>3449</v>
      </c>
      <c s="36" t="s">
        <v>53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79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3450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3451</v>
      </c>
      <c s="35" t="s">
        <v>5</v>
      </c>
      <c s="6" t="s">
        <v>3452</v>
      </c>
      <c s="36" t="s">
        <v>97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3453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3454</v>
      </c>
      <c s="35" t="s">
        <v>5</v>
      </c>
      <c s="6" t="s">
        <v>3455</v>
      </c>
      <c s="36" t="s">
        <v>97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3456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3457</v>
      </c>
      <c s="35" t="s">
        <v>5</v>
      </c>
      <c s="6" t="s">
        <v>3458</v>
      </c>
      <c s="36" t="s">
        <v>78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3459</v>
      </c>
    </row>
    <row r="59" spans="1:5" ht="12.75">
      <c r="A59" t="s">
        <v>58</v>
      </c>
      <c r="E59" s="39" t="s">
        <v>1142</v>
      </c>
    </row>
    <row r="60" spans="1:16" ht="25.5">
      <c r="A60" t="s">
        <v>49</v>
      </c>
      <c s="34" t="s">
        <v>111</v>
      </c>
      <c s="34" t="s">
        <v>3460</v>
      </c>
      <c s="35" t="s">
        <v>5</v>
      </c>
      <c s="6" t="s">
        <v>3461</v>
      </c>
      <c s="36" t="s">
        <v>88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3462</v>
      </c>
    </row>
    <row r="63" spans="1:5" ht="12.75">
      <c r="A63" t="s">
        <v>58</v>
      </c>
      <c r="E63" s="39" t="s">
        <v>1142</v>
      </c>
    </row>
    <row r="64" spans="1:16" ht="25.5">
      <c r="A64" t="s">
        <v>49</v>
      </c>
      <c s="34" t="s">
        <v>115</v>
      </c>
      <c s="34" t="s">
        <v>3463</v>
      </c>
      <c s="35" t="s">
        <v>5</v>
      </c>
      <c s="6" t="s">
        <v>3464</v>
      </c>
      <c s="36" t="s">
        <v>88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3465</v>
      </c>
    </row>
    <row r="67" spans="1:5" ht="12.75">
      <c r="A67" t="s">
        <v>58</v>
      </c>
      <c r="E67" s="39" t="s">
        <v>1142</v>
      </c>
    </row>
    <row r="68" spans="1:16" ht="25.5">
      <c r="A68" t="s">
        <v>49</v>
      </c>
      <c s="34" t="s">
        <v>119</v>
      </c>
      <c s="34" t="s">
        <v>3466</v>
      </c>
      <c s="35" t="s">
        <v>5</v>
      </c>
      <c s="6" t="s">
        <v>3467</v>
      </c>
      <c s="36" t="s">
        <v>88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3468</v>
      </c>
    </row>
    <row r="71" spans="1:5" ht="12.75">
      <c r="A71" t="s">
        <v>58</v>
      </c>
      <c r="E71" s="39" t="s">
        <v>1142</v>
      </c>
    </row>
    <row r="72" spans="1:16" ht="25.5">
      <c r="A72" t="s">
        <v>49</v>
      </c>
      <c s="34" t="s">
        <v>123</v>
      </c>
      <c s="34" t="s">
        <v>3469</v>
      </c>
      <c s="35" t="s">
        <v>5</v>
      </c>
      <c s="6" t="s">
        <v>3470</v>
      </c>
      <c s="36" t="s">
        <v>88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3471</v>
      </c>
    </row>
    <row r="75" spans="1:5" ht="12.75">
      <c r="A75" t="s">
        <v>58</v>
      </c>
      <c r="E75" s="39" t="s">
        <v>1142</v>
      </c>
    </row>
    <row r="76" spans="1:13" ht="12.75">
      <c r="A76" t="s">
        <v>46</v>
      </c>
      <c r="C76" s="31" t="s">
        <v>74</v>
      </c>
      <c r="E76" s="33" t="s">
        <v>2147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126</v>
      </c>
      <c s="34" t="s">
        <v>3472</v>
      </c>
      <c s="35" t="s">
        <v>5</v>
      </c>
      <c s="6" t="s">
        <v>3473</v>
      </c>
      <c s="36" t="s">
        <v>97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3474</v>
      </c>
    </row>
    <row r="80" spans="1:5" ht="12.75">
      <c r="A80" t="s">
        <v>58</v>
      </c>
      <c r="E80" s="39" t="s">
        <v>1142</v>
      </c>
    </row>
    <row r="81" spans="1:16" ht="38.25">
      <c r="A81" t="s">
        <v>49</v>
      </c>
      <c s="34" t="s">
        <v>129</v>
      </c>
      <c s="34" t="s">
        <v>3475</v>
      </c>
      <c s="35" t="s">
        <v>5</v>
      </c>
      <c s="6" t="s">
        <v>3476</v>
      </c>
      <c s="36" t="s">
        <v>97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3477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133</v>
      </c>
      <c s="34" t="s">
        <v>3478</v>
      </c>
      <c s="35" t="s">
        <v>5</v>
      </c>
      <c s="6" t="s">
        <v>3479</v>
      </c>
      <c s="36" t="s">
        <v>97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3480</v>
      </c>
    </row>
    <row r="88" spans="1:5" ht="12.75">
      <c r="A88" t="s">
        <v>58</v>
      </c>
      <c r="E88" s="39" t="s">
        <v>1142</v>
      </c>
    </row>
    <row r="89" spans="1:13" ht="12.75">
      <c r="A89" t="s">
        <v>46</v>
      </c>
      <c r="C89" s="31" t="s">
        <v>3481</v>
      </c>
      <c r="E89" s="33" t="s">
        <v>3482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136</v>
      </c>
      <c s="34" t="s">
        <v>3483</v>
      </c>
      <c s="35" t="s">
        <v>5</v>
      </c>
      <c s="6" t="s">
        <v>3484</v>
      </c>
      <c s="36" t="s">
        <v>88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3485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3486</v>
      </c>
      <c s="35" t="s">
        <v>5</v>
      </c>
      <c s="6" t="s">
        <v>3487</v>
      </c>
      <c s="36" t="s">
        <v>97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79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3488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144</v>
      </c>
      <c s="34" t="s">
        <v>3489</v>
      </c>
      <c s="35" t="s">
        <v>5</v>
      </c>
      <c s="6" t="s">
        <v>3490</v>
      </c>
      <c s="36" t="s">
        <v>97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79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3491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148</v>
      </c>
      <c s="34" t="s">
        <v>3492</v>
      </c>
      <c s="35" t="s">
        <v>5</v>
      </c>
      <c s="6" t="s">
        <v>3493</v>
      </c>
      <c s="36" t="s">
        <v>97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3494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152</v>
      </c>
      <c s="34" t="s">
        <v>3495</v>
      </c>
      <c s="35" t="s">
        <v>5</v>
      </c>
      <c s="6" t="s">
        <v>3496</v>
      </c>
      <c s="36" t="s">
        <v>88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3497</v>
      </c>
    </row>
    <row r="109" spans="1:5" ht="12.75">
      <c r="A109" t="s">
        <v>58</v>
      </c>
      <c r="E109" s="39" t="s">
        <v>1142</v>
      </c>
    </row>
    <row r="110" spans="1:13" ht="12.75">
      <c r="A110" t="s">
        <v>46</v>
      </c>
      <c r="C110" s="31" t="s">
        <v>3498</v>
      </c>
      <c r="E110" s="33" t="s">
        <v>3499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3500</v>
      </c>
      <c s="35" t="s">
        <v>5</v>
      </c>
      <c s="6" t="s">
        <v>3501</v>
      </c>
      <c s="36" t="s">
        <v>97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3491</v>
      </c>
    </row>
    <row r="114" spans="1:5" ht="12.75">
      <c r="A114" t="s">
        <v>58</v>
      </c>
      <c r="E114" s="39" t="s">
        <v>1142</v>
      </c>
    </row>
    <row r="115" spans="1:13" ht="12.75">
      <c r="A115" t="s">
        <v>46</v>
      </c>
      <c r="C115" s="31" t="s">
        <v>3502</v>
      </c>
      <c r="E115" s="33" t="s">
        <v>3503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159</v>
      </c>
      <c s="34" t="s">
        <v>3504</v>
      </c>
      <c s="35" t="s">
        <v>5</v>
      </c>
      <c s="6" t="s">
        <v>3505</v>
      </c>
      <c s="36" t="s">
        <v>97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51">
      <c r="A118" s="35" t="s">
        <v>56</v>
      </c>
      <c r="E118" s="40" t="s">
        <v>3474</v>
      </c>
    </row>
    <row r="119" spans="1:5" ht="12.75">
      <c r="A119" t="s">
        <v>58</v>
      </c>
      <c r="E119" s="39" t="s">
        <v>1142</v>
      </c>
    </row>
    <row r="120" spans="1:13" ht="12.75">
      <c r="A120" t="s">
        <v>46</v>
      </c>
      <c r="C120" s="31" t="s">
        <v>94</v>
      </c>
      <c r="E120" s="33" t="s">
        <v>1582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163</v>
      </c>
      <c s="34" t="s">
        <v>3506</v>
      </c>
      <c s="35" t="s">
        <v>5</v>
      </c>
      <c s="6" t="s">
        <v>3507</v>
      </c>
      <c s="36" t="s">
        <v>97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3508</v>
      </c>
    </row>
    <row r="124" spans="1:5" ht="12.75">
      <c r="A124" t="s">
        <v>58</v>
      </c>
      <c r="E124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3509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3509</v>
      </c>
      <c r="E4" s="26" t="s">
        <v>3510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3513</v>
      </c>
      <c r="E8" s="30" t="s">
        <v>3512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3514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3199</v>
      </c>
      <c s="35" t="s">
        <v>3515</v>
      </c>
      <c s="6" t="s">
        <v>3200</v>
      </c>
      <c s="36" t="s">
        <v>78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3516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3517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3518</v>
      </c>
      <c s="35" t="s">
        <v>255</v>
      </c>
      <c s="6" t="s">
        <v>3519</v>
      </c>
      <c s="36" t="s">
        <v>78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3520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3426</v>
      </c>
      <c s="35" t="s">
        <v>2875</v>
      </c>
      <c s="6" t="s">
        <v>3427</v>
      </c>
      <c s="36" t="s">
        <v>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3521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677</v>
      </c>
      <c s="35" t="s">
        <v>3522</v>
      </c>
      <c s="6" t="s">
        <v>1868</v>
      </c>
      <c s="36" t="s">
        <v>78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3523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85</v>
      </c>
      <c s="34" t="s">
        <v>2486</v>
      </c>
      <c s="35" t="s">
        <v>5</v>
      </c>
      <c s="6" t="s">
        <v>2065</v>
      </c>
      <c s="36" t="s">
        <v>53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3524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3525</v>
      </c>
    </row>
    <row r="42" spans="1:5" ht="12.75">
      <c r="A42" t="s">
        <v>58</v>
      </c>
      <c r="E42" s="39" t="s">
        <v>1142</v>
      </c>
    </row>
    <row r="43" spans="1:13" ht="12.75">
      <c r="A43" t="s">
        <v>46</v>
      </c>
      <c r="C43" s="31" t="s">
        <v>27</v>
      </c>
      <c r="E43" s="33" t="s">
        <v>1554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1555</v>
      </c>
      <c s="35" t="s">
        <v>5</v>
      </c>
      <c s="6" t="s">
        <v>1556</v>
      </c>
      <c s="36" t="s">
        <v>53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3526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3144</v>
      </c>
      <c s="35" t="s">
        <v>5</v>
      </c>
      <c s="6" t="s">
        <v>3145</v>
      </c>
      <c s="36" t="s">
        <v>53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3527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2945</v>
      </c>
      <c s="35" t="s">
        <v>5</v>
      </c>
      <c s="6" t="s">
        <v>2946</v>
      </c>
      <c s="36" t="s">
        <v>78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3528</v>
      </c>
    </row>
    <row r="55" spans="1:5" ht="12.75">
      <c r="A55" t="s">
        <v>58</v>
      </c>
      <c r="E55" s="39" t="s">
        <v>1142</v>
      </c>
    </row>
    <row r="56" spans="1:13" ht="12.75">
      <c r="A56" t="s">
        <v>46</v>
      </c>
      <c r="C56" s="31" t="s">
        <v>94</v>
      </c>
      <c r="E56" s="33" t="s">
        <v>1582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107</v>
      </c>
      <c s="34" t="s">
        <v>2198</v>
      </c>
      <c s="35" t="s">
        <v>5</v>
      </c>
      <c s="6" t="s">
        <v>2199</v>
      </c>
      <c s="36" t="s">
        <v>53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3529</v>
      </c>
    </row>
    <row r="60" spans="1:5" ht="114.75">
      <c r="A60" t="s">
        <v>58</v>
      </c>
      <c r="E60" s="39" t="s">
        <v>3530</v>
      </c>
    </row>
    <row r="61" spans="1:16" ht="12.75">
      <c r="A61" t="s">
        <v>49</v>
      </c>
      <c s="34" t="s">
        <v>111</v>
      </c>
      <c s="34" t="s">
        <v>1794</v>
      </c>
      <c s="35" t="s">
        <v>5</v>
      </c>
      <c s="6" t="s">
        <v>1795</v>
      </c>
      <c s="36" t="s">
        <v>53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3531</v>
      </c>
    </row>
    <row r="64" spans="1:5" ht="114.75">
      <c r="A64" t="s">
        <v>58</v>
      </c>
      <c r="E64" s="39" t="s">
        <v>3530</v>
      </c>
    </row>
    <row r="65" spans="1:16" ht="12.75">
      <c r="A65" t="s">
        <v>49</v>
      </c>
      <c s="34" t="s">
        <v>115</v>
      </c>
      <c s="34" t="s">
        <v>3532</v>
      </c>
      <c s="35" t="s">
        <v>5</v>
      </c>
      <c s="6" t="s">
        <v>3533</v>
      </c>
      <c s="36" t="s">
        <v>53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3534</v>
      </c>
    </row>
    <row r="68" spans="1:5" ht="114.75">
      <c r="A68" t="s">
        <v>58</v>
      </c>
      <c r="E68" s="39" t="s">
        <v>3530</v>
      </c>
    </row>
    <row r="69" spans="1:16" ht="12.75">
      <c r="A69" t="s">
        <v>49</v>
      </c>
      <c s="34" t="s">
        <v>119</v>
      </c>
      <c s="34" t="s">
        <v>3535</v>
      </c>
      <c s="35" t="s">
        <v>5</v>
      </c>
      <c s="6" t="s">
        <v>3536</v>
      </c>
      <c s="36" t="s">
        <v>2788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3537</v>
      </c>
    </row>
    <row r="72" spans="1:5" ht="229.5">
      <c r="A72" t="s">
        <v>58</v>
      </c>
      <c r="E72" s="39" t="s">
        <v>3538</v>
      </c>
    </row>
    <row r="73" spans="1:16" ht="12.75">
      <c r="A73" t="s">
        <v>49</v>
      </c>
      <c s="34" t="s">
        <v>123</v>
      </c>
      <c s="34" t="s">
        <v>3539</v>
      </c>
      <c s="35" t="s">
        <v>5</v>
      </c>
      <c s="6" t="s">
        <v>3540</v>
      </c>
      <c s="36" t="s">
        <v>110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25.5">
      <c r="A74" s="35" t="s">
        <v>55</v>
      </c>
      <c r="E74" s="39" t="s">
        <v>3541</v>
      </c>
    </row>
    <row r="75" spans="1:5" ht="25.5">
      <c r="A75" s="35" t="s">
        <v>56</v>
      </c>
      <c r="E75" s="40" t="s">
        <v>3542</v>
      </c>
    </row>
    <row r="76" spans="1:5" ht="25.5">
      <c r="A76" t="s">
        <v>58</v>
      </c>
      <c r="E76" s="39" t="s">
        <v>3543</v>
      </c>
    </row>
    <row r="77" spans="1:16" ht="12.75">
      <c r="A77" t="s">
        <v>49</v>
      </c>
      <c s="34" t="s">
        <v>126</v>
      </c>
      <c s="34" t="s">
        <v>3544</v>
      </c>
      <c s="35" t="s">
        <v>5</v>
      </c>
      <c s="6" t="s">
        <v>3545</v>
      </c>
      <c s="36" t="s">
        <v>110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3546</v>
      </c>
    </row>
    <row r="80" spans="1:5" ht="127.5">
      <c r="A80" t="s">
        <v>58</v>
      </c>
      <c r="E80" s="39" t="s">
        <v>3547</v>
      </c>
    </row>
    <row r="81" spans="1:16" ht="12.75">
      <c r="A81" t="s">
        <v>49</v>
      </c>
      <c s="34" t="s">
        <v>129</v>
      </c>
      <c s="34" t="s">
        <v>3548</v>
      </c>
      <c s="35" t="s">
        <v>5</v>
      </c>
      <c s="6" t="s">
        <v>3549</v>
      </c>
      <c s="36" t="s">
        <v>97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3550</v>
      </c>
    </row>
    <row r="84" spans="1:5" ht="165.75">
      <c r="A84" t="s">
        <v>58</v>
      </c>
      <c r="E84" s="39" t="s">
        <v>3551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3509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3509</v>
      </c>
      <c r="E4" s="26" t="s">
        <v>3510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3553</v>
      </c>
      <c r="E8" s="30" t="s">
        <v>3512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3554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3199</v>
      </c>
      <c s="35" t="s">
        <v>3515</v>
      </c>
      <c s="6" t="s">
        <v>3200</v>
      </c>
      <c s="36" t="s">
        <v>78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3555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3556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3518</v>
      </c>
      <c s="35" t="s">
        <v>3522</v>
      </c>
      <c s="6" t="s">
        <v>3519</v>
      </c>
      <c s="36" t="s">
        <v>78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3557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3426</v>
      </c>
      <c s="35" t="s">
        <v>3558</v>
      </c>
      <c s="6" t="s">
        <v>3427</v>
      </c>
      <c s="36" t="s">
        <v>78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3559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677</v>
      </c>
      <c s="35" t="s">
        <v>678</v>
      </c>
      <c s="6" t="s">
        <v>1868</v>
      </c>
      <c s="36" t="s">
        <v>78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3560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85</v>
      </c>
      <c s="34" t="s">
        <v>2220</v>
      </c>
      <c s="35" t="s">
        <v>5</v>
      </c>
      <c s="6" t="s">
        <v>2221</v>
      </c>
      <c s="36" t="s">
        <v>53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3561</v>
      </c>
    </row>
    <row r="38" spans="1:5" ht="12.75">
      <c r="A38" t="s">
        <v>58</v>
      </c>
      <c r="E38" s="39" t="s">
        <v>1142</v>
      </c>
    </row>
    <row r="39" spans="1:16" ht="12.75">
      <c r="A39" t="s">
        <v>49</v>
      </c>
      <c s="34" t="s">
        <v>90</v>
      </c>
      <c s="34" t="s">
        <v>3562</v>
      </c>
      <c s="35" t="s">
        <v>5</v>
      </c>
      <c s="6" t="s">
        <v>3563</v>
      </c>
      <c s="36" t="s">
        <v>53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3564</v>
      </c>
    </row>
    <row r="42" spans="1:5" ht="12.75">
      <c r="A42" t="s">
        <v>58</v>
      </c>
      <c r="E42" s="39" t="s">
        <v>1142</v>
      </c>
    </row>
    <row r="43" spans="1:16" ht="12.75">
      <c r="A43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3561</v>
      </c>
    </row>
    <row r="46" spans="1:5" ht="12.75">
      <c r="A46" t="s">
        <v>58</v>
      </c>
      <c r="E46" s="39" t="s">
        <v>1142</v>
      </c>
    </row>
    <row r="47" spans="1:16" ht="12.75">
      <c r="A47" t="s">
        <v>49</v>
      </c>
      <c s="34" t="s">
        <v>100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3525</v>
      </c>
    </row>
    <row r="50" spans="1:5" ht="12.75">
      <c r="A50" t="s">
        <v>58</v>
      </c>
      <c r="E50" s="39" t="s">
        <v>1142</v>
      </c>
    </row>
    <row r="51" spans="1:16" ht="12.75">
      <c r="A51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3565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107</v>
      </c>
      <c s="34" t="s">
        <v>2826</v>
      </c>
      <c s="35" t="s">
        <v>5</v>
      </c>
      <c s="6" t="s">
        <v>2827</v>
      </c>
      <c s="36" t="s">
        <v>97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3565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111</v>
      </c>
      <c s="34" t="s">
        <v>1422</v>
      </c>
      <c s="35" t="s">
        <v>5</v>
      </c>
      <c s="6" t="s">
        <v>1423</v>
      </c>
      <c s="36" t="s">
        <v>97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3566</v>
      </c>
    </row>
    <row r="62" spans="1:5" ht="12.75">
      <c r="A62" t="s">
        <v>58</v>
      </c>
      <c r="E62" s="39" t="s">
        <v>1142</v>
      </c>
    </row>
    <row r="63" spans="1:16" ht="12.75">
      <c r="A63" t="s">
        <v>49</v>
      </c>
      <c s="34" t="s">
        <v>115</v>
      </c>
      <c s="34" t="s">
        <v>3567</v>
      </c>
      <c s="35" t="s">
        <v>5</v>
      </c>
      <c s="6" t="s">
        <v>3568</v>
      </c>
      <c s="36" t="s">
        <v>97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3569</v>
      </c>
    </row>
    <row r="66" spans="1:5" ht="12.75">
      <c r="A66" t="s">
        <v>58</v>
      </c>
      <c r="E66" s="39" t="s">
        <v>1142</v>
      </c>
    </row>
    <row r="67" spans="1:16" ht="12.75">
      <c r="A67" t="s">
        <v>49</v>
      </c>
      <c s="34" t="s">
        <v>119</v>
      </c>
      <c s="34" t="s">
        <v>1425</v>
      </c>
      <c s="35" t="s">
        <v>5</v>
      </c>
      <c s="6" t="s">
        <v>1426</v>
      </c>
      <c s="36" t="s">
        <v>53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3570</v>
      </c>
    </row>
    <row r="70" spans="1:5" ht="12.75">
      <c r="A70" t="s">
        <v>58</v>
      </c>
      <c r="E70" s="39" t="s">
        <v>1142</v>
      </c>
    </row>
    <row r="71" spans="1:13" ht="12.75">
      <c r="A71" t="s">
        <v>46</v>
      </c>
      <c r="C71" s="31" t="s">
        <v>27</v>
      </c>
      <c r="E71" s="33" t="s">
        <v>1554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123</v>
      </c>
      <c s="34" t="s">
        <v>1555</v>
      </c>
      <c s="35" t="s">
        <v>5</v>
      </c>
      <c s="6" t="s">
        <v>1556</v>
      </c>
      <c s="36" t="s">
        <v>53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3526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126</v>
      </c>
      <c s="34" t="s">
        <v>3144</v>
      </c>
      <c s="35" t="s">
        <v>5</v>
      </c>
      <c s="6" t="s">
        <v>3145</v>
      </c>
      <c s="36" t="s">
        <v>53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3527</v>
      </c>
    </row>
    <row r="79" spans="1:5" ht="12.75">
      <c r="A79" t="s">
        <v>58</v>
      </c>
      <c r="E79" s="39" t="s">
        <v>1142</v>
      </c>
    </row>
    <row r="80" spans="1:16" ht="12.75">
      <c r="A80" t="s">
        <v>49</v>
      </c>
      <c s="34" t="s">
        <v>129</v>
      </c>
      <c s="34" t="s">
        <v>2945</v>
      </c>
      <c s="35" t="s">
        <v>5</v>
      </c>
      <c s="6" t="s">
        <v>2946</v>
      </c>
      <c s="36" t="s">
        <v>78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3528</v>
      </c>
    </row>
    <row r="83" spans="1:5" ht="12.75">
      <c r="A83" t="s">
        <v>58</v>
      </c>
      <c r="E83" s="39" t="s">
        <v>1142</v>
      </c>
    </row>
    <row r="84" spans="1:13" ht="12.75">
      <c r="A84" t="s">
        <v>46</v>
      </c>
      <c r="C84" s="31" t="s">
        <v>94</v>
      </c>
      <c r="E84" s="33" t="s">
        <v>1582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133</v>
      </c>
      <c s="34" t="s">
        <v>2198</v>
      </c>
      <c s="35" t="s">
        <v>5</v>
      </c>
      <c s="6" t="s">
        <v>2199</v>
      </c>
      <c s="36" t="s">
        <v>53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3571</v>
      </c>
    </row>
    <row r="88" spans="1:5" ht="114.75">
      <c r="A88" t="s">
        <v>58</v>
      </c>
      <c r="E88" s="39" t="s">
        <v>3530</v>
      </c>
    </row>
    <row r="89" spans="1:16" ht="12.75">
      <c r="A89" t="s">
        <v>49</v>
      </c>
      <c s="34" t="s">
        <v>136</v>
      </c>
      <c s="34" t="s">
        <v>1794</v>
      </c>
      <c s="35" t="s">
        <v>5</v>
      </c>
      <c s="6" t="s">
        <v>1795</v>
      </c>
      <c s="36" t="s">
        <v>53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3572</v>
      </c>
    </row>
    <row r="92" spans="1:5" ht="114.75">
      <c r="A92" t="s">
        <v>58</v>
      </c>
      <c r="E92" s="39" t="s">
        <v>3530</v>
      </c>
    </row>
    <row r="93" spans="1:16" ht="12.75">
      <c r="A93" t="s">
        <v>49</v>
      </c>
      <c s="34" t="s">
        <v>140</v>
      </c>
      <c s="34" t="s">
        <v>3573</v>
      </c>
      <c s="35" t="s">
        <v>5</v>
      </c>
      <c s="6" t="s">
        <v>3574</v>
      </c>
      <c s="36" t="s">
        <v>2788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3575</v>
      </c>
    </row>
    <row r="96" spans="1:5" ht="229.5">
      <c r="A96" t="s">
        <v>58</v>
      </c>
      <c r="E96" s="39" t="s">
        <v>3538</v>
      </c>
    </row>
    <row r="97" spans="1:16" ht="12.75">
      <c r="A97" t="s">
        <v>49</v>
      </c>
      <c s="34" t="s">
        <v>144</v>
      </c>
      <c s="34" t="s">
        <v>3535</v>
      </c>
      <c s="35" t="s">
        <v>5</v>
      </c>
      <c s="6" t="s">
        <v>3536</v>
      </c>
      <c s="36" t="s">
        <v>2788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3576</v>
      </c>
    </row>
    <row r="100" spans="1:5" ht="229.5">
      <c r="A100" t="s">
        <v>58</v>
      </c>
      <c r="E100" s="39" t="s">
        <v>3538</v>
      </c>
    </row>
    <row r="101" spans="1:16" ht="12.75">
      <c r="A101" t="s">
        <v>49</v>
      </c>
      <c s="34" t="s">
        <v>148</v>
      </c>
      <c s="34" t="s">
        <v>3539</v>
      </c>
      <c s="35" t="s">
        <v>5</v>
      </c>
      <c s="6" t="s">
        <v>3540</v>
      </c>
      <c s="36" t="s">
        <v>110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79</v>
      </c>
      <c>
        <f>(M101*21)/100</f>
      </c>
      <c t="s">
        <v>27</v>
      </c>
    </row>
    <row r="102" spans="1:5" ht="25.5">
      <c r="A102" s="35" t="s">
        <v>55</v>
      </c>
      <c r="E102" s="39" t="s">
        <v>3541</v>
      </c>
    </row>
    <row r="103" spans="1:5" ht="25.5">
      <c r="A103" s="35" t="s">
        <v>56</v>
      </c>
      <c r="E103" s="40" t="s">
        <v>3542</v>
      </c>
    </row>
    <row r="104" spans="1:5" ht="25.5">
      <c r="A104" t="s">
        <v>58</v>
      </c>
      <c r="E104" s="39" t="s">
        <v>3543</v>
      </c>
    </row>
    <row r="105" spans="1:16" ht="25.5">
      <c r="A105" t="s">
        <v>49</v>
      </c>
      <c s="34" t="s">
        <v>152</v>
      </c>
      <c s="34" t="s">
        <v>3577</v>
      </c>
      <c s="35" t="s">
        <v>5</v>
      </c>
      <c s="6" t="s">
        <v>3578</v>
      </c>
      <c s="36" t="s">
        <v>110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3579</v>
      </c>
    </row>
    <row r="108" spans="1:5" ht="127.5">
      <c r="A108" t="s">
        <v>58</v>
      </c>
      <c r="E108" s="39" t="s">
        <v>3547</v>
      </c>
    </row>
    <row r="109" spans="1:16" ht="12.75">
      <c r="A109" t="s">
        <v>49</v>
      </c>
      <c s="34" t="s">
        <v>156</v>
      </c>
      <c s="34" t="s">
        <v>3580</v>
      </c>
      <c s="35" t="s">
        <v>5</v>
      </c>
      <c s="6" t="s">
        <v>3549</v>
      </c>
      <c s="36" t="s">
        <v>97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3581</v>
      </c>
    </row>
    <row r="112" spans="1:5" ht="165.75">
      <c r="A112" t="s">
        <v>58</v>
      </c>
      <c r="E112" s="39" t="s">
        <v>3551</v>
      </c>
    </row>
    <row r="113" spans="1:16" ht="12.75">
      <c r="A113" t="s">
        <v>49</v>
      </c>
      <c s="34" t="s">
        <v>159</v>
      </c>
      <c s="34" t="s">
        <v>3582</v>
      </c>
      <c s="35" t="s">
        <v>5</v>
      </c>
      <c s="6" t="s">
        <v>3583</v>
      </c>
      <c s="36" t="s">
        <v>97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3584</v>
      </c>
    </row>
    <row r="116" spans="1:5" ht="114.75">
      <c r="A116" t="s">
        <v>58</v>
      </c>
      <c r="E116" s="39" t="s">
        <v>3585</v>
      </c>
    </row>
    <row r="117" spans="1:16" ht="12.75">
      <c r="A117" t="s">
        <v>49</v>
      </c>
      <c s="34" t="s">
        <v>163</v>
      </c>
      <c s="34" t="s">
        <v>3586</v>
      </c>
      <c s="35" t="s">
        <v>5</v>
      </c>
      <c s="6" t="s">
        <v>3587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3588</v>
      </c>
    </row>
    <row r="120" spans="1:5" ht="165.75">
      <c r="A120" t="s">
        <v>58</v>
      </c>
      <c r="E120" s="39" t="s">
        <v>3589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3590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3590</v>
      </c>
      <c r="E4" s="26" t="s">
        <v>3591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3594</v>
      </c>
      <c r="E8" s="30" t="s">
        <v>3593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3595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3596</v>
      </c>
      <c s="35" t="s">
        <v>5</v>
      </c>
      <c s="6" t="s">
        <v>3597</v>
      </c>
      <c s="36" t="s">
        <v>61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3598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3599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3600</v>
      </c>
      <c s="35" t="s">
        <v>5</v>
      </c>
      <c s="6" t="s">
        <v>3601</v>
      </c>
      <c s="36" t="s">
        <v>53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3602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3603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3604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3605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3606</v>
      </c>
      <c s="35" t="s">
        <v>5</v>
      </c>
      <c s="6" t="s">
        <v>3607</v>
      </c>
      <c s="36" t="s">
        <v>78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3608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3609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3610</v>
      </c>
      <c s="35" t="s">
        <v>5</v>
      </c>
      <c s="6" t="s">
        <v>3611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3612</v>
      </c>
    </row>
    <row r="44" spans="1:5" ht="140.25">
      <c r="A44" t="s">
        <v>58</v>
      </c>
      <c r="E44" s="39" t="s">
        <v>3613</v>
      </c>
    </row>
    <row r="45" spans="1:16" ht="25.5">
      <c r="A45" t="s">
        <v>49</v>
      </c>
      <c s="34" t="s">
        <v>94</v>
      </c>
      <c s="34" t="s">
        <v>3614</v>
      </c>
      <c s="35" t="s">
        <v>5</v>
      </c>
      <c s="6" t="s">
        <v>3615</v>
      </c>
      <c s="36" t="s">
        <v>110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3616</v>
      </c>
    </row>
    <row r="48" spans="1:5" ht="140.25">
      <c r="A48" t="s">
        <v>58</v>
      </c>
      <c r="E48" s="39" t="s">
        <v>3613</v>
      </c>
    </row>
    <row r="49" spans="1:13" ht="12.75">
      <c r="A49" t="s">
        <v>46</v>
      </c>
      <c r="C49" s="31" t="s">
        <v>1866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3617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3590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3590</v>
      </c>
      <c r="E4" s="26" t="s">
        <v>3591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3620</v>
      </c>
      <c r="E8" s="30" t="s">
        <v>3619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3621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3596</v>
      </c>
      <c s="35" t="s">
        <v>5</v>
      </c>
      <c s="6" t="s">
        <v>3597</v>
      </c>
      <c s="36" t="s">
        <v>61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3622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3623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3600</v>
      </c>
      <c s="35" t="s">
        <v>5</v>
      </c>
      <c s="6" t="s">
        <v>3601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3624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3625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3626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1377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3606</v>
      </c>
      <c s="35" t="s">
        <v>5</v>
      </c>
      <c s="6" t="s">
        <v>3607</v>
      </c>
      <c s="36" t="s">
        <v>78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3627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3609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3610</v>
      </c>
      <c s="35" t="s">
        <v>5</v>
      </c>
      <c s="6" t="s">
        <v>3611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3612</v>
      </c>
    </row>
    <row r="44" spans="1:5" ht="140.25">
      <c r="A44" t="s">
        <v>58</v>
      </c>
      <c r="E44" s="39" t="s">
        <v>3613</v>
      </c>
    </row>
    <row r="45" spans="1:16" ht="25.5">
      <c r="A45" t="s">
        <v>49</v>
      </c>
      <c s="34" t="s">
        <v>94</v>
      </c>
      <c s="34" t="s">
        <v>3614</v>
      </c>
      <c s="35" t="s">
        <v>5</v>
      </c>
      <c s="6" t="s">
        <v>3615</v>
      </c>
      <c s="36" t="s">
        <v>110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3628</v>
      </c>
    </row>
    <row r="48" spans="1:5" ht="140.25">
      <c r="A48" t="s">
        <v>58</v>
      </c>
      <c r="E48" s="39" t="s">
        <v>3613</v>
      </c>
    </row>
    <row r="49" spans="1:13" ht="12.75">
      <c r="A49" t="s">
        <v>46</v>
      </c>
      <c r="C49" s="31" t="s">
        <v>1866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3629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3590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3590</v>
      </c>
      <c r="E4" s="26" t="s">
        <v>3591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3632</v>
      </c>
      <c r="E8" s="30" t="s">
        <v>3631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2486</v>
      </c>
      <c s="35" t="s">
        <v>5</v>
      </c>
      <c s="6" t="s">
        <v>2065</v>
      </c>
      <c s="36" t="s">
        <v>53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3633</v>
      </c>
    </row>
    <row r="13" spans="1:5" ht="12.75">
      <c r="A13" t="s">
        <v>58</v>
      </c>
      <c r="E13" s="39" t="s">
        <v>1142</v>
      </c>
    </row>
    <row r="14" spans="1:16" ht="12.75">
      <c r="A14" t="s">
        <v>49</v>
      </c>
      <c s="34" t="s">
        <v>27</v>
      </c>
      <c s="34" t="s">
        <v>3596</v>
      </c>
      <c s="35" t="s">
        <v>5</v>
      </c>
      <c s="6" t="s">
        <v>3597</v>
      </c>
      <c s="36" t="s">
        <v>61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3634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3635</v>
      </c>
    </row>
    <row r="21" spans="1:5" ht="12.75">
      <c r="A21" t="s">
        <v>58</v>
      </c>
      <c r="E21" s="39" t="s">
        <v>1142</v>
      </c>
    </row>
    <row r="22" spans="1:13" ht="12.75">
      <c r="A22" t="s">
        <v>46</v>
      </c>
      <c r="C22" s="31" t="s">
        <v>27</v>
      </c>
      <c r="E22" s="33" t="s">
        <v>1842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3600</v>
      </c>
      <c s="35" t="s">
        <v>5</v>
      </c>
      <c s="6" t="s">
        <v>3601</v>
      </c>
      <c s="36" t="s">
        <v>53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3636</v>
      </c>
    </row>
    <row r="26" spans="1:5" ht="369.75">
      <c r="A26" t="s">
        <v>58</v>
      </c>
      <c r="E26" s="39" t="s">
        <v>1558</v>
      </c>
    </row>
    <row r="27" spans="1:16" ht="12.75">
      <c r="A27" t="s">
        <v>49</v>
      </c>
      <c s="34" t="s">
        <v>70</v>
      </c>
      <c s="34" t="s">
        <v>2942</v>
      </c>
      <c s="35" t="s">
        <v>5</v>
      </c>
      <c s="6" t="s">
        <v>2943</v>
      </c>
      <c s="36" t="s">
        <v>53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3637</v>
      </c>
    </row>
    <row r="30" spans="1:5" ht="369.75">
      <c r="A30" t="s">
        <v>58</v>
      </c>
      <c r="E30" s="39" t="s">
        <v>1558</v>
      </c>
    </row>
    <row r="31" spans="1:16" ht="12.75">
      <c r="A31" t="s">
        <v>49</v>
      </c>
      <c s="34" t="s">
        <v>74</v>
      </c>
      <c s="34" t="s">
        <v>2945</v>
      </c>
      <c s="35" t="s">
        <v>5</v>
      </c>
      <c s="6" t="s">
        <v>2946</v>
      </c>
      <c s="36" t="s">
        <v>78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3638</v>
      </c>
    </row>
    <row r="34" spans="1:5" ht="12.75">
      <c r="A34" t="s">
        <v>58</v>
      </c>
      <c r="E34" s="39" t="s">
        <v>1142</v>
      </c>
    </row>
    <row r="35" spans="1:13" ht="12.75">
      <c r="A35" t="s">
        <v>46</v>
      </c>
      <c r="C35" s="31" t="s">
        <v>593</v>
      </c>
      <c r="E35" s="33" t="s">
        <v>3605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3606</v>
      </c>
      <c s="35" t="s">
        <v>5</v>
      </c>
      <c s="6" t="s">
        <v>3607</v>
      </c>
      <c s="36" t="s">
        <v>78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3639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94</v>
      </c>
      <c r="E40" s="33" t="s">
        <v>3609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90</v>
      </c>
      <c s="34" t="s">
        <v>3640</v>
      </c>
      <c s="35" t="s">
        <v>5</v>
      </c>
      <c s="6" t="s">
        <v>3641</v>
      </c>
      <c s="36" t="s">
        <v>110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3642</v>
      </c>
    </row>
    <row r="44" spans="1:5" ht="140.25">
      <c r="A44" t="s">
        <v>58</v>
      </c>
      <c r="E44" s="39" t="s">
        <v>3613</v>
      </c>
    </row>
    <row r="45" spans="1:16" ht="12.75">
      <c r="A45" t="s">
        <v>49</v>
      </c>
      <c s="34" t="s">
        <v>94</v>
      </c>
      <c s="34" t="s">
        <v>3610</v>
      </c>
      <c s="35" t="s">
        <v>5</v>
      </c>
      <c s="6" t="s">
        <v>3611</v>
      </c>
      <c s="36" t="s">
        <v>110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3643</v>
      </c>
    </row>
    <row r="48" spans="1:5" ht="140.25">
      <c r="A48" t="s">
        <v>58</v>
      </c>
      <c r="E48" s="39" t="s">
        <v>3613</v>
      </c>
    </row>
    <row r="49" spans="1:16" ht="25.5">
      <c r="A49" t="s">
        <v>49</v>
      </c>
      <c s="34" t="s">
        <v>100</v>
      </c>
      <c s="34" t="s">
        <v>3614</v>
      </c>
      <c s="35" t="s">
        <v>5</v>
      </c>
      <c s="6" t="s">
        <v>3615</v>
      </c>
      <c s="36" t="s">
        <v>110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3644</v>
      </c>
    </row>
    <row r="52" spans="1:5" ht="140.25">
      <c r="A52" t="s">
        <v>58</v>
      </c>
      <c r="E52" s="39" t="s">
        <v>3613</v>
      </c>
    </row>
    <row r="53" spans="1:13" ht="12.75">
      <c r="A53" t="s">
        <v>46</v>
      </c>
      <c r="C53" s="31" t="s">
        <v>1866</v>
      </c>
      <c r="E53" s="33" t="s">
        <v>248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104</v>
      </c>
      <c s="34" t="s">
        <v>430</v>
      </c>
      <c s="35" t="s">
        <v>431</v>
      </c>
      <c s="6" t="s">
        <v>432</v>
      </c>
      <c s="36" t="s">
        <v>78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3645</v>
      </c>
    </row>
    <row r="57" spans="1:5" ht="140.25">
      <c r="A57" t="s">
        <v>58</v>
      </c>
      <c r="E5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3646</v>
      </c>
      <c s="41">
        <f>Rekapitulace!C76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3646</v>
      </c>
      <c r="E4" s="26" t="s">
        <v>3647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3650</v>
      </c>
      <c r="E8" s="30" t="s">
        <v>3649</v>
      </c>
      <c r="J8" s="29">
        <f>0+J9+J14+J39+J64+J69+J118+J155</f>
      </c>
      <c s="29">
        <f>0+K9+K14+K39+K64+K69+K118+K155</f>
      </c>
      <c s="29">
        <f>0+L9+L14+L39+L64+L69+L118+L155</f>
      </c>
      <c s="29">
        <f>0+M9+M14+M39+M64+M69+M118+M155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3651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3652</v>
      </c>
    </row>
    <row r="18" spans="1:5" ht="12.75">
      <c r="A18" t="s">
        <v>58</v>
      </c>
      <c r="E18" s="39" t="s">
        <v>1142</v>
      </c>
    </row>
    <row r="19" spans="1:16" ht="12.75">
      <c r="A19" t="s">
        <v>49</v>
      </c>
      <c s="34" t="s">
        <v>26</v>
      </c>
      <c s="34" t="s">
        <v>3653</v>
      </c>
      <c s="35" t="s">
        <v>5</v>
      </c>
      <c s="6" t="s">
        <v>3654</v>
      </c>
      <c s="36" t="s">
        <v>53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3652</v>
      </c>
    </row>
    <row r="22" spans="1:5" ht="12.75">
      <c r="A22" t="s">
        <v>58</v>
      </c>
      <c r="E22" s="39" t="s">
        <v>1142</v>
      </c>
    </row>
    <row r="23" spans="1:16" ht="12.75">
      <c r="A23" t="s">
        <v>49</v>
      </c>
      <c s="34" t="s">
        <v>66</v>
      </c>
      <c s="34" t="s">
        <v>3655</v>
      </c>
      <c s="35" t="s">
        <v>5</v>
      </c>
      <c s="6" t="s">
        <v>3656</v>
      </c>
      <c s="36" t="s">
        <v>53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3657</v>
      </c>
    </row>
    <row r="26" spans="1:5" ht="12.75">
      <c r="A26" t="s">
        <v>58</v>
      </c>
      <c r="E26" s="39" t="s">
        <v>1142</v>
      </c>
    </row>
    <row r="27" spans="1:16" ht="12.75">
      <c r="A27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61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3660</v>
      </c>
    </row>
    <row r="30" spans="1:5" ht="12.75">
      <c r="A30" t="s">
        <v>58</v>
      </c>
      <c r="E30" s="39" t="s">
        <v>1142</v>
      </c>
    </row>
    <row r="31" spans="1:16" ht="12.75">
      <c r="A31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3652</v>
      </c>
    </row>
    <row r="34" spans="1:5" ht="12.75">
      <c r="A34" t="s">
        <v>58</v>
      </c>
      <c r="E34" s="39" t="s">
        <v>1142</v>
      </c>
    </row>
    <row r="35" spans="1:16" ht="12.75">
      <c r="A35" t="s">
        <v>49</v>
      </c>
      <c s="34" t="s">
        <v>85</v>
      </c>
      <c s="34" t="s">
        <v>1171</v>
      </c>
      <c s="35" t="s">
        <v>5</v>
      </c>
      <c s="6" t="s">
        <v>1172</v>
      </c>
      <c s="36" t="s">
        <v>53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3657</v>
      </c>
    </row>
    <row r="38" spans="1:5" ht="12.75">
      <c r="A38" t="s">
        <v>58</v>
      </c>
      <c r="E38" s="39" t="s">
        <v>1142</v>
      </c>
    </row>
    <row r="39" spans="1:13" ht="12.75">
      <c r="A39" t="s">
        <v>46</v>
      </c>
      <c r="C39" s="31" t="s">
        <v>3227</v>
      </c>
      <c r="E39" s="33" t="s">
        <v>3661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90</v>
      </c>
      <c s="34" t="s">
        <v>3662</v>
      </c>
      <c s="35" t="s">
        <v>5</v>
      </c>
      <c s="6" t="s">
        <v>1371</v>
      </c>
      <c s="36" t="s">
        <v>88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3663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3664</v>
      </c>
      <c s="35" t="s">
        <v>5</v>
      </c>
      <c s="6" t="s">
        <v>3665</v>
      </c>
      <c s="36" t="s">
        <v>88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3666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3667</v>
      </c>
      <c s="35" t="s">
        <v>5</v>
      </c>
      <c s="6" t="s">
        <v>3668</v>
      </c>
      <c s="36" t="s">
        <v>88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3663</v>
      </c>
    </row>
    <row r="51" spans="1:5" ht="12.75">
      <c r="A51" t="s">
        <v>58</v>
      </c>
      <c r="E51" s="39" t="s">
        <v>1142</v>
      </c>
    </row>
    <row r="52" spans="1:16" ht="25.5">
      <c r="A52" t="s">
        <v>49</v>
      </c>
      <c s="34" t="s">
        <v>104</v>
      </c>
      <c s="34" t="s">
        <v>3669</v>
      </c>
      <c s="35" t="s">
        <v>5</v>
      </c>
      <c s="6" t="s">
        <v>3670</v>
      </c>
      <c s="36" t="s">
        <v>110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3671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3672</v>
      </c>
      <c s="35" t="s">
        <v>5</v>
      </c>
      <c s="6" t="s">
        <v>3673</v>
      </c>
      <c s="36" t="s">
        <v>97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3674</v>
      </c>
    </row>
    <row r="59" spans="1:5" ht="25.5">
      <c r="A59" t="s">
        <v>58</v>
      </c>
      <c r="E59" s="39" t="s">
        <v>3675</v>
      </c>
    </row>
    <row r="60" spans="1:16" ht="12.75">
      <c r="A60" t="s">
        <v>49</v>
      </c>
      <c s="34" t="s">
        <v>111</v>
      </c>
      <c s="34" t="s">
        <v>3676</v>
      </c>
      <c s="35" t="s">
        <v>5</v>
      </c>
      <c s="6" t="s">
        <v>3677</v>
      </c>
      <c s="36" t="s">
        <v>97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3674</v>
      </c>
    </row>
    <row r="63" spans="1:5" ht="25.5">
      <c r="A63" t="s">
        <v>58</v>
      </c>
      <c r="E63" s="39" t="s">
        <v>3678</v>
      </c>
    </row>
    <row r="64" spans="1:13" ht="12.75">
      <c r="A64" t="s">
        <v>46</v>
      </c>
      <c r="C64" s="31" t="s">
        <v>3679</v>
      </c>
      <c r="E64" s="33" t="s">
        <v>3680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101</v>
      </c>
      <c s="35" t="s">
        <v>5</v>
      </c>
      <c s="6" t="s">
        <v>102</v>
      </c>
      <c s="36" t="s">
        <v>88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3681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3682</v>
      </c>
      <c r="E69" s="33" t="s">
        <v>3683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119</v>
      </c>
      <c s="34" t="s">
        <v>134</v>
      </c>
      <c s="35" t="s">
        <v>5</v>
      </c>
      <c s="6" t="s">
        <v>135</v>
      </c>
      <c s="36" t="s">
        <v>88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3684</v>
      </c>
    </row>
    <row r="73" spans="1:5" ht="12.75">
      <c r="A73" t="s">
        <v>58</v>
      </c>
      <c r="E73" s="39" t="s">
        <v>1142</v>
      </c>
    </row>
    <row r="74" spans="1:16" ht="12.75">
      <c r="A74" t="s">
        <v>49</v>
      </c>
      <c s="34" t="s">
        <v>123</v>
      </c>
      <c s="34" t="s">
        <v>141</v>
      </c>
      <c s="35" t="s">
        <v>5</v>
      </c>
      <c s="6" t="s">
        <v>142</v>
      </c>
      <c s="36" t="s">
        <v>88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3685</v>
      </c>
    </row>
    <row r="77" spans="1:5" ht="12.75">
      <c r="A77" t="s">
        <v>58</v>
      </c>
      <c r="E77" s="39" t="s">
        <v>1142</v>
      </c>
    </row>
    <row r="78" spans="1:16" ht="25.5">
      <c r="A78" t="s">
        <v>49</v>
      </c>
      <c s="34" t="s">
        <v>126</v>
      </c>
      <c s="34" t="s">
        <v>3686</v>
      </c>
      <c s="35" t="s">
        <v>5</v>
      </c>
      <c s="6" t="s">
        <v>3687</v>
      </c>
      <c s="36" t="s">
        <v>88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3688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145</v>
      </c>
      <c s="35" t="s">
        <v>5</v>
      </c>
      <c s="6" t="s">
        <v>146</v>
      </c>
      <c s="36" t="s">
        <v>88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3689</v>
      </c>
    </row>
    <row r="85" spans="1:5" ht="12.75">
      <c r="A85" t="s">
        <v>58</v>
      </c>
      <c r="E85" s="39" t="s">
        <v>1142</v>
      </c>
    </row>
    <row r="86" spans="1:16" ht="12.75">
      <c r="A86" t="s">
        <v>49</v>
      </c>
      <c s="34" t="s">
        <v>133</v>
      </c>
      <c s="34" t="s">
        <v>3690</v>
      </c>
      <c s="35" t="s">
        <v>5</v>
      </c>
      <c s="6" t="s">
        <v>3691</v>
      </c>
      <c s="36" t="s">
        <v>88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3692</v>
      </c>
    </row>
    <row r="89" spans="1:5" ht="38.25">
      <c r="A89" t="s">
        <v>58</v>
      </c>
      <c r="E89" s="39" t="s">
        <v>151</v>
      </c>
    </row>
    <row r="90" spans="1:16" ht="25.5">
      <c r="A90" t="s">
        <v>49</v>
      </c>
      <c s="34" t="s">
        <v>136</v>
      </c>
      <c s="34" t="s">
        <v>3693</v>
      </c>
      <c s="35" t="s">
        <v>5</v>
      </c>
      <c s="6" t="s">
        <v>3694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3695</v>
      </c>
    </row>
    <row r="93" spans="1:5" ht="12.75">
      <c r="A93" t="s">
        <v>58</v>
      </c>
      <c r="E93" s="39" t="s">
        <v>1142</v>
      </c>
    </row>
    <row r="94" spans="1:16" ht="25.5">
      <c r="A94" t="s">
        <v>49</v>
      </c>
      <c s="34" t="s">
        <v>140</v>
      </c>
      <c s="34" t="s">
        <v>160</v>
      </c>
      <c s="35" t="s">
        <v>5</v>
      </c>
      <c s="6" t="s">
        <v>161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3696</v>
      </c>
    </row>
    <row r="97" spans="1:5" ht="12.75">
      <c r="A97" t="s">
        <v>58</v>
      </c>
      <c r="E97" s="39" t="s">
        <v>1142</v>
      </c>
    </row>
    <row r="98" spans="1:16" ht="25.5">
      <c r="A98" t="s">
        <v>49</v>
      </c>
      <c s="34" t="s">
        <v>144</v>
      </c>
      <c s="34" t="s">
        <v>164</v>
      </c>
      <c s="35" t="s">
        <v>5</v>
      </c>
      <c s="6" t="s">
        <v>165</v>
      </c>
      <c s="36" t="s">
        <v>110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3697</v>
      </c>
    </row>
    <row r="101" spans="1:5" ht="12.75">
      <c r="A101" t="s">
        <v>58</v>
      </c>
      <c r="E101" s="39" t="s">
        <v>1142</v>
      </c>
    </row>
    <row r="102" spans="1:16" ht="25.5">
      <c r="A102" t="s">
        <v>49</v>
      </c>
      <c s="34" t="s">
        <v>148</v>
      </c>
      <c s="34" t="s">
        <v>168</v>
      </c>
      <c s="35" t="s">
        <v>5</v>
      </c>
      <c s="6" t="s">
        <v>169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3695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152</v>
      </c>
      <c s="34" t="s">
        <v>3698</v>
      </c>
      <c s="35" t="s">
        <v>5</v>
      </c>
      <c s="6" t="s">
        <v>3699</v>
      </c>
      <c s="36" t="s">
        <v>110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3700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156</v>
      </c>
      <c s="34" t="s">
        <v>3701</v>
      </c>
      <c s="35" t="s">
        <v>5</v>
      </c>
      <c s="6" t="s">
        <v>3702</v>
      </c>
      <c s="36" t="s">
        <v>88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3703</v>
      </c>
    </row>
    <row r="113" spans="1:5" ht="89.25">
      <c r="A113" t="s">
        <v>58</v>
      </c>
      <c r="E113" s="39" t="s">
        <v>3704</v>
      </c>
    </row>
    <row r="114" spans="1:16" ht="12.75">
      <c r="A114" t="s">
        <v>49</v>
      </c>
      <c s="34" t="s">
        <v>159</v>
      </c>
      <c s="34" t="s">
        <v>3701</v>
      </c>
      <c s="35" t="s">
        <v>50</v>
      </c>
      <c s="6" t="s">
        <v>3705</v>
      </c>
      <c s="36" t="s">
        <v>88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3703</v>
      </c>
    </row>
    <row r="117" spans="1:5" ht="89.25">
      <c r="A117" t="s">
        <v>58</v>
      </c>
      <c r="E117" s="39" t="s">
        <v>3704</v>
      </c>
    </row>
    <row r="118" spans="1:13" ht="12.75">
      <c r="A118" t="s">
        <v>46</v>
      </c>
      <c r="C118" s="31" t="s">
        <v>3706</v>
      </c>
      <c r="E118" s="33" t="s">
        <v>3707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163</v>
      </c>
      <c s="34" t="s">
        <v>3708</v>
      </c>
      <c s="35" t="s">
        <v>5</v>
      </c>
      <c s="6" t="s">
        <v>3709</v>
      </c>
      <c s="36" t="s">
        <v>110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3710</v>
      </c>
    </row>
    <row r="122" spans="1:5" ht="12.75">
      <c r="A122" t="s">
        <v>58</v>
      </c>
      <c r="E122" s="39" t="s">
        <v>1142</v>
      </c>
    </row>
    <row r="123" spans="1:16" ht="12.75">
      <c r="A123" t="s">
        <v>49</v>
      </c>
      <c s="34" t="s">
        <v>167</v>
      </c>
      <c s="34" t="s">
        <v>3711</v>
      </c>
      <c s="35" t="s">
        <v>5</v>
      </c>
      <c s="6" t="s">
        <v>3712</v>
      </c>
      <c s="36" t="s">
        <v>110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3713</v>
      </c>
    </row>
    <row r="126" spans="1:5" ht="12.75">
      <c r="A126" t="s">
        <v>58</v>
      </c>
      <c r="E126" s="39" t="s">
        <v>1142</v>
      </c>
    </row>
    <row r="127" spans="1:16" ht="25.5">
      <c r="A127" t="s">
        <v>49</v>
      </c>
      <c s="34" t="s">
        <v>171</v>
      </c>
      <c s="34" t="s">
        <v>3714</v>
      </c>
      <c s="35" t="s">
        <v>5</v>
      </c>
      <c s="6" t="s">
        <v>3715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3716</v>
      </c>
    </row>
    <row r="130" spans="1:5" ht="12.75">
      <c r="A130" t="s">
        <v>58</v>
      </c>
      <c r="E130" s="39" t="s">
        <v>1142</v>
      </c>
    </row>
    <row r="131" spans="1:16" ht="25.5">
      <c r="A131" t="s">
        <v>49</v>
      </c>
      <c s="34" t="s">
        <v>175</v>
      </c>
      <c s="34" t="s">
        <v>3717</v>
      </c>
      <c s="35" t="s">
        <v>5</v>
      </c>
      <c s="6" t="s">
        <v>3718</v>
      </c>
      <c s="36" t="s">
        <v>110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3719</v>
      </c>
    </row>
    <row r="134" spans="1:5" ht="12.75">
      <c r="A134" t="s">
        <v>58</v>
      </c>
      <c r="E134" s="39" t="s">
        <v>1142</v>
      </c>
    </row>
    <row r="135" spans="1:16" ht="25.5">
      <c r="A135" t="s">
        <v>49</v>
      </c>
      <c s="34" t="s">
        <v>183</v>
      </c>
      <c s="34" t="s">
        <v>3720</v>
      </c>
      <c s="35" t="s">
        <v>5</v>
      </c>
      <c s="6" t="s">
        <v>3721</v>
      </c>
      <c s="36" t="s">
        <v>110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3719</v>
      </c>
    </row>
    <row r="138" spans="1:5" ht="12.75">
      <c r="A138" t="s">
        <v>58</v>
      </c>
      <c r="E138" s="39" t="s">
        <v>1142</v>
      </c>
    </row>
    <row r="139" spans="1:16" ht="12.75">
      <c r="A139" t="s">
        <v>49</v>
      </c>
      <c s="34" t="s">
        <v>186</v>
      </c>
      <c s="34" t="s">
        <v>3722</v>
      </c>
      <c s="35" t="s">
        <v>5</v>
      </c>
      <c s="6" t="s">
        <v>3723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3719</v>
      </c>
    </row>
    <row r="142" spans="1:5" ht="12.75">
      <c r="A142" t="s">
        <v>58</v>
      </c>
      <c r="E142" s="39" t="s">
        <v>1142</v>
      </c>
    </row>
    <row r="143" spans="1:16" ht="25.5">
      <c r="A143" t="s">
        <v>49</v>
      </c>
      <c s="34" t="s">
        <v>189</v>
      </c>
      <c s="34" t="s">
        <v>3724</v>
      </c>
      <c s="35" t="s">
        <v>5</v>
      </c>
      <c s="6" t="s">
        <v>3725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3726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1142</v>
      </c>
    </row>
    <row r="147" spans="1:16" ht="25.5">
      <c r="A147" t="s">
        <v>49</v>
      </c>
      <c s="34" t="s">
        <v>192</v>
      </c>
      <c s="34" t="s">
        <v>3727</v>
      </c>
      <c s="35" t="s">
        <v>5</v>
      </c>
      <c s="6" t="s">
        <v>3728</v>
      </c>
      <c s="36" t="s">
        <v>110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1142</v>
      </c>
    </row>
    <row r="151" spans="1:16" ht="25.5">
      <c r="A151" t="s">
        <v>49</v>
      </c>
      <c s="34" t="s">
        <v>195</v>
      </c>
      <c s="34" t="s">
        <v>3729</v>
      </c>
      <c s="35" t="s">
        <v>5</v>
      </c>
      <c s="6" t="s">
        <v>3730</v>
      </c>
      <c s="36" t="s">
        <v>110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1142</v>
      </c>
    </row>
    <row r="155" spans="1:13" ht="12.75">
      <c r="A155" t="s">
        <v>46</v>
      </c>
      <c r="C155" s="31" t="s">
        <v>3731</v>
      </c>
      <c r="E155" s="33" t="s">
        <v>3732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49</v>
      </c>
      <c s="34" t="s">
        <v>200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178</v>
      </c>
    </row>
    <row r="159" spans="1:5" ht="12.75">
      <c r="A159" t="s">
        <v>58</v>
      </c>
      <c r="E159" s="39" t="s">
        <v>1142</v>
      </c>
    </row>
    <row r="160" spans="1:16" ht="38.25">
      <c r="A160" t="s">
        <v>49</v>
      </c>
      <c s="34" t="s">
        <v>204</v>
      </c>
      <c s="34" t="s">
        <v>180</v>
      </c>
      <c s="35" t="s">
        <v>5</v>
      </c>
      <c s="6" t="s">
        <v>181</v>
      </c>
      <c s="36" t="s">
        <v>110</v>
      </c>
      <c s="37">
        <v>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3733</v>
      </c>
    </row>
    <row r="163" spans="1:5" ht="12.75">
      <c r="A163" t="s">
        <v>58</v>
      </c>
      <c r="E163" s="39" t="s">
        <v>1142</v>
      </c>
    </row>
    <row r="164" spans="1:16" ht="25.5">
      <c r="A164" t="s">
        <v>49</v>
      </c>
      <c s="34" t="s">
        <v>207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178</v>
      </c>
    </row>
    <row r="167" spans="1:5" ht="12.75">
      <c r="A167" t="s">
        <v>58</v>
      </c>
      <c r="E167" s="39" t="s">
        <v>1142</v>
      </c>
    </row>
    <row r="168" spans="1:16" ht="12.75">
      <c r="A168" t="s">
        <v>49</v>
      </c>
      <c s="34" t="s">
        <v>211</v>
      </c>
      <c s="34" t="s">
        <v>3734</v>
      </c>
      <c s="35" t="s">
        <v>5</v>
      </c>
      <c s="6" t="s">
        <v>3735</v>
      </c>
      <c s="36" t="s">
        <v>3051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3736</v>
      </c>
    </row>
    <row r="171" spans="1:5" ht="12.75">
      <c r="A171" t="s">
        <v>58</v>
      </c>
      <c r="E171" s="39" t="s">
        <v>1142</v>
      </c>
    </row>
    <row r="172" spans="1:16" ht="12.75">
      <c r="A172" t="s">
        <v>49</v>
      </c>
      <c s="34" t="s">
        <v>215</v>
      </c>
      <c s="34" t="s">
        <v>3737</v>
      </c>
      <c s="35" t="s">
        <v>5</v>
      </c>
      <c s="6" t="s">
        <v>3738</v>
      </c>
      <c s="36" t="s">
        <v>3051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3739</v>
      </c>
    </row>
    <row r="175" spans="1:5" ht="12.75">
      <c r="A175" t="s">
        <v>58</v>
      </c>
      <c r="E175" s="39" t="s">
        <v>1142</v>
      </c>
    </row>
    <row r="176" spans="1:16" ht="12.75">
      <c r="A176" t="s">
        <v>49</v>
      </c>
      <c s="34" t="s">
        <v>219</v>
      </c>
      <c s="34" t="s">
        <v>3740</v>
      </c>
      <c s="35" t="s">
        <v>5</v>
      </c>
      <c s="6" t="s">
        <v>3741</v>
      </c>
      <c s="36" t="s">
        <v>3051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182</v>
      </c>
    </row>
    <row r="179" spans="1:5" ht="12.75">
      <c r="A179" t="s">
        <v>58</v>
      </c>
      <c r="E179" s="39" t="s">
        <v>1142</v>
      </c>
    </row>
    <row r="180" spans="1:16" ht="12.75">
      <c r="A180" t="s">
        <v>49</v>
      </c>
      <c s="34" t="s">
        <v>223</v>
      </c>
      <c s="34" t="s">
        <v>3742</v>
      </c>
      <c s="35" t="s">
        <v>5</v>
      </c>
      <c s="6" t="s">
        <v>3743</v>
      </c>
      <c s="36" t="s">
        <v>3051</v>
      </c>
      <c s="37">
        <v>24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3736</v>
      </c>
    </row>
    <row r="183" spans="1:5" ht="12.75">
      <c r="A183" t="s">
        <v>58</v>
      </c>
      <c r="E183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COUNTIFS(L8:L1034,"=0",A8:A1034,"P")+COUNTIFS(L8:L1034,"",A8:A1034,"P")+SUM(Q8:Q1034)</f>
      </c>
    </row>
    <row r="8" spans="1:13" ht="12.75">
      <c r="A8" t="s">
        <v>44</v>
      </c>
      <c r="C8" s="28" t="s">
        <v>670</v>
      </c>
      <c r="E8" s="30" t="s">
        <v>669</v>
      </c>
      <c r="J8" s="29">
        <f>0+J9+J14+J27+J68+J113+J118+J195+J272+J349+J426+J503+J580+J653+J730+J807+J884+J961</f>
      </c>
      <c s="29">
        <f>0+K9+K14+K27+K68+K113+K118+K195+K272+K349+K426+K503+K580+K653+K730+K807+K884+K961</f>
      </c>
      <c s="29">
        <f>0+L9+L14+L27+L68+L113+L118+L195+L272+L349+L426+L503+L580+L653+L730+L807+L884+L961</f>
      </c>
      <c s="29">
        <f>0+M9+M14+M27+M68+M113+M118+M195+M272+M349+M426+M503+M580+M653+M730+M807+M884+M961</f>
      </c>
    </row>
    <row r="9" spans="1:13" ht="12.75">
      <c r="A9" t="s">
        <v>46</v>
      </c>
      <c r="C9" s="31" t="s">
        <v>241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672</v>
      </c>
      <c s="35" t="s">
        <v>5</v>
      </c>
      <c s="6" t="s">
        <v>673</v>
      </c>
      <c s="36" t="s">
        <v>245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674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51">
      <c r="A17" s="35" t="s">
        <v>56</v>
      </c>
      <c r="E17" s="40" t="s">
        <v>675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676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677</v>
      </c>
      <c s="35" t="s">
        <v>678</v>
      </c>
      <c s="6" t="s">
        <v>679</v>
      </c>
      <c s="36" t="s">
        <v>78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680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50</v>
      </c>
      <c r="E27" s="33" t="s">
        <v>681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70</v>
      </c>
      <c s="34" t="s">
        <v>682</v>
      </c>
      <c s="35" t="s">
        <v>5</v>
      </c>
      <c s="6" t="s">
        <v>683</v>
      </c>
      <c s="36" t="s">
        <v>53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51">
      <c r="A30" s="35" t="s">
        <v>56</v>
      </c>
      <c r="E30" s="40" t="s">
        <v>684</v>
      </c>
    </row>
    <row r="31" spans="1:5" ht="63.75">
      <c r="A31" t="s">
        <v>58</v>
      </c>
      <c r="E31" s="39" t="s">
        <v>685</v>
      </c>
    </row>
    <row r="32" spans="1:16" ht="25.5">
      <c r="A32" t="s">
        <v>49</v>
      </c>
      <c s="34" t="s">
        <v>74</v>
      </c>
      <c s="34" t="s">
        <v>686</v>
      </c>
      <c s="35" t="s">
        <v>5</v>
      </c>
      <c s="6" t="s">
        <v>687</v>
      </c>
      <c s="36" t="s">
        <v>53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76.5">
      <c r="A34" s="35" t="s">
        <v>56</v>
      </c>
      <c r="E34" s="40" t="s">
        <v>688</v>
      </c>
    </row>
    <row r="35" spans="1:5" ht="63.75">
      <c r="A35" t="s">
        <v>58</v>
      </c>
      <c r="E35" s="39" t="s">
        <v>685</v>
      </c>
    </row>
    <row r="36" spans="1:16" ht="12.75">
      <c r="A36" t="s">
        <v>49</v>
      </c>
      <c s="34" t="s">
        <v>85</v>
      </c>
      <c s="34" t="s">
        <v>689</v>
      </c>
      <c s="35" t="s">
        <v>5</v>
      </c>
      <c s="6" t="s">
        <v>690</v>
      </c>
      <c s="36" t="s">
        <v>53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691</v>
      </c>
    </row>
    <row r="39" spans="1:5" ht="63.75">
      <c r="A39" t="s">
        <v>58</v>
      </c>
      <c r="E39" s="39" t="s">
        <v>685</v>
      </c>
    </row>
    <row r="40" spans="1:16" ht="12.75">
      <c r="A40" t="s">
        <v>49</v>
      </c>
      <c s="34" t="s">
        <v>90</v>
      </c>
      <c s="34" t="s">
        <v>692</v>
      </c>
      <c s="35" t="s">
        <v>5</v>
      </c>
      <c s="6" t="s">
        <v>693</v>
      </c>
      <c s="36" t="s">
        <v>53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694</v>
      </c>
    </row>
    <row r="43" spans="1:5" ht="63.75">
      <c r="A43" t="s">
        <v>58</v>
      </c>
      <c r="E43" s="39" t="s">
        <v>685</v>
      </c>
    </row>
    <row r="44" spans="1:16" ht="12.75">
      <c r="A44" t="s">
        <v>49</v>
      </c>
      <c s="34" t="s">
        <v>94</v>
      </c>
      <c s="34" t="s">
        <v>695</v>
      </c>
      <c s="35" t="s">
        <v>5</v>
      </c>
      <c s="6" t="s">
        <v>696</v>
      </c>
      <c s="36" t="s">
        <v>53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63.75">
      <c r="A46" s="35" t="s">
        <v>56</v>
      </c>
      <c r="E46" s="40" t="s">
        <v>697</v>
      </c>
    </row>
    <row r="47" spans="1:5" ht="369.75">
      <c r="A47" t="s">
        <v>58</v>
      </c>
      <c r="E47" s="39" t="s">
        <v>698</v>
      </c>
    </row>
    <row r="48" spans="1:16" ht="12.75">
      <c r="A48" t="s">
        <v>49</v>
      </c>
      <c s="34" t="s">
        <v>100</v>
      </c>
      <c s="34" t="s">
        <v>699</v>
      </c>
      <c s="35" t="s">
        <v>5</v>
      </c>
      <c s="6" t="s">
        <v>700</v>
      </c>
      <c s="36" t="s">
        <v>53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701</v>
      </c>
    </row>
    <row r="51" spans="1:5" ht="306">
      <c r="A51" t="s">
        <v>58</v>
      </c>
      <c r="E51" s="39" t="s">
        <v>702</v>
      </c>
    </row>
    <row r="52" spans="1:16" ht="12.75">
      <c r="A52" t="s">
        <v>49</v>
      </c>
      <c s="34" t="s">
        <v>104</v>
      </c>
      <c s="34" t="s">
        <v>703</v>
      </c>
      <c s="35" t="s">
        <v>5</v>
      </c>
      <c s="6" t="s">
        <v>704</v>
      </c>
      <c s="36" t="s">
        <v>53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705</v>
      </c>
    </row>
    <row r="55" spans="1:5" ht="63.75">
      <c r="A55" t="s">
        <v>58</v>
      </c>
      <c r="E55" s="39" t="s">
        <v>706</v>
      </c>
    </row>
    <row r="56" spans="1:16" ht="12.75">
      <c r="A56" t="s">
        <v>49</v>
      </c>
      <c s="34" t="s">
        <v>107</v>
      </c>
      <c s="34" t="s">
        <v>707</v>
      </c>
      <c s="35" t="s">
        <v>5</v>
      </c>
      <c s="6" t="s">
        <v>708</v>
      </c>
      <c s="36" t="s">
        <v>53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709</v>
      </c>
    </row>
    <row r="59" spans="1:5" ht="191.25">
      <c r="A59" t="s">
        <v>58</v>
      </c>
      <c r="E59" s="39" t="s">
        <v>710</v>
      </c>
    </row>
    <row r="60" spans="1:16" ht="12.75">
      <c r="A60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711</v>
      </c>
    </row>
    <row r="63" spans="1:5" ht="25.5">
      <c r="A63" t="s">
        <v>58</v>
      </c>
      <c r="E63" s="39" t="s">
        <v>712</v>
      </c>
    </row>
    <row r="64" spans="1:16" ht="12.75">
      <c r="A64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63.75">
      <c r="A66" s="35" t="s">
        <v>56</v>
      </c>
      <c r="E66" s="40" t="s">
        <v>715</v>
      </c>
    </row>
    <row r="67" spans="1:5" ht="12.75">
      <c r="A67" t="s">
        <v>58</v>
      </c>
      <c r="E67" s="39" t="s">
        <v>716</v>
      </c>
    </row>
    <row r="68" spans="1:13" ht="12.75">
      <c r="A68" t="s">
        <v>46</v>
      </c>
      <c r="C68" s="31" t="s">
        <v>70</v>
      </c>
      <c r="E68" s="33" t="s">
        <v>717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119</v>
      </c>
      <c s="34" t="s">
        <v>718</v>
      </c>
      <c s="35" t="s">
        <v>5</v>
      </c>
      <c s="6" t="s">
        <v>719</v>
      </c>
      <c s="36" t="s">
        <v>53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720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123</v>
      </c>
      <c s="34" t="s">
        <v>721</v>
      </c>
      <c s="35" t="s">
        <v>5</v>
      </c>
      <c s="6" t="s">
        <v>722</v>
      </c>
      <c s="36" t="s">
        <v>53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723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126</v>
      </c>
      <c s="34" t="s">
        <v>724</v>
      </c>
      <c s="35" t="s">
        <v>5</v>
      </c>
      <c s="6" t="s">
        <v>725</v>
      </c>
      <c s="36" t="s">
        <v>97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726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129</v>
      </c>
      <c s="34" t="s">
        <v>727</v>
      </c>
      <c s="35" t="s">
        <v>5</v>
      </c>
      <c s="6" t="s">
        <v>728</v>
      </c>
      <c s="36" t="s">
        <v>97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76.5">
      <c r="A83" s="35" t="s">
        <v>56</v>
      </c>
      <c r="E83" s="40" t="s">
        <v>729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133</v>
      </c>
      <c s="34" t="s">
        <v>730</v>
      </c>
      <c s="35" t="s">
        <v>5</v>
      </c>
      <c s="6" t="s">
        <v>731</v>
      </c>
      <c s="36" t="s">
        <v>53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63.75">
      <c r="A87" s="35" t="s">
        <v>56</v>
      </c>
      <c r="E87" s="40" t="s">
        <v>732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136</v>
      </c>
      <c s="34" t="s">
        <v>733</v>
      </c>
      <c s="35" t="s">
        <v>5</v>
      </c>
      <c s="6" t="s">
        <v>734</v>
      </c>
      <c s="36" t="s">
        <v>53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63.75">
      <c r="A91" s="35" t="s">
        <v>56</v>
      </c>
      <c r="E91" s="40" t="s">
        <v>735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140</v>
      </c>
      <c s="34" t="s">
        <v>736</v>
      </c>
      <c s="35" t="s">
        <v>5</v>
      </c>
      <c s="6" t="s">
        <v>737</v>
      </c>
      <c s="36" t="s">
        <v>53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738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144</v>
      </c>
      <c s="34" t="s">
        <v>739</v>
      </c>
      <c s="35" t="s">
        <v>5</v>
      </c>
      <c s="6" t="s">
        <v>740</v>
      </c>
      <c s="36" t="s">
        <v>53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38.25">
      <c r="A99" s="35" t="s">
        <v>56</v>
      </c>
      <c r="E99" s="40" t="s">
        <v>741</v>
      </c>
    </row>
    <row r="100" spans="1:5" ht="153">
      <c r="A100" t="s">
        <v>58</v>
      </c>
      <c r="E100" s="39" t="s">
        <v>742</v>
      </c>
    </row>
    <row r="101" spans="1:16" ht="12.75">
      <c r="A101" t="s">
        <v>49</v>
      </c>
      <c s="34" t="s">
        <v>148</v>
      </c>
      <c s="34" t="s">
        <v>743</v>
      </c>
      <c s="35" t="s">
        <v>5</v>
      </c>
      <c s="6" t="s">
        <v>744</v>
      </c>
      <c s="36" t="s">
        <v>88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63.75">
      <c r="A103" s="35" t="s">
        <v>56</v>
      </c>
      <c r="E103" s="40" t="s">
        <v>745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152</v>
      </c>
      <c s="34" t="s">
        <v>746</v>
      </c>
      <c s="35" t="s">
        <v>5</v>
      </c>
      <c s="6" t="s">
        <v>747</v>
      </c>
      <c s="36" t="s">
        <v>53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748</v>
      </c>
    </row>
    <row r="108" spans="1:5" ht="102">
      <c r="A108" t="s">
        <v>58</v>
      </c>
      <c r="E108" s="39" t="s">
        <v>749</v>
      </c>
    </row>
    <row r="109" spans="1:16" ht="12.75">
      <c r="A109" t="s">
        <v>49</v>
      </c>
      <c s="34" t="s">
        <v>156</v>
      </c>
      <c s="34" t="s">
        <v>750</v>
      </c>
      <c s="35" t="s">
        <v>5</v>
      </c>
      <c s="6" t="s">
        <v>751</v>
      </c>
      <c s="36" t="s">
        <v>53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51">
      <c r="A111" s="35" t="s">
        <v>56</v>
      </c>
      <c r="E111" s="40" t="s">
        <v>752</v>
      </c>
    </row>
    <row r="112" spans="1:5" ht="102">
      <c r="A112" t="s">
        <v>58</v>
      </c>
      <c r="E112" s="39" t="s">
        <v>749</v>
      </c>
    </row>
    <row r="113" spans="1:13" ht="12.75">
      <c r="A113" t="s">
        <v>46</v>
      </c>
      <c r="C113" s="31" t="s">
        <v>94</v>
      </c>
      <c r="E113" s="33" t="s">
        <v>753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159</v>
      </c>
      <c s="34" t="s">
        <v>754</v>
      </c>
      <c s="35" t="s">
        <v>5</v>
      </c>
      <c s="6" t="s">
        <v>755</v>
      </c>
      <c s="36" t="s">
        <v>88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745</v>
      </c>
    </row>
    <row r="117" spans="1:5" ht="12.75">
      <c r="A117" t="s">
        <v>58</v>
      </c>
      <c r="E117" s="39" t="s">
        <v>5</v>
      </c>
    </row>
    <row r="118" spans="1:13" ht="12.75">
      <c r="A118" t="s">
        <v>46</v>
      </c>
      <c r="C118" s="31" t="s">
        <v>756</v>
      </c>
      <c r="E118" s="33" t="s">
        <v>757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163</v>
      </c>
      <c s="34" t="s">
        <v>758</v>
      </c>
      <c s="35" t="s">
        <v>50</v>
      </c>
      <c s="6" t="s">
        <v>759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760</v>
      </c>
    </row>
    <row r="121" spans="1:5" ht="25.5">
      <c r="A121" s="35" t="s">
        <v>56</v>
      </c>
      <c r="E121" s="40" t="s">
        <v>761</v>
      </c>
    </row>
    <row r="122" spans="1:5" ht="38.25">
      <c r="A122" t="s">
        <v>58</v>
      </c>
      <c r="E122" s="39" t="s">
        <v>762</v>
      </c>
    </row>
    <row r="123" spans="1:16" ht="25.5">
      <c r="A123" t="s">
        <v>49</v>
      </c>
      <c s="34" t="s">
        <v>167</v>
      </c>
      <c s="34" t="s">
        <v>763</v>
      </c>
      <c s="35" t="s">
        <v>50</v>
      </c>
      <c s="6" t="s">
        <v>764</v>
      </c>
      <c s="36" t="s">
        <v>110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765</v>
      </c>
    </row>
    <row r="125" spans="1:5" ht="102">
      <c r="A125" s="35" t="s">
        <v>56</v>
      </c>
      <c r="E125" s="40" t="s">
        <v>766</v>
      </c>
    </row>
    <row r="126" spans="1:5" ht="63.75">
      <c r="A126" t="s">
        <v>58</v>
      </c>
      <c r="E126" s="39" t="s">
        <v>767</v>
      </c>
    </row>
    <row r="127" spans="1:16" ht="12.75">
      <c r="A127" t="s">
        <v>49</v>
      </c>
      <c s="34" t="s">
        <v>171</v>
      </c>
      <c s="34" t="s">
        <v>768</v>
      </c>
      <c s="35" t="s">
        <v>50</v>
      </c>
      <c s="6" t="s">
        <v>769</v>
      </c>
      <c s="36" t="s">
        <v>110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770</v>
      </c>
    </row>
    <row r="129" spans="1:5" ht="102">
      <c r="A129" s="35" t="s">
        <v>56</v>
      </c>
      <c r="E129" s="40" t="s">
        <v>766</v>
      </c>
    </row>
    <row r="130" spans="1:5" ht="25.5">
      <c r="A130" t="s">
        <v>58</v>
      </c>
      <c r="E130" s="39" t="s">
        <v>771</v>
      </c>
    </row>
    <row r="131" spans="1:16" ht="12.75">
      <c r="A131" t="s">
        <v>49</v>
      </c>
      <c s="34" t="s">
        <v>175</v>
      </c>
      <c s="34" t="s">
        <v>772</v>
      </c>
      <c s="35" t="s">
        <v>50</v>
      </c>
      <c s="6" t="s">
        <v>773</v>
      </c>
      <c s="36" t="s">
        <v>774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775</v>
      </c>
    </row>
    <row r="133" spans="1:5" ht="25.5">
      <c r="A133" s="35" t="s">
        <v>56</v>
      </c>
      <c r="E133" s="40" t="s">
        <v>776</v>
      </c>
    </row>
    <row r="134" spans="1:5" ht="25.5">
      <c r="A134" t="s">
        <v>58</v>
      </c>
      <c r="E134" s="39" t="s">
        <v>777</v>
      </c>
    </row>
    <row r="135" spans="1:16" ht="25.5">
      <c r="A135" t="s">
        <v>49</v>
      </c>
      <c s="34" t="s">
        <v>179</v>
      </c>
      <c s="34" t="s">
        <v>778</v>
      </c>
      <c s="35" t="s">
        <v>50</v>
      </c>
      <c s="6" t="s">
        <v>779</v>
      </c>
      <c s="36" t="s">
        <v>110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765</v>
      </c>
    </row>
    <row r="137" spans="1:5" ht="51">
      <c r="A137" s="35" t="s">
        <v>56</v>
      </c>
      <c r="E137" s="40" t="s">
        <v>780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183</v>
      </c>
      <c s="34" t="s">
        <v>781</v>
      </c>
      <c s="35" t="s">
        <v>50</v>
      </c>
      <c s="6" t="s">
        <v>782</v>
      </c>
      <c s="36" t="s">
        <v>110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770</v>
      </c>
    </row>
    <row r="141" spans="1:5" ht="51">
      <c r="A141" s="35" t="s">
        <v>56</v>
      </c>
      <c r="E141" s="40" t="s">
        <v>780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186</v>
      </c>
      <c s="34" t="s">
        <v>783</v>
      </c>
      <c s="35" t="s">
        <v>50</v>
      </c>
      <c s="6" t="s">
        <v>784</v>
      </c>
      <c s="36" t="s">
        <v>774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775</v>
      </c>
    </row>
    <row r="145" spans="1:5" ht="25.5">
      <c r="A145" s="35" t="s">
        <v>56</v>
      </c>
      <c r="E145" s="40" t="s">
        <v>785</v>
      </c>
    </row>
    <row r="146" spans="1:5" ht="25.5">
      <c r="A146" t="s">
        <v>58</v>
      </c>
      <c r="E146" s="39" t="s">
        <v>777</v>
      </c>
    </row>
    <row r="147" spans="1:16" ht="12.75">
      <c r="A147" t="s">
        <v>49</v>
      </c>
      <c s="34" t="s">
        <v>189</v>
      </c>
      <c s="34" t="s">
        <v>786</v>
      </c>
      <c s="35" t="s">
        <v>50</v>
      </c>
      <c s="6" t="s">
        <v>787</v>
      </c>
      <c s="36" t="s">
        <v>110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788</v>
      </c>
    </row>
    <row r="149" spans="1:5" ht="25.5">
      <c r="A149" s="35" t="s">
        <v>56</v>
      </c>
      <c r="E149" s="40" t="s">
        <v>789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192</v>
      </c>
      <c s="34" t="s">
        <v>790</v>
      </c>
      <c s="35" t="s">
        <v>50</v>
      </c>
      <c s="6" t="s">
        <v>791</v>
      </c>
      <c s="36" t="s">
        <v>110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792</v>
      </c>
    </row>
    <row r="153" spans="1:5" ht="25.5">
      <c r="A153" s="35" t="s">
        <v>56</v>
      </c>
      <c r="E153" s="40" t="s">
        <v>789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195</v>
      </c>
      <c s="34" t="s">
        <v>793</v>
      </c>
      <c s="35" t="s">
        <v>50</v>
      </c>
      <c s="6" t="s">
        <v>794</v>
      </c>
      <c s="36" t="s">
        <v>774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795</v>
      </c>
    </row>
    <row r="157" spans="1:5" ht="25.5">
      <c r="A157" s="35" t="s">
        <v>56</v>
      </c>
      <c r="E157" s="40" t="s">
        <v>796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200</v>
      </c>
      <c s="34" t="s">
        <v>797</v>
      </c>
      <c s="35" t="s">
        <v>50</v>
      </c>
      <c s="6" t="s">
        <v>798</v>
      </c>
      <c s="36" t="s">
        <v>110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799</v>
      </c>
    </row>
    <row r="161" spans="1:5" ht="51">
      <c r="A161" s="35" t="s">
        <v>56</v>
      </c>
      <c r="E161" s="40" t="s">
        <v>800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204</v>
      </c>
      <c s="34" t="s">
        <v>801</v>
      </c>
      <c s="35" t="s">
        <v>50</v>
      </c>
      <c s="6" t="s">
        <v>802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51">
      <c r="A165" s="35" t="s">
        <v>56</v>
      </c>
      <c r="E165" s="40" t="s">
        <v>800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207</v>
      </c>
      <c s="34" t="s">
        <v>803</v>
      </c>
      <c s="35" t="s">
        <v>50</v>
      </c>
      <c s="6" t="s">
        <v>804</v>
      </c>
      <c s="36" t="s">
        <v>774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805</v>
      </c>
    </row>
    <row r="169" spans="1:5" ht="25.5">
      <c r="A169" s="35" t="s">
        <v>56</v>
      </c>
      <c r="E169" s="40" t="s">
        <v>806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211</v>
      </c>
      <c s="34" t="s">
        <v>807</v>
      </c>
      <c s="35" t="s">
        <v>50</v>
      </c>
      <c s="6" t="s">
        <v>808</v>
      </c>
      <c s="36" t="s">
        <v>110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765</v>
      </c>
    </row>
    <row r="173" spans="1:5" ht="51">
      <c r="A173" s="35" t="s">
        <v>56</v>
      </c>
      <c r="E173" s="40" t="s">
        <v>809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215</v>
      </c>
      <c s="34" t="s">
        <v>810</v>
      </c>
      <c s="35" t="s">
        <v>50</v>
      </c>
      <c s="6" t="s">
        <v>811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812</v>
      </c>
    </row>
    <row r="177" spans="1:5" ht="51">
      <c r="A177" s="35" t="s">
        <v>56</v>
      </c>
      <c r="E177" s="40" t="s">
        <v>809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219</v>
      </c>
      <c s="34" t="s">
        <v>813</v>
      </c>
      <c s="35" t="s">
        <v>50</v>
      </c>
      <c s="6" t="s">
        <v>814</v>
      </c>
      <c s="36" t="s">
        <v>774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805</v>
      </c>
    </row>
    <row r="181" spans="1:5" ht="25.5">
      <c r="A181" s="35" t="s">
        <v>56</v>
      </c>
      <c r="E181" s="40" t="s">
        <v>806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223</v>
      </c>
      <c s="34" t="s">
        <v>815</v>
      </c>
      <c s="35" t="s">
        <v>50</v>
      </c>
      <c s="6" t="s">
        <v>816</v>
      </c>
      <c s="36" t="s">
        <v>110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817</v>
      </c>
    </row>
    <row r="185" spans="1:5" ht="25.5">
      <c r="A185" s="35" t="s">
        <v>56</v>
      </c>
      <c r="E185" s="40" t="s">
        <v>818</v>
      </c>
    </row>
    <row r="186" spans="1:5" ht="12.75">
      <c r="A186" t="s">
        <v>58</v>
      </c>
      <c r="E186" s="39" t="s">
        <v>5</v>
      </c>
    </row>
    <row r="187" spans="1:16" ht="12.75">
      <c r="A187" t="s">
        <v>49</v>
      </c>
      <c s="34" t="s">
        <v>227</v>
      </c>
      <c s="34" t="s">
        <v>819</v>
      </c>
      <c s="35" t="s">
        <v>50</v>
      </c>
      <c s="6" t="s">
        <v>820</v>
      </c>
      <c s="36" t="s">
        <v>110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817</v>
      </c>
    </row>
    <row r="189" spans="1:5" ht="25.5">
      <c r="A189" s="35" t="s">
        <v>56</v>
      </c>
      <c r="E189" s="40" t="s">
        <v>818</v>
      </c>
    </row>
    <row r="190" spans="1:5" ht="12.75">
      <c r="A190" t="s">
        <v>58</v>
      </c>
      <c r="E190" s="39" t="s">
        <v>5</v>
      </c>
    </row>
    <row r="191" spans="1:16" ht="12.75">
      <c r="A191" t="s">
        <v>49</v>
      </c>
      <c s="34" t="s">
        <v>230</v>
      </c>
      <c s="34" t="s">
        <v>821</v>
      </c>
      <c s="35" t="s">
        <v>50</v>
      </c>
      <c s="6" t="s">
        <v>822</v>
      </c>
      <c s="36" t="s">
        <v>774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805</v>
      </c>
    </row>
    <row r="193" spans="1:5" ht="25.5">
      <c r="A193" s="35" t="s">
        <v>56</v>
      </c>
      <c r="E193" s="40" t="s">
        <v>823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824</v>
      </c>
      <c r="E195" s="33" t="s">
        <v>825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758</v>
      </c>
      <c s="35" t="s">
        <v>27</v>
      </c>
      <c s="6" t="s">
        <v>759</v>
      </c>
      <c s="36" t="s">
        <v>110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760</v>
      </c>
    </row>
    <row r="198" spans="1:5" ht="25.5">
      <c r="A198" s="35" t="s">
        <v>56</v>
      </c>
      <c r="E198" s="40" t="s">
        <v>826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573</v>
      </c>
      <c s="34" t="s">
        <v>763</v>
      </c>
      <c s="35" t="s">
        <v>27</v>
      </c>
      <c s="6" t="s">
        <v>764</v>
      </c>
      <c s="36" t="s">
        <v>110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765</v>
      </c>
    </row>
    <row r="202" spans="1:5" ht="102">
      <c r="A202" s="35" t="s">
        <v>56</v>
      </c>
      <c r="E202" s="40" t="s">
        <v>827</v>
      </c>
    </row>
    <row r="203" spans="1:5" ht="63.75">
      <c r="A203" t="s">
        <v>58</v>
      </c>
      <c r="E203" s="39" t="s">
        <v>767</v>
      </c>
    </row>
    <row r="204" spans="1:16" ht="12.75">
      <c r="A204" t="s">
        <v>49</v>
      </c>
      <c s="34" t="s">
        <v>579</v>
      </c>
      <c s="34" t="s">
        <v>768</v>
      </c>
      <c s="35" t="s">
        <v>27</v>
      </c>
      <c s="6" t="s">
        <v>769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770</v>
      </c>
    </row>
    <row r="206" spans="1:5" ht="102">
      <c r="A206" s="35" t="s">
        <v>56</v>
      </c>
      <c r="E206" s="40" t="s">
        <v>827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583</v>
      </c>
      <c s="34" t="s">
        <v>772</v>
      </c>
      <c s="35" t="s">
        <v>27</v>
      </c>
      <c s="6" t="s">
        <v>773</v>
      </c>
      <c s="36" t="s">
        <v>774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775</v>
      </c>
    </row>
    <row r="210" spans="1:5" ht="25.5">
      <c r="A210" s="35" t="s">
        <v>56</v>
      </c>
      <c r="E210" s="40" t="s">
        <v>828</v>
      </c>
    </row>
    <row r="211" spans="1:5" ht="25.5">
      <c r="A211" t="s">
        <v>58</v>
      </c>
      <c r="E211" s="39" t="s">
        <v>777</v>
      </c>
    </row>
    <row r="212" spans="1:16" ht="25.5">
      <c r="A212" t="s">
        <v>49</v>
      </c>
      <c s="34" t="s">
        <v>542</v>
      </c>
      <c s="34" t="s">
        <v>778</v>
      </c>
      <c s="35" t="s">
        <v>27</v>
      </c>
      <c s="6" t="s">
        <v>779</v>
      </c>
      <c s="36" t="s">
        <v>110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765</v>
      </c>
    </row>
    <row r="214" spans="1:5" ht="51">
      <c r="A214" s="35" t="s">
        <v>56</v>
      </c>
      <c r="E214" s="40" t="s">
        <v>829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279</v>
      </c>
      <c s="34" t="s">
        <v>781</v>
      </c>
      <c s="35" t="s">
        <v>27</v>
      </c>
      <c s="6" t="s">
        <v>782</v>
      </c>
      <c s="36" t="s">
        <v>110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770</v>
      </c>
    </row>
    <row r="218" spans="1:5" ht="51">
      <c r="A218" s="35" t="s">
        <v>56</v>
      </c>
      <c r="E218" s="40" t="s">
        <v>829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291</v>
      </c>
      <c s="34" t="s">
        <v>783</v>
      </c>
      <c s="35" t="s">
        <v>27</v>
      </c>
      <c s="6" t="s">
        <v>784</v>
      </c>
      <c s="36" t="s">
        <v>774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775</v>
      </c>
    </row>
    <row r="222" spans="1:5" ht="25.5">
      <c r="A222" s="35" t="s">
        <v>56</v>
      </c>
      <c r="E222" s="40" t="s">
        <v>830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598</v>
      </c>
      <c s="34" t="s">
        <v>786</v>
      </c>
      <c s="35" t="s">
        <v>27</v>
      </c>
      <c s="6" t="s">
        <v>787</v>
      </c>
      <c s="36" t="s">
        <v>110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788</v>
      </c>
    </row>
    <row r="226" spans="1:5" ht="25.5">
      <c r="A226" s="35" t="s">
        <v>56</v>
      </c>
      <c r="E226" s="40" t="s">
        <v>831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303</v>
      </c>
      <c s="34" t="s">
        <v>790</v>
      </c>
      <c s="35" t="s">
        <v>27</v>
      </c>
      <c s="6" t="s">
        <v>791</v>
      </c>
      <c s="36" t="s">
        <v>110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792</v>
      </c>
    </row>
    <row r="230" spans="1:5" ht="25.5">
      <c r="A230" s="35" t="s">
        <v>56</v>
      </c>
      <c r="E230" s="40" t="s">
        <v>831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608</v>
      </c>
      <c s="34" t="s">
        <v>793</v>
      </c>
      <c s="35" t="s">
        <v>27</v>
      </c>
      <c s="6" t="s">
        <v>794</v>
      </c>
      <c s="36" t="s">
        <v>774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795</v>
      </c>
    </row>
    <row r="234" spans="1:5" ht="25.5">
      <c r="A234" s="35" t="s">
        <v>56</v>
      </c>
      <c r="E234" s="40" t="s">
        <v>832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565</v>
      </c>
      <c s="34" t="s">
        <v>797</v>
      </c>
      <c s="35" t="s">
        <v>27</v>
      </c>
      <c s="6" t="s">
        <v>798</v>
      </c>
      <c s="36" t="s">
        <v>110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799</v>
      </c>
    </row>
    <row r="238" spans="1:5" ht="25.5">
      <c r="A238" s="35" t="s">
        <v>56</v>
      </c>
      <c r="E238" s="40" t="s">
        <v>833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577</v>
      </c>
      <c s="34" t="s">
        <v>801</v>
      </c>
      <c s="35" t="s">
        <v>27</v>
      </c>
      <c s="6" t="s">
        <v>802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833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618</v>
      </c>
      <c s="34" t="s">
        <v>803</v>
      </c>
      <c s="35" t="s">
        <v>27</v>
      </c>
      <c s="6" t="s">
        <v>804</v>
      </c>
      <c s="36" t="s">
        <v>774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805</v>
      </c>
    </row>
    <row r="246" spans="1:5" ht="25.5">
      <c r="A246" s="35" t="s">
        <v>56</v>
      </c>
      <c r="E246" s="40" t="s">
        <v>806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624</v>
      </c>
      <c s="34" t="s">
        <v>807</v>
      </c>
      <c s="35" t="s">
        <v>27</v>
      </c>
      <c s="6" t="s">
        <v>808</v>
      </c>
      <c s="36" t="s">
        <v>110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765</v>
      </c>
    </row>
    <row r="250" spans="1:5" ht="25.5">
      <c r="A250" s="35" t="s">
        <v>56</v>
      </c>
      <c r="E250" s="40" t="s">
        <v>834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628</v>
      </c>
      <c s="34" t="s">
        <v>810</v>
      </c>
      <c s="35" t="s">
        <v>27</v>
      </c>
      <c s="6" t="s">
        <v>811</v>
      </c>
      <c s="36" t="s">
        <v>110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812</v>
      </c>
    </row>
    <row r="254" spans="1:5" ht="25.5">
      <c r="A254" s="35" t="s">
        <v>56</v>
      </c>
      <c r="E254" s="40" t="s">
        <v>834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632</v>
      </c>
      <c s="34" t="s">
        <v>813</v>
      </c>
      <c s="35" t="s">
        <v>27</v>
      </c>
      <c s="6" t="s">
        <v>814</v>
      </c>
      <c s="36" t="s">
        <v>774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805</v>
      </c>
    </row>
    <row r="258" spans="1:5" ht="25.5">
      <c r="A258" s="35" t="s">
        <v>56</v>
      </c>
      <c r="E258" s="40" t="s">
        <v>806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638</v>
      </c>
      <c s="34" t="s">
        <v>815</v>
      </c>
      <c s="35" t="s">
        <v>27</v>
      </c>
      <c s="6" t="s">
        <v>816</v>
      </c>
      <c s="36" t="s">
        <v>110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817</v>
      </c>
    </row>
    <row r="262" spans="1:5" ht="25.5">
      <c r="A262" s="35" t="s">
        <v>56</v>
      </c>
      <c r="E262" s="40" t="s">
        <v>835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643</v>
      </c>
      <c s="34" t="s">
        <v>819</v>
      </c>
      <c s="35" t="s">
        <v>27</v>
      </c>
      <c s="6" t="s">
        <v>820</v>
      </c>
      <c s="36" t="s">
        <v>110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817</v>
      </c>
    </row>
    <row r="266" spans="1:5" ht="25.5">
      <c r="A266" s="35" t="s">
        <v>56</v>
      </c>
      <c r="E266" s="40" t="s">
        <v>835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649</v>
      </c>
      <c s="34" t="s">
        <v>821</v>
      </c>
      <c s="35" t="s">
        <v>27</v>
      </c>
      <c s="6" t="s">
        <v>822</v>
      </c>
      <c s="36" t="s">
        <v>774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805</v>
      </c>
    </row>
    <row r="270" spans="1:5" ht="25.5">
      <c r="A270" s="35" t="s">
        <v>56</v>
      </c>
      <c r="E270" s="40" t="s">
        <v>836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837</v>
      </c>
      <c r="E272" s="33" t="s">
        <v>838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654</v>
      </c>
      <c s="34" t="s">
        <v>758</v>
      </c>
      <c s="35" t="s">
        <v>26</v>
      </c>
      <c s="6" t="s">
        <v>759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760</v>
      </c>
    </row>
    <row r="275" spans="1:5" ht="25.5">
      <c r="A275" s="35" t="s">
        <v>56</v>
      </c>
      <c r="E275" s="40" t="s">
        <v>839</v>
      </c>
    </row>
    <row r="276" spans="1:5" ht="38.25">
      <c r="A276" t="s">
        <v>58</v>
      </c>
      <c r="E276" s="39" t="s">
        <v>762</v>
      </c>
    </row>
    <row r="277" spans="1:16" ht="25.5">
      <c r="A277" t="s">
        <v>49</v>
      </c>
      <c s="34" t="s">
        <v>658</v>
      </c>
      <c s="34" t="s">
        <v>763</v>
      </c>
      <c s="35" t="s">
        <v>26</v>
      </c>
      <c s="6" t="s">
        <v>764</v>
      </c>
      <c s="36" t="s">
        <v>110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765</v>
      </c>
    </row>
    <row r="279" spans="1:5" ht="102">
      <c r="A279" s="35" t="s">
        <v>56</v>
      </c>
      <c r="E279" s="40" t="s">
        <v>840</v>
      </c>
    </row>
    <row r="280" spans="1:5" ht="63.75">
      <c r="A280" t="s">
        <v>58</v>
      </c>
      <c r="E280" s="39" t="s">
        <v>767</v>
      </c>
    </row>
    <row r="281" spans="1:16" ht="12.75">
      <c r="A281" t="s">
        <v>49</v>
      </c>
      <c s="34" t="s">
        <v>664</v>
      </c>
      <c s="34" t="s">
        <v>768</v>
      </c>
      <c s="35" t="s">
        <v>26</v>
      </c>
      <c s="6" t="s">
        <v>769</v>
      </c>
      <c s="36" t="s">
        <v>110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770</v>
      </c>
    </row>
    <row r="283" spans="1:5" ht="102">
      <c r="A283" s="35" t="s">
        <v>56</v>
      </c>
      <c r="E283" s="40" t="s">
        <v>840</v>
      </c>
    </row>
    <row r="284" spans="1:5" ht="25.5">
      <c r="A284" t="s">
        <v>58</v>
      </c>
      <c r="E284" s="39" t="s">
        <v>771</v>
      </c>
    </row>
    <row r="285" spans="1:16" ht="12.75">
      <c r="A285" t="s">
        <v>49</v>
      </c>
      <c s="34" t="s">
        <v>841</v>
      </c>
      <c s="34" t="s">
        <v>772</v>
      </c>
      <c s="35" t="s">
        <v>26</v>
      </c>
      <c s="6" t="s">
        <v>773</v>
      </c>
      <c s="36" t="s">
        <v>774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775</v>
      </c>
    </row>
    <row r="287" spans="1:5" ht="25.5">
      <c r="A287" s="35" t="s">
        <v>56</v>
      </c>
      <c r="E287" s="40" t="s">
        <v>842</v>
      </c>
    </row>
    <row r="288" spans="1:5" ht="25.5">
      <c r="A288" t="s">
        <v>58</v>
      </c>
      <c r="E288" s="39" t="s">
        <v>777</v>
      </c>
    </row>
    <row r="289" spans="1:16" ht="25.5">
      <c r="A289" t="s">
        <v>49</v>
      </c>
      <c s="34" t="s">
        <v>843</v>
      </c>
      <c s="34" t="s">
        <v>778</v>
      </c>
      <c s="35" t="s">
        <v>26</v>
      </c>
      <c s="6" t="s">
        <v>779</v>
      </c>
      <c s="36" t="s">
        <v>110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765</v>
      </c>
    </row>
    <row r="291" spans="1:5" ht="25.5">
      <c r="A291" s="35" t="s">
        <v>56</v>
      </c>
      <c r="E291" s="40" t="s">
        <v>844</v>
      </c>
    </row>
    <row r="292" spans="1:5" ht="63.75">
      <c r="A292" t="s">
        <v>58</v>
      </c>
      <c r="E292" s="39" t="s">
        <v>767</v>
      </c>
    </row>
    <row r="293" spans="1:16" ht="12.75">
      <c r="A293" t="s">
        <v>49</v>
      </c>
      <c s="34" t="s">
        <v>47</v>
      </c>
      <c s="34" t="s">
        <v>781</v>
      </c>
      <c s="35" t="s">
        <v>26</v>
      </c>
      <c s="6" t="s">
        <v>782</v>
      </c>
      <c s="36" t="s">
        <v>110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770</v>
      </c>
    </row>
    <row r="295" spans="1:5" ht="25.5">
      <c r="A295" s="35" t="s">
        <v>56</v>
      </c>
      <c r="E295" s="40" t="s">
        <v>844</v>
      </c>
    </row>
    <row r="296" spans="1:5" ht="25.5">
      <c r="A296" t="s">
        <v>58</v>
      </c>
      <c r="E296" s="39" t="s">
        <v>771</v>
      </c>
    </row>
    <row r="297" spans="1:16" ht="12.75">
      <c r="A297" t="s">
        <v>49</v>
      </c>
      <c s="34" t="s">
        <v>845</v>
      </c>
      <c s="34" t="s">
        <v>783</v>
      </c>
      <c s="35" t="s">
        <v>26</v>
      </c>
      <c s="6" t="s">
        <v>784</v>
      </c>
      <c s="36" t="s">
        <v>774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775</v>
      </c>
    </row>
    <row r="299" spans="1:5" ht="25.5">
      <c r="A299" s="35" t="s">
        <v>56</v>
      </c>
      <c r="E299" s="40" t="s">
        <v>806</v>
      </c>
    </row>
    <row r="300" spans="1:5" ht="25.5">
      <c r="A300" t="s">
        <v>58</v>
      </c>
      <c r="E300" s="39" t="s">
        <v>777</v>
      </c>
    </row>
    <row r="301" spans="1:16" ht="12.75">
      <c r="A301" t="s">
        <v>49</v>
      </c>
      <c s="34" t="s">
        <v>846</v>
      </c>
      <c s="34" t="s">
        <v>786</v>
      </c>
      <c s="35" t="s">
        <v>26</v>
      </c>
      <c s="6" t="s">
        <v>787</v>
      </c>
      <c s="36" t="s">
        <v>110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788</v>
      </c>
    </row>
    <row r="303" spans="1:5" ht="25.5">
      <c r="A303" s="35" t="s">
        <v>56</v>
      </c>
      <c r="E303" s="40" t="s">
        <v>847</v>
      </c>
    </row>
    <row r="304" spans="1:5" ht="63.75">
      <c r="A304" t="s">
        <v>58</v>
      </c>
      <c r="E304" s="39" t="s">
        <v>848</v>
      </c>
    </row>
    <row r="305" spans="1:16" ht="12.75">
      <c r="A305" t="s">
        <v>49</v>
      </c>
      <c s="34" t="s">
        <v>849</v>
      </c>
      <c s="34" t="s">
        <v>790</v>
      </c>
      <c s="35" t="s">
        <v>26</v>
      </c>
      <c s="6" t="s">
        <v>791</v>
      </c>
      <c s="36" t="s">
        <v>110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792</v>
      </c>
    </row>
    <row r="307" spans="1:5" ht="25.5">
      <c r="A307" s="35" t="s">
        <v>56</v>
      </c>
      <c r="E307" s="40" t="s">
        <v>847</v>
      </c>
    </row>
    <row r="308" spans="1:5" ht="25.5">
      <c r="A308" t="s">
        <v>58</v>
      </c>
      <c r="E308" s="39" t="s">
        <v>771</v>
      </c>
    </row>
    <row r="309" spans="1:16" ht="12.75">
      <c r="A309" t="s">
        <v>49</v>
      </c>
      <c s="34" t="s">
        <v>83</v>
      </c>
      <c s="34" t="s">
        <v>793</v>
      </c>
      <c s="35" t="s">
        <v>26</v>
      </c>
      <c s="6" t="s">
        <v>794</v>
      </c>
      <c s="36" t="s">
        <v>774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795</v>
      </c>
    </row>
    <row r="311" spans="1:5" ht="25.5">
      <c r="A311" s="35" t="s">
        <v>56</v>
      </c>
      <c r="E311" s="40" t="s">
        <v>850</v>
      </c>
    </row>
    <row r="312" spans="1:5" ht="25.5">
      <c r="A312" t="s">
        <v>58</v>
      </c>
      <c r="E312" s="39" t="s">
        <v>851</v>
      </c>
    </row>
    <row r="313" spans="1:16" ht="12.75">
      <c r="A313" t="s">
        <v>49</v>
      </c>
      <c s="34" t="s">
        <v>852</v>
      </c>
      <c s="34" t="s">
        <v>797</v>
      </c>
      <c s="35" t="s">
        <v>26</v>
      </c>
      <c s="6" t="s">
        <v>798</v>
      </c>
      <c s="36" t="s">
        <v>110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799</v>
      </c>
    </row>
    <row r="315" spans="1:5" ht="25.5">
      <c r="A315" s="35" t="s">
        <v>56</v>
      </c>
      <c r="E315" s="40" t="s">
        <v>833</v>
      </c>
    </row>
    <row r="316" spans="1:5" ht="76.5">
      <c r="A316" t="s">
        <v>58</v>
      </c>
      <c r="E316" s="39" t="s">
        <v>853</v>
      </c>
    </row>
    <row r="317" spans="1:16" ht="12.75">
      <c r="A317" t="s">
        <v>49</v>
      </c>
      <c s="34" t="s">
        <v>593</v>
      </c>
      <c s="34" t="s">
        <v>801</v>
      </c>
      <c s="35" t="s">
        <v>26</v>
      </c>
      <c s="6" t="s">
        <v>802</v>
      </c>
      <c s="36" t="s">
        <v>110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25.5">
      <c r="A319" s="35" t="s">
        <v>56</v>
      </c>
      <c r="E319" s="40" t="s">
        <v>833</v>
      </c>
    </row>
    <row r="320" spans="1:5" ht="25.5">
      <c r="A320" t="s">
        <v>58</v>
      </c>
      <c r="E320" s="39" t="s">
        <v>854</v>
      </c>
    </row>
    <row r="321" spans="1:16" ht="12.75">
      <c r="A321" t="s">
        <v>49</v>
      </c>
      <c s="34" t="s">
        <v>855</v>
      </c>
      <c s="34" t="s">
        <v>803</v>
      </c>
      <c s="35" t="s">
        <v>26</v>
      </c>
      <c s="6" t="s">
        <v>804</v>
      </c>
      <c s="36" t="s">
        <v>774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805</v>
      </c>
    </row>
    <row r="323" spans="1:5" ht="25.5">
      <c r="A323" s="35" t="s">
        <v>56</v>
      </c>
      <c r="E323" s="40" t="s">
        <v>806</v>
      </c>
    </row>
    <row r="324" spans="1:5" ht="25.5">
      <c r="A324" t="s">
        <v>58</v>
      </c>
      <c r="E324" s="39" t="s">
        <v>856</v>
      </c>
    </row>
    <row r="325" spans="1:16" ht="12.75">
      <c r="A325" t="s">
        <v>49</v>
      </c>
      <c s="34" t="s">
        <v>857</v>
      </c>
      <c s="34" t="s">
        <v>807</v>
      </c>
      <c s="35" t="s">
        <v>26</v>
      </c>
      <c s="6" t="s">
        <v>808</v>
      </c>
      <c s="36" t="s">
        <v>110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765</v>
      </c>
    </row>
    <row r="327" spans="1:5" ht="25.5">
      <c r="A327" s="35" t="s">
        <v>56</v>
      </c>
      <c r="E327" s="40" t="s">
        <v>834</v>
      </c>
    </row>
    <row r="328" spans="1:5" ht="63.75">
      <c r="A328" t="s">
        <v>58</v>
      </c>
      <c r="E328" s="39" t="s">
        <v>858</v>
      </c>
    </row>
    <row r="329" spans="1:16" ht="12.75">
      <c r="A329" t="s">
        <v>49</v>
      </c>
      <c s="34" t="s">
        <v>859</v>
      </c>
      <c s="34" t="s">
        <v>810</v>
      </c>
      <c s="35" t="s">
        <v>26</v>
      </c>
      <c s="6" t="s">
        <v>811</v>
      </c>
      <c s="36" t="s">
        <v>110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812</v>
      </c>
    </row>
    <row r="331" spans="1:5" ht="25.5">
      <c r="A331" s="35" t="s">
        <v>56</v>
      </c>
      <c r="E331" s="40" t="s">
        <v>834</v>
      </c>
    </row>
    <row r="332" spans="1:5" ht="25.5">
      <c r="A332" t="s">
        <v>58</v>
      </c>
      <c r="E332" s="39" t="s">
        <v>854</v>
      </c>
    </row>
    <row r="333" spans="1:16" ht="12.75">
      <c r="A333" t="s">
        <v>49</v>
      </c>
      <c s="34" t="s">
        <v>860</v>
      </c>
      <c s="34" t="s">
        <v>813</v>
      </c>
      <c s="35" t="s">
        <v>26</v>
      </c>
      <c s="6" t="s">
        <v>814</v>
      </c>
      <c s="36" t="s">
        <v>774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805</v>
      </c>
    </row>
    <row r="335" spans="1:5" ht="25.5">
      <c r="A335" s="35" t="s">
        <v>56</v>
      </c>
      <c r="E335" s="40" t="s">
        <v>806</v>
      </c>
    </row>
    <row r="336" spans="1:5" ht="25.5">
      <c r="A336" t="s">
        <v>58</v>
      </c>
      <c r="E336" s="39" t="s">
        <v>856</v>
      </c>
    </row>
    <row r="337" spans="1:16" ht="25.5">
      <c r="A337" t="s">
        <v>49</v>
      </c>
      <c s="34" t="s">
        <v>861</v>
      </c>
      <c s="34" t="s">
        <v>815</v>
      </c>
      <c s="35" t="s">
        <v>26</v>
      </c>
      <c s="6" t="s">
        <v>816</v>
      </c>
      <c s="36" t="s">
        <v>110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817</v>
      </c>
    </row>
    <row r="339" spans="1:5" ht="25.5">
      <c r="A339" s="35" t="s">
        <v>56</v>
      </c>
      <c r="E339" s="40" t="s">
        <v>862</v>
      </c>
    </row>
    <row r="340" spans="1:5" ht="63.75">
      <c r="A340" t="s">
        <v>58</v>
      </c>
      <c r="E340" s="39" t="s">
        <v>858</v>
      </c>
    </row>
    <row r="341" spans="1:16" ht="12.75">
      <c r="A341" t="s">
        <v>49</v>
      </c>
      <c s="34" t="s">
        <v>863</v>
      </c>
      <c s="34" t="s">
        <v>819</v>
      </c>
      <c s="35" t="s">
        <v>26</v>
      </c>
      <c s="6" t="s">
        <v>820</v>
      </c>
      <c s="36" t="s">
        <v>110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817</v>
      </c>
    </row>
    <row r="343" spans="1:5" ht="25.5">
      <c r="A343" s="35" t="s">
        <v>56</v>
      </c>
      <c r="E343" s="40" t="s">
        <v>862</v>
      </c>
    </row>
    <row r="344" spans="1:5" ht="25.5">
      <c r="A344" t="s">
        <v>58</v>
      </c>
      <c r="E344" s="39" t="s">
        <v>854</v>
      </c>
    </row>
    <row r="345" spans="1:16" ht="12.75">
      <c r="A345" t="s">
        <v>49</v>
      </c>
      <c s="34" t="s">
        <v>864</v>
      </c>
      <c s="34" t="s">
        <v>821</v>
      </c>
      <c s="35" t="s">
        <v>26</v>
      </c>
      <c s="6" t="s">
        <v>822</v>
      </c>
      <c s="36" t="s">
        <v>774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805</v>
      </c>
    </row>
    <row r="347" spans="1:5" ht="25.5">
      <c r="A347" s="35" t="s">
        <v>56</v>
      </c>
      <c r="E347" s="40" t="s">
        <v>865</v>
      </c>
    </row>
    <row r="348" spans="1:5" ht="25.5">
      <c r="A348" t="s">
        <v>58</v>
      </c>
      <c r="E348" s="39" t="s">
        <v>856</v>
      </c>
    </row>
    <row r="349" spans="1:13" ht="12.75">
      <c r="A349" t="s">
        <v>46</v>
      </c>
      <c r="C349" s="31" t="s">
        <v>866</v>
      </c>
      <c r="E349" s="33" t="s">
        <v>867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868</v>
      </c>
      <c s="34" t="s">
        <v>758</v>
      </c>
      <c s="35" t="s">
        <v>66</v>
      </c>
      <c s="6" t="s">
        <v>759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760</v>
      </c>
    </row>
    <row r="352" spans="1:5" ht="25.5">
      <c r="A352" s="35" t="s">
        <v>56</v>
      </c>
      <c r="E352" s="40" t="s">
        <v>869</v>
      </c>
    </row>
    <row r="353" spans="1:5" ht="12.75">
      <c r="A353" t="s">
        <v>58</v>
      </c>
      <c r="E353" s="39" t="s">
        <v>5</v>
      </c>
    </row>
    <row r="354" spans="1:16" ht="25.5">
      <c r="A354" t="s">
        <v>49</v>
      </c>
      <c s="34" t="s">
        <v>870</v>
      </c>
      <c s="34" t="s">
        <v>763</v>
      </c>
      <c s="35" t="s">
        <v>66</v>
      </c>
      <c s="6" t="s">
        <v>764</v>
      </c>
      <c s="36" t="s">
        <v>110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765</v>
      </c>
    </row>
    <row r="356" spans="1:5" ht="63.75">
      <c r="A356" s="35" t="s">
        <v>56</v>
      </c>
      <c r="E356" s="40" t="s">
        <v>871</v>
      </c>
    </row>
    <row r="357" spans="1:5" ht="12.75">
      <c r="A357" t="s">
        <v>58</v>
      </c>
      <c r="E357" s="39" t="s">
        <v>5</v>
      </c>
    </row>
    <row r="358" spans="1:16" ht="12.75">
      <c r="A358" t="s">
        <v>49</v>
      </c>
      <c s="34" t="s">
        <v>872</v>
      </c>
      <c s="34" t="s">
        <v>768</v>
      </c>
      <c s="35" t="s">
        <v>66</v>
      </c>
      <c s="6" t="s">
        <v>769</v>
      </c>
      <c s="36" t="s">
        <v>110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770</v>
      </c>
    </row>
    <row r="360" spans="1:5" ht="63.75">
      <c r="A360" s="35" t="s">
        <v>56</v>
      </c>
      <c r="E360" s="40" t="s">
        <v>871</v>
      </c>
    </row>
    <row r="361" spans="1:5" ht="12.75">
      <c r="A361" t="s">
        <v>58</v>
      </c>
      <c r="E361" s="39" t="s">
        <v>5</v>
      </c>
    </row>
    <row r="362" spans="1:16" ht="12.75">
      <c r="A362" t="s">
        <v>49</v>
      </c>
      <c s="34" t="s">
        <v>606</v>
      </c>
      <c s="34" t="s">
        <v>772</v>
      </c>
      <c s="35" t="s">
        <v>66</v>
      </c>
      <c s="6" t="s">
        <v>773</v>
      </c>
      <c s="36" t="s">
        <v>774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873</v>
      </c>
    </row>
    <row r="364" spans="1:5" ht="25.5">
      <c r="A364" s="35" t="s">
        <v>56</v>
      </c>
      <c r="E364" s="40" t="s">
        <v>874</v>
      </c>
    </row>
    <row r="365" spans="1:5" ht="12.75">
      <c r="A365" t="s">
        <v>58</v>
      </c>
      <c r="E365" s="39" t="s">
        <v>5</v>
      </c>
    </row>
    <row r="366" spans="1:16" ht="25.5">
      <c r="A366" t="s">
        <v>49</v>
      </c>
      <c s="34" t="s">
        <v>875</v>
      </c>
      <c s="34" t="s">
        <v>778</v>
      </c>
      <c s="35" t="s">
        <v>66</v>
      </c>
      <c s="6" t="s">
        <v>779</v>
      </c>
      <c s="36" t="s">
        <v>110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765</v>
      </c>
    </row>
    <row r="368" spans="1:5" ht="51">
      <c r="A368" s="35" t="s">
        <v>56</v>
      </c>
      <c r="E368" s="40" t="s">
        <v>876</v>
      </c>
    </row>
    <row r="369" spans="1:5" ht="12.75">
      <c r="A369" t="s">
        <v>58</v>
      </c>
      <c r="E369" s="39" t="s">
        <v>5</v>
      </c>
    </row>
    <row r="370" spans="1:16" ht="12.75">
      <c r="A370" t="s">
        <v>49</v>
      </c>
      <c s="34" t="s">
        <v>622</v>
      </c>
      <c s="34" t="s">
        <v>781</v>
      </c>
      <c s="35" t="s">
        <v>66</v>
      </c>
      <c s="6" t="s">
        <v>782</v>
      </c>
      <c s="36" t="s">
        <v>110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770</v>
      </c>
    </row>
    <row r="372" spans="1:5" ht="51">
      <c r="A372" s="35" t="s">
        <v>56</v>
      </c>
      <c r="E372" s="40" t="s">
        <v>876</v>
      </c>
    </row>
    <row r="373" spans="1:5" ht="12.75">
      <c r="A373" t="s">
        <v>58</v>
      </c>
      <c r="E373" s="39" t="s">
        <v>5</v>
      </c>
    </row>
    <row r="374" spans="1:16" ht="12.75">
      <c r="A374" t="s">
        <v>49</v>
      </c>
      <c s="34" t="s">
        <v>877</v>
      </c>
      <c s="34" t="s">
        <v>783</v>
      </c>
      <c s="35" t="s">
        <v>66</v>
      </c>
      <c s="6" t="s">
        <v>784</v>
      </c>
      <c s="36" t="s">
        <v>774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873</v>
      </c>
    </row>
    <row r="376" spans="1:5" ht="25.5">
      <c r="A376" s="35" t="s">
        <v>56</v>
      </c>
      <c r="E376" s="40" t="s">
        <v>878</v>
      </c>
    </row>
    <row r="377" spans="1:5" ht="12.75">
      <c r="A377" t="s">
        <v>58</v>
      </c>
      <c r="E377" s="39" t="s">
        <v>5</v>
      </c>
    </row>
    <row r="378" spans="1:16" ht="12.75">
      <c r="A378" t="s">
        <v>49</v>
      </c>
      <c s="34" t="s">
        <v>636</v>
      </c>
      <c s="34" t="s">
        <v>786</v>
      </c>
      <c s="35" t="s">
        <v>66</v>
      </c>
      <c s="6" t="s">
        <v>787</v>
      </c>
      <c s="36" t="s">
        <v>110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788</v>
      </c>
    </row>
    <row r="380" spans="1:5" ht="25.5">
      <c r="A380" s="35" t="s">
        <v>56</v>
      </c>
      <c r="E380" s="40" t="s">
        <v>879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344</v>
      </c>
      <c s="34" t="s">
        <v>790</v>
      </c>
      <c s="35" t="s">
        <v>66</v>
      </c>
      <c s="6" t="s">
        <v>791</v>
      </c>
      <c s="36" t="s">
        <v>110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792</v>
      </c>
    </row>
    <row r="384" spans="1:5" ht="25.5">
      <c r="A384" s="35" t="s">
        <v>56</v>
      </c>
      <c r="E384" s="40" t="s">
        <v>879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647</v>
      </c>
      <c s="34" t="s">
        <v>793</v>
      </c>
      <c s="35" t="s">
        <v>66</v>
      </c>
      <c s="6" t="s">
        <v>794</v>
      </c>
      <c s="36" t="s">
        <v>774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880</v>
      </c>
    </row>
    <row r="388" spans="1:5" ht="25.5">
      <c r="A388" s="35" t="s">
        <v>56</v>
      </c>
      <c r="E388" s="40" t="s">
        <v>881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882</v>
      </c>
      <c s="34" t="s">
        <v>797</v>
      </c>
      <c s="35" t="s">
        <v>66</v>
      </c>
      <c s="6" t="s">
        <v>798</v>
      </c>
      <c s="36" t="s">
        <v>110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799</v>
      </c>
    </row>
    <row r="392" spans="1:5" ht="25.5">
      <c r="A392" s="35" t="s">
        <v>56</v>
      </c>
      <c r="E392" s="40" t="s">
        <v>833</v>
      </c>
    </row>
    <row r="393" spans="1:5" ht="12.75">
      <c r="A393" t="s">
        <v>58</v>
      </c>
      <c r="E393" s="39" t="s">
        <v>5</v>
      </c>
    </row>
    <row r="394" spans="1:16" ht="12.75">
      <c r="A394" t="s">
        <v>49</v>
      </c>
      <c s="34" t="s">
        <v>883</v>
      </c>
      <c s="34" t="s">
        <v>801</v>
      </c>
      <c s="35" t="s">
        <v>66</v>
      </c>
      <c s="6" t="s">
        <v>802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</v>
      </c>
    </row>
    <row r="396" spans="1:5" ht="25.5">
      <c r="A396" s="35" t="s">
        <v>56</v>
      </c>
      <c r="E396" s="40" t="s">
        <v>833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662</v>
      </c>
      <c s="34" t="s">
        <v>803</v>
      </c>
      <c s="35" t="s">
        <v>66</v>
      </c>
      <c s="6" t="s">
        <v>804</v>
      </c>
      <c s="36" t="s">
        <v>774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884</v>
      </c>
    </row>
    <row r="400" spans="1:5" ht="25.5">
      <c r="A400" s="35" t="s">
        <v>56</v>
      </c>
      <c r="E400" s="40" t="s">
        <v>885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886</v>
      </c>
      <c s="34" t="s">
        <v>807</v>
      </c>
      <c s="35" t="s">
        <v>66</v>
      </c>
      <c s="6" t="s">
        <v>808</v>
      </c>
      <c s="36" t="s">
        <v>110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765</v>
      </c>
    </row>
    <row r="404" spans="1:5" ht="25.5">
      <c r="A404" s="35" t="s">
        <v>56</v>
      </c>
      <c r="E404" s="40" t="s">
        <v>834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887</v>
      </c>
      <c s="34" t="s">
        <v>810</v>
      </c>
      <c s="35" t="s">
        <v>66</v>
      </c>
      <c s="6" t="s">
        <v>811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812</v>
      </c>
    </row>
    <row r="408" spans="1:5" ht="25.5">
      <c r="A408" s="35" t="s">
        <v>56</v>
      </c>
      <c r="E408" s="40" t="s">
        <v>834</v>
      </c>
    </row>
    <row r="409" spans="1:5" ht="12.75">
      <c r="A409" t="s">
        <v>58</v>
      </c>
      <c r="E409" s="39" t="s">
        <v>5</v>
      </c>
    </row>
    <row r="410" spans="1:16" ht="12.75">
      <c r="A410" t="s">
        <v>49</v>
      </c>
      <c s="34" t="s">
        <v>888</v>
      </c>
      <c s="34" t="s">
        <v>813</v>
      </c>
      <c s="35" t="s">
        <v>66</v>
      </c>
      <c s="6" t="s">
        <v>814</v>
      </c>
      <c s="36" t="s">
        <v>774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12.75">
      <c r="A411" s="35" t="s">
        <v>55</v>
      </c>
      <c r="E411" s="39" t="s">
        <v>884</v>
      </c>
    </row>
    <row r="412" spans="1:5" ht="25.5">
      <c r="A412" s="35" t="s">
        <v>56</v>
      </c>
      <c r="E412" s="40" t="s">
        <v>885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889</v>
      </c>
      <c s="34" t="s">
        <v>815</v>
      </c>
      <c s="35" t="s">
        <v>66</v>
      </c>
      <c s="6" t="s">
        <v>816</v>
      </c>
      <c s="36" t="s">
        <v>110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12.75">
      <c r="A415" s="35" t="s">
        <v>55</v>
      </c>
      <c r="E415" s="39" t="s">
        <v>817</v>
      </c>
    </row>
    <row r="416" spans="1:5" ht="25.5">
      <c r="A416" s="35" t="s">
        <v>56</v>
      </c>
      <c r="E416" s="40" t="s">
        <v>890</v>
      </c>
    </row>
    <row r="417" spans="1:5" ht="12.75">
      <c r="A417" t="s">
        <v>58</v>
      </c>
      <c r="E417" s="39" t="s">
        <v>5</v>
      </c>
    </row>
    <row r="418" spans="1:16" ht="12.75">
      <c r="A418" t="s">
        <v>49</v>
      </c>
      <c s="34" t="s">
        <v>891</v>
      </c>
      <c s="34" t="s">
        <v>819</v>
      </c>
      <c s="35" t="s">
        <v>66</v>
      </c>
      <c s="6" t="s">
        <v>820</v>
      </c>
      <c s="36" t="s">
        <v>110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12.75">
      <c r="A419" s="35" t="s">
        <v>55</v>
      </c>
      <c r="E419" s="39" t="s">
        <v>817</v>
      </c>
    </row>
    <row r="420" spans="1:5" ht="25.5">
      <c r="A420" s="35" t="s">
        <v>56</v>
      </c>
      <c r="E420" s="40" t="s">
        <v>890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892</v>
      </c>
      <c s="34" t="s">
        <v>821</v>
      </c>
      <c s="35" t="s">
        <v>66</v>
      </c>
      <c s="6" t="s">
        <v>822</v>
      </c>
      <c s="36" t="s">
        <v>774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884</v>
      </c>
    </row>
    <row r="424" spans="1:5" ht="25.5">
      <c r="A424" s="35" t="s">
        <v>56</v>
      </c>
      <c r="E424" s="40" t="s">
        <v>893</v>
      </c>
    </row>
    <row r="425" spans="1:5" ht="12.75">
      <c r="A425" t="s">
        <v>58</v>
      </c>
      <c r="E425" s="39" t="s">
        <v>5</v>
      </c>
    </row>
    <row r="426" spans="1:13" ht="12.75">
      <c r="A426" t="s">
        <v>46</v>
      </c>
      <c r="C426" s="31" t="s">
        <v>894</v>
      </c>
      <c r="E426" s="33" t="s">
        <v>895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896</v>
      </c>
      <c s="34" t="s">
        <v>758</v>
      </c>
      <c s="35" t="s">
        <v>70</v>
      </c>
      <c s="6" t="s">
        <v>759</v>
      </c>
      <c s="36" t="s">
        <v>110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27</v>
      </c>
    </row>
    <row r="428" spans="1:5" ht="12.75">
      <c r="A428" s="35" t="s">
        <v>55</v>
      </c>
      <c r="E428" s="39" t="s">
        <v>760</v>
      </c>
    </row>
    <row r="429" spans="1:5" ht="25.5">
      <c r="A429" s="35" t="s">
        <v>56</v>
      </c>
      <c r="E429" s="40" t="s">
        <v>826</v>
      </c>
    </row>
    <row r="430" spans="1:5" ht="12.75">
      <c r="A430" t="s">
        <v>58</v>
      </c>
      <c r="E430" s="39" t="s">
        <v>5</v>
      </c>
    </row>
    <row r="431" spans="1:16" ht="25.5">
      <c r="A431" t="s">
        <v>49</v>
      </c>
      <c s="34" t="s">
        <v>897</v>
      </c>
      <c s="34" t="s">
        <v>763</v>
      </c>
      <c s="35" t="s">
        <v>70</v>
      </c>
      <c s="6" t="s">
        <v>764</v>
      </c>
      <c s="36" t="s">
        <v>110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27</v>
      </c>
    </row>
    <row r="432" spans="1:5" ht="12.75">
      <c r="A432" s="35" t="s">
        <v>55</v>
      </c>
      <c r="E432" s="39" t="s">
        <v>765</v>
      </c>
    </row>
    <row r="433" spans="1:5" ht="102">
      <c r="A433" s="35" t="s">
        <v>56</v>
      </c>
      <c r="E433" s="40" t="s">
        <v>898</v>
      </c>
    </row>
    <row r="434" spans="1:5" ht="12.75">
      <c r="A434" t="s">
        <v>58</v>
      </c>
      <c r="E434" s="39" t="s">
        <v>5</v>
      </c>
    </row>
    <row r="435" spans="1:16" ht="12.75">
      <c r="A435" t="s">
        <v>49</v>
      </c>
      <c s="34" t="s">
        <v>899</v>
      </c>
      <c s="34" t="s">
        <v>768</v>
      </c>
      <c s="35" t="s">
        <v>70</v>
      </c>
      <c s="6" t="s">
        <v>769</v>
      </c>
      <c s="36" t="s">
        <v>110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27</v>
      </c>
    </row>
    <row r="436" spans="1:5" ht="12.75">
      <c r="A436" s="35" t="s">
        <v>55</v>
      </c>
      <c r="E436" s="39" t="s">
        <v>770</v>
      </c>
    </row>
    <row r="437" spans="1:5" ht="102">
      <c r="A437" s="35" t="s">
        <v>56</v>
      </c>
      <c r="E437" s="40" t="s">
        <v>898</v>
      </c>
    </row>
    <row r="438" spans="1:5" ht="12.75">
      <c r="A438" t="s">
        <v>58</v>
      </c>
      <c r="E438" s="39" t="s">
        <v>5</v>
      </c>
    </row>
    <row r="439" spans="1:16" ht="12.75">
      <c r="A439" t="s">
        <v>49</v>
      </c>
      <c s="34" t="s">
        <v>900</v>
      </c>
      <c s="34" t="s">
        <v>772</v>
      </c>
      <c s="35" t="s">
        <v>70</v>
      </c>
      <c s="6" t="s">
        <v>773</v>
      </c>
      <c s="36" t="s">
        <v>774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27</v>
      </c>
    </row>
    <row r="440" spans="1:5" ht="12.75">
      <c r="A440" s="35" t="s">
        <v>55</v>
      </c>
      <c r="E440" s="39" t="s">
        <v>873</v>
      </c>
    </row>
    <row r="441" spans="1:5" ht="25.5">
      <c r="A441" s="35" t="s">
        <v>56</v>
      </c>
      <c r="E441" s="40" t="s">
        <v>901</v>
      </c>
    </row>
    <row r="442" spans="1:5" ht="12.75">
      <c r="A442" t="s">
        <v>58</v>
      </c>
      <c r="E442" s="39" t="s">
        <v>5</v>
      </c>
    </row>
    <row r="443" spans="1:16" ht="25.5">
      <c r="A443" t="s">
        <v>49</v>
      </c>
      <c s="34" t="s">
        <v>902</v>
      </c>
      <c s="34" t="s">
        <v>778</v>
      </c>
      <c s="35" t="s">
        <v>70</v>
      </c>
      <c s="6" t="s">
        <v>779</v>
      </c>
      <c s="36" t="s">
        <v>110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27</v>
      </c>
    </row>
    <row r="444" spans="1:5" ht="12.75">
      <c r="A444" s="35" t="s">
        <v>55</v>
      </c>
      <c r="E444" s="39" t="s">
        <v>765</v>
      </c>
    </row>
    <row r="445" spans="1:5" ht="51">
      <c r="A445" s="35" t="s">
        <v>56</v>
      </c>
      <c r="E445" s="40" t="s">
        <v>903</v>
      </c>
    </row>
    <row r="446" spans="1:5" ht="12.75">
      <c r="A446" t="s">
        <v>58</v>
      </c>
      <c r="E446" s="39" t="s">
        <v>5</v>
      </c>
    </row>
    <row r="447" spans="1:16" ht="12.75">
      <c r="A447" t="s">
        <v>49</v>
      </c>
      <c s="34" t="s">
        <v>904</v>
      </c>
      <c s="34" t="s">
        <v>781</v>
      </c>
      <c s="35" t="s">
        <v>70</v>
      </c>
      <c s="6" t="s">
        <v>782</v>
      </c>
      <c s="36" t="s">
        <v>110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12.75">
      <c r="A448" s="35" t="s">
        <v>55</v>
      </c>
      <c r="E448" s="39" t="s">
        <v>770</v>
      </c>
    </row>
    <row r="449" spans="1:5" ht="51">
      <c r="A449" s="35" t="s">
        <v>56</v>
      </c>
      <c r="E449" s="40" t="s">
        <v>903</v>
      </c>
    </row>
    <row r="450" spans="1:5" ht="12.75">
      <c r="A450" t="s">
        <v>58</v>
      </c>
      <c r="E450" s="39" t="s">
        <v>5</v>
      </c>
    </row>
    <row r="451" spans="1:16" ht="12.75">
      <c r="A451" t="s">
        <v>49</v>
      </c>
      <c s="34" t="s">
        <v>905</v>
      </c>
      <c s="34" t="s">
        <v>783</v>
      </c>
      <c s="35" t="s">
        <v>70</v>
      </c>
      <c s="6" t="s">
        <v>784</v>
      </c>
      <c s="36" t="s">
        <v>774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27</v>
      </c>
    </row>
    <row r="452" spans="1:5" ht="12.75">
      <c r="A452" s="35" t="s">
        <v>55</v>
      </c>
      <c r="E452" s="39" t="s">
        <v>873</v>
      </c>
    </row>
    <row r="453" spans="1:5" ht="25.5">
      <c r="A453" s="35" t="s">
        <v>56</v>
      </c>
      <c r="E453" s="40" t="s">
        <v>906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907</v>
      </c>
      <c s="34" t="s">
        <v>786</v>
      </c>
      <c s="35" t="s">
        <v>70</v>
      </c>
      <c s="6" t="s">
        <v>787</v>
      </c>
      <c s="36" t="s">
        <v>110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27</v>
      </c>
    </row>
    <row r="456" spans="1:5" ht="12.75">
      <c r="A456" s="35" t="s">
        <v>55</v>
      </c>
      <c r="E456" s="39" t="s">
        <v>788</v>
      </c>
    </row>
    <row r="457" spans="1:5" ht="25.5">
      <c r="A457" s="35" t="s">
        <v>56</v>
      </c>
      <c r="E457" s="40" t="s">
        <v>908</v>
      </c>
    </row>
    <row r="458" spans="1:5" ht="12.75">
      <c r="A458" t="s">
        <v>58</v>
      </c>
      <c r="E458" s="39" t="s">
        <v>5</v>
      </c>
    </row>
    <row r="459" spans="1:16" ht="12.75">
      <c r="A459" t="s">
        <v>49</v>
      </c>
      <c s="34" t="s">
        <v>909</v>
      </c>
      <c s="34" t="s">
        <v>790</v>
      </c>
      <c s="35" t="s">
        <v>70</v>
      </c>
      <c s="6" t="s">
        <v>791</v>
      </c>
      <c s="36" t="s">
        <v>110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12.75">
      <c r="A460" s="35" t="s">
        <v>55</v>
      </c>
      <c r="E460" s="39" t="s">
        <v>792</v>
      </c>
    </row>
    <row r="461" spans="1:5" ht="25.5">
      <c r="A461" s="35" t="s">
        <v>56</v>
      </c>
      <c r="E461" s="40" t="s">
        <v>908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910</v>
      </c>
      <c s="34" t="s">
        <v>793</v>
      </c>
      <c s="35" t="s">
        <v>70</v>
      </c>
      <c s="6" t="s">
        <v>794</v>
      </c>
      <c s="36" t="s">
        <v>774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880</v>
      </c>
    </row>
    <row r="465" spans="1:5" ht="25.5">
      <c r="A465" s="35" t="s">
        <v>56</v>
      </c>
      <c r="E465" s="40" t="s">
        <v>911</v>
      </c>
    </row>
    <row r="466" spans="1:5" ht="12.75">
      <c r="A466" t="s">
        <v>58</v>
      </c>
      <c r="E466" s="39" t="s">
        <v>5</v>
      </c>
    </row>
    <row r="467" spans="1:16" ht="12.75">
      <c r="A467" t="s">
        <v>49</v>
      </c>
      <c s="34" t="s">
        <v>912</v>
      </c>
      <c s="34" t="s">
        <v>797</v>
      </c>
      <c s="35" t="s">
        <v>70</v>
      </c>
      <c s="6" t="s">
        <v>798</v>
      </c>
      <c s="36" t="s">
        <v>110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12.75">
      <c r="A468" s="35" t="s">
        <v>55</v>
      </c>
      <c r="E468" s="39" t="s">
        <v>799</v>
      </c>
    </row>
    <row r="469" spans="1:5" ht="25.5">
      <c r="A469" s="35" t="s">
        <v>56</v>
      </c>
      <c r="E469" s="40" t="s">
        <v>833</v>
      </c>
    </row>
    <row r="470" spans="1:5" ht="12.75">
      <c r="A470" t="s">
        <v>58</v>
      </c>
      <c r="E470" s="39" t="s">
        <v>5</v>
      </c>
    </row>
    <row r="471" spans="1:16" ht="12.75">
      <c r="A471" t="s">
        <v>49</v>
      </c>
      <c s="34" t="s">
        <v>913</v>
      </c>
      <c s="34" t="s">
        <v>801</v>
      </c>
      <c s="35" t="s">
        <v>70</v>
      </c>
      <c s="6" t="s">
        <v>802</v>
      </c>
      <c s="36" t="s">
        <v>110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12.75">
      <c r="A472" s="35" t="s">
        <v>55</v>
      </c>
      <c r="E472" s="39" t="s">
        <v>5</v>
      </c>
    </row>
    <row r="473" spans="1:5" ht="25.5">
      <c r="A473" s="35" t="s">
        <v>56</v>
      </c>
      <c r="E473" s="40" t="s">
        <v>833</v>
      </c>
    </row>
    <row r="474" spans="1:5" ht="12.75">
      <c r="A474" t="s">
        <v>58</v>
      </c>
      <c r="E474" s="39" t="s">
        <v>5</v>
      </c>
    </row>
    <row r="475" spans="1:16" ht="12.75">
      <c r="A475" t="s">
        <v>49</v>
      </c>
      <c s="34" t="s">
        <v>914</v>
      </c>
      <c s="34" t="s">
        <v>803</v>
      </c>
      <c s="35" t="s">
        <v>70</v>
      </c>
      <c s="6" t="s">
        <v>804</v>
      </c>
      <c s="36" t="s">
        <v>774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54</v>
      </c>
      <c>
        <f>(M475*21)/100</f>
      </c>
      <c t="s">
        <v>27</v>
      </c>
    </row>
    <row r="476" spans="1:5" ht="12.75">
      <c r="A476" s="35" t="s">
        <v>55</v>
      </c>
      <c r="E476" s="39" t="s">
        <v>884</v>
      </c>
    </row>
    <row r="477" spans="1:5" ht="25.5">
      <c r="A477" s="35" t="s">
        <v>56</v>
      </c>
      <c r="E477" s="40" t="s">
        <v>885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915</v>
      </c>
      <c s="34" t="s">
        <v>807</v>
      </c>
      <c s="35" t="s">
        <v>70</v>
      </c>
      <c s="6" t="s">
        <v>808</v>
      </c>
      <c s="36" t="s">
        <v>110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54</v>
      </c>
      <c>
        <f>(M479*21)/100</f>
      </c>
      <c t="s">
        <v>27</v>
      </c>
    </row>
    <row r="480" spans="1:5" ht="12.75">
      <c r="A480" s="35" t="s">
        <v>55</v>
      </c>
      <c r="E480" s="39" t="s">
        <v>765</v>
      </c>
    </row>
    <row r="481" spans="1:5" ht="25.5">
      <c r="A481" s="35" t="s">
        <v>56</v>
      </c>
      <c r="E481" s="40" t="s">
        <v>834</v>
      </c>
    </row>
    <row r="482" spans="1:5" ht="12.75">
      <c r="A482" t="s">
        <v>58</v>
      </c>
      <c r="E482" s="39" t="s">
        <v>5</v>
      </c>
    </row>
    <row r="483" spans="1:16" ht="12.75">
      <c r="A483" t="s">
        <v>49</v>
      </c>
      <c s="34" t="s">
        <v>916</v>
      </c>
      <c s="34" t="s">
        <v>810</v>
      </c>
      <c s="35" t="s">
        <v>70</v>
      </c>
      <c s="6" t="s">
        <v>811</v>
      </c>
      <c s="36" t="s">
        <v>110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54</v>
      </c>
      <c>
        <f>(M483*21)/100</f>
      </c>
      <c t="s">
        <v>27</v>
      </c>
    </row>
    <row r="484" spans="1:5" ht="12.75">
      <c r="A484" s="35" t="s">
        <v>55</v>
      </c>
      <c r="E484" s="39" t="s">
        <v>812</v>
      </c>
    </row>
    <row r="485" spans="1:5" ht="25.5">
      <c r="A485" s="35" t="s">
        <v>56</v>
      </c>
      <c r="E485" s="40" t="s">
        <v>834</v>
      </c>
    </row>
    <row r="486" spans="1:5" ht="12.75">
      <c r="A486" t="s">
        <v>58</v>
      </c>
      <c r="E486" s="39" t="s">
        <v>5</v>
      </c>
    </row>
    <row r="487" spans="1:16" ht="12.75">
      <c r="A487" t="s">
        <v>49</v>
      </c>
      <c s="34" t="s">
        <v>917</v>
      </c>
      <c s="34" t="s">
        <v>813</v>
      </c>
      <c s="35" t="s">
        <v>70</v>
      </c>
      <c s="6" t="s">
        <v>814</v>
      </c>
      <c s="36" t="s">
        <v>774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54</v>
      </c>
      <c>
        <f>(M487*21)/100</f>
      </c>
      <c t="s">
        <v>27</v>
      </c>
    </row>
    <row r="488" spans="1:5" ht="12.75">
      <c r="A488" s="35" t="s">
        <v>55</v>
      </c>
      <c r="E488" s="39" t="s">
        <v>884</v>
      </c>
    </row>
    <row r="489" spans="1:5" ht="25.5">
      <c r="A489" s="35" t="s">
        <v>56</v>
      </c>
      <c r="E489" s="40" t="s">
        <v>885</v>
      </c>
    </row>
    <row r="490" spans="1:5" ht="12.75">
      <c r="A490" t="s">
        <v>58</v>
      </c>
      <c r="E490" s="39" t="s">
        <v>5</v>
      </c>
    </row>
    <row r="491" spans="1:16" ht="25.5">
      <c r="A491" t="s">
        <v>49</v>
      </c>
      <c s="34" t="s">
        <v>918</v>
      </c>
      <c s="34" t="s">
        <v>815</v>
      </c>
      <c s="35" t="s">
        <v>70</v>
      </c>
      <c s="6" t="s">
        <v>816</v>
      </c>
      <c s="36" t="s">
        <v>110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54</v>
      </c>
      <c>
        <f>(M491*21)/100</f>
      </c>
      <c t="s">
        <v>27</v>
      </c>
    </row>
    <row r="492" spans="1:5" ht="12.75">
      <c r="A492" s="35" t="s">
        <v>55</v>
      </c>
      <c r="E492" s="39" t="s">
        <v>817</v>
      </c>
    </row>
    <row r="493" spans="1:5" ht="25.5">
      <c r="A493" s="35" t="s">
        <v>56</v>
      </c>
      <c r="E493" s="40" t="s">
        <v>919</v>
      </c>
    </row>
    <row r="494" spans="1:5" ht="12.75">
      <c r="A494" t="s">
        <v>58</v>
      </c>
      <c r="E494" s="39" t="s">
        <v>5</v>
      </c>
    </row>
    <row r="495" spans="1:16" ht="12.75">
      <c r="A495" t="s">
        <v>49</v>
      </c>
      <c s="34" t="s">
        <v>920</v>
      </c>
      <c s="34" t="s">
        <v>819</v>
      </c>
      <c s="35" t="s">
        <v>70</v>
      </c>
      <c s="6" t="s">
        <v>820</v>
      </c>
      <c s="36" t="s">
        <v>110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817</v>
      </c>
    </row>
    <row r="497" spans="1:5" ht="25.5">
      <c r="A497" s="35" t="s">
        <v>56</v>
      </c>
      <c r="E497" s="40" t="s">
        <v>919</v>
      </c>
    </row>
    <row r="498" spans="1:5" ht="12.75">
      <c r="A498" t="s">
        <v>58</v>
      </c>
      <c r="E498" s="39" t="s">
        <v>5</v>
      </c>
    </row>
    <row r="499" spans="1:16" ht="12.75">
      <c r="A499" t="s">
        <v>49</v>
      </c>
      <c s="34" t="s">
        <v>921</v>
      </c>
      <c s="34" t="s">
        <v>821</v>
      </c>
      <c s="35" t="s">
        <v>70</v>
      </c>
      <c s="6" t="s">
        <v>822</v>
      </c>
      <c s="36" t="s">
        <v>774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54</v>
      </c>
      <c>
        <f>(M499*21)/100</f>
      </c>
      <c t="s">
        <v>27</v>
      </c>
    </row>
    <row r="500" spans="1:5" ht="12.75">
      <c r="A500" s="35" t="s">
        <v>55</v>
      </c>
      <c r="E500" s="39" t="s">
        <v>884</v>
      </c>
    </row>
    <row r="501" spans="1:5" ht="25.5">
      <c r="A501" s="35" t="s">
        <v>56</v>
      </c>
      <c r="E501" s="40" t="s">
        <v>922</v>
      </c>
    </row>
    <row r="502" spans="1:5" ht="12.75">
      <c r="A502" t="s">
        <v>58</v>
      </c>
      <c r="E502" s="39" t="s">
        <v>5</v>
      </c>
    </row>
    <row r="503" spans="1:13" ht="12.75">
      <c r="A503" t="s">
        <v>46</v>
      </c>
      <c r="C503" s="31" t="s">
        <v>923</v>
      </c>
      <c r="E503" s="33" t="s">
        <v>924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925</v>
      </c>
      <c s="34" t="s">
        <v>758</v>
      </c>
      <c s="35" t="s">
        <v>74</v>
      </c>
      <c s="6" t="s">
        <v>759</v>
      </c>
      <c s="36" t="s">
        <v>110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760</v>
      </c>
    </row>
    <row r="506" spans="1:5" ht="25.5">
      <c r="A506" s="35" t="s">
        <v>56</v>
      </c>
      <c r="E506" s="40" t="s">
        <v>761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926</v>
      </c>
      <c s="34" t="s">
        <v>763</v>
      </c>
      <c s="35" t="s">
        <v>74</v>
      </c>
      <c s="6" t="s">
        <v>764</v>
      </c>
      <c s="36" t="s">
        <v>110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12.75">
      <c r="A509" s="35" t="s">
        <v>55</v>
      </c>
      <c r="E509" s="39" t="s">
        <v>765</v>
      </c>
    </row>
    <row r="510" spans="1:5" ht="102">
      <c r="A510" s="35" t="s">
        <v>56</v>
      </c>
      <c r="E510" s="40" t="s">
        <v>927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928</v>
      </c>
      <c s="34" t="s">
        <v>768</v>
      </c>
      <c s="35" t="s">
        <v>74</v>
      </c>
      <c s="6" t="s">
        <v>769</v>
      </c>
      <c s="36" t="s">
        <v>110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27</v>
      </c>
    </row>
    <row r="513" spans="1:5" ht="12.75">
      <c r="A513" s="35" t="s">
        <v>55</v>
      </c>
      <c r="E513" s="39" t="s">
        <v>770</v>
      </c>
    </row>
    <row r="514" spans="1:5" ht="102">
      <c r="A514" s="35" t="s">
        <v>56</v>
      </c>
      <c r="E514" s="40" t="s">
        <v>927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929</v>
      </c>
      <c s="34" t="s">
        <v>772</v>
      </c>
      <c s="35" t="s">
        <v>74</v>
      </c>
      <c s="6" t="s">
        <v>773</v>
      </c>
      <c s="36" t="s">
        <v>774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873</v>
      </c>
    </row>
    <row r="518" spans="1:5" ht="25.5">
      <c r="A518" s="35" t="s">
        <v>56</v>
      </c>
      <c r="E518" s="40" t="s">
        <v>901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930</v>
      </c>
      <c s="34" t="s">
        <v>778</v>
      </c>
      <c s="35" t="s">
        <v>74</v>
      </c>
      <c s="6" t="s">
        <v>779</v>
      </c>
      <c s="36" t="s">
        <v>110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54</v>
      </c>
      <c>
        <f>(M520*21)/100</f>
      </c>
      <c t="s">
        <v>27</v>
      </c>
    </row>
    <row r="521" spans="1:5" ht="12.75">
      <c r="A521" s="35" t="s">
        <v>55</v>
      </c>
      <c r="E521" s="39" t="s">
        <v>765</v>
      </c>
    </row>
    <row r="522" spans="1:5" ht="51">
      <c r="A522" s="35" t="s">
        <v>56</v>
      </c>
      <c r="E522" s="40" t="s">
        <v>903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931</v>
      </c>
      <c s="34" t="s">
        <v>781</v>
      </c>
      <c s="35" t="s">
        <v>74</v>
      </c>
      <c s="6" t="s">
        <v>782</v>
      </c>
      <c s="36" t="s">
        <v>110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27</v>
      </c>
    </row>
    <row r="525" spans="1:5" ht="12.75">
      <c r="A525" s="35" t="s">
        <v>55</v>
      </c>
      <c r="E525" s="39" t="s">
        <v>770</v>
      </c>
    </row>
    <row r="526" spans="1:5" ht="51">
      <c r="A526" s="35" t="s">
        <v>56</v>
      </c>
      <c r="E526" s="40" t="s">
        <v>903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932</v>
      </c>
      <c s="34" t="s">
        <v>783</v>
      </c>
      <c s="35" t="s">
        <v>74</v>
      </c>
      <c s="6" t="s">
        <v>784</v>
      </c>
      <c s="36" t="s">
        <v>774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873</v>
      </c>
    </row>
    <row r="530" spans="1:5" ht="25.5">
      <c r="A530" s="35" t="s">
        <v>56</v>
      </c>
      <c r="E530" s="40" t="s">
        <v>906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933</v>
      </c>
      <c s="34" t="s">
        <v>786</v>
      </c>
      <c s="35" t="s">
        <v>74</v>
      </c>
      <c s="6" t="s">
        <v>787</v>
      </c>
      <c s="36" t="s">
        <v>110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54</v>
      </c>
      <c>
        <f>(M532*21)/100</f>
      </c>
      <c t="s">
        <v>27</v>
      </c>
    </row>
    <row r="533" spans="1:5" ht="12.75">
      <c r="A533" s="35" t="s">
        <v>55</v>
      </c>
      <c r="E533" s="39" t="s">
        <v>788</v>
      </c>
    </row>
    <row r="534" spans="1:5" ht="25.5">
      <c r="A534" s="35" t="s">
        <v>56</v>
      </c>
      <c r="E534" s="40" t="s">
        <v>934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935</v>
      </c>
      <c s="34" t="s">
        <v>790</v>
      </c>
      <c s="35" t="s">
        <v>74</v>
      </c>
      <c s="6" t="s">
        <v>791</v>
      </c>
      <c s="36" t="s">
        <v>110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54</v>
      </c>
      <c>
        <f>(M536*21)/100</f>
      </c>
      <c t="s">
        <v>27</v>
      </c>
    </row>
    <row r="537" spans="1:5" ht="12.75">
      <c r="A537" s="35" t="s">
        <v>55</v>
      </c>
      <c r="E537" s="39" t="s">
        <v>792</v>
      </c>
    </row>
    <row r="538" spans="1:5" ht="25.5">
      <c r="A538" s="35" t="s">
        <v>56</v>
      </c>
      <c r="E538" s="40" t="s">
        <v>934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936</v>
      </c>
      <c s="34" t="s">
        <v>793</v>
      </c>
      <c s="35" t="s">
        <v>74</v>
      </c>
      <c s="6" t="s">
        <v>794</v>
      </c>
      <c s="36" t="s">
        <v>774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27</v>
      </c>
    </row>
    <row r="541" spans="1:5" ht="12.75">
      <c r="A541" s="35" t="s">
        <v>55</v>
      </c>
      <c r="E541" s="39" t="s">
        <v>880</v>
      </c>
    </row>
    <row r="542" spans="1:5" ht="25.5">
      <c r="A542" s="35" t="s">
        <v>56</v>
      </c>
      <c r="E542" s="40" t="s">
        <v>937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938</v>
      </c>
      <c s="34" t="s">
        <v>797</v>
      </c>
      <c s="35" t="s">
        <v>74</v>
      </c>
      <c s="6" t="s">
        <v>798</v>
      </c>
      <c s="36" t="s">
        <v>110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27</v>
      </c>
    </row>
    <row r="545" spans="1:5" ht="12.75">
      <c r="A545" s="35" t="s">
        <v>55</v>
      </c>
      <c r="E545" s="39" t="s">
        <v>799</v>
      </c>
    </row>
    <row r="546" spans="1:5" ht="25.5">
      <c r="A546" s="35" t="s">
        <v>56</v>
      </c>
      <c r="E546" s="40" t="s">
        <v>833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939</v>
      </c>
      <c s="34" t="s">
        <v>801</v>
      </c>
      <c s="35" t="s">
        <v>74</v>
      </c>
      <c s="6" t="s">
        <v>802</v>
      </c>
      <c s="36" t="s">
        <v>110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27</v>
      </c>
    </row>
    <row r="549" spans="1:5" ht="12.75">
      <c r="A549" s="35" t="s">
        <v>55</v>
      </c>
      <c r="E549" s="39" t="s">
        <v>5</v>
      </c>
    </row>
    <row r="550" spans="1:5" ht="25.5">
      <c r="A550" s="35" t="s">
        <v>56</v>
      </c>
      <c r="E550" s="40" t="s">
        <v>833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940</v>
      </c>
      <c s="34" t="s">
        <v>803</v>
      </c>
      <c s="35" t="s">
        <v>74</v>
      </c>
      <c s="6" t="s">
        <v>804</v>
      </c>
      <c s="36" t="s">
        <v>774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27</v>
      </c>
    </row>
    <row r="553" spans="1:5" ht="12.75">
      <c r="A553" s="35" t="s">
        <v>55</v>
      </c>
      <c r="E553" s="39" t="s">
        <v>884</v>
      </c>
    </row>
    <row r="554" spans="1:5" ht="25.5">
      <c r="A554" s="35" t="s">
        <v>56</v>
      </c>
      <c r="E554" s="40" t="s">
        <v>885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941</v>
      </c>
      <c s="34" t="s">
        <v>807</v>
      </c>
      <c s="35" t="s">
        <v>74</v>
      </c>
      <c s="6" t="s">
        <v>808</v>
      </c>
      <c s="36" t="s">
        <v>110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54</v>
      </c>
      <c>
        <f>(M556*21)/100</f>
      </c>
      <c t="s">
        <v>27</v>
      </c>
    </row>
    <row r="557" spans="1:5" ht="12.75">
      <c r="A557" s="35" t="s">
        <v>55</v>
      </c>
      <c r="E557" s="39" t="s">
        <v>765</v>
      </c>
    </row>
    <row r="558" spans="1:5" ht="25.5">
      <c r="A558" s="35" t="s">
        <v>56</v>
      </c>
      <c r="E558" s="40" t="s">
        <v>834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942</v>
      </c>
      <c s="34" t="s">
        <v>810</v>
      </c>
      <c s="35" t="s">
        <v>74</v>
      </c>
      <c s="6" t="s">
        <v>811</v>
      </c>
      <c s="36" t="s">
        <v>110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54</v>
      </c>
      <c>
        <f>(M560*21)/100</f>
      </c>
      <c t="s">
        <v>27</v>
      </c>
    </row>
    <row r="561" spans="1:5" ht="12.75">
      <c r="A561" s="35" t="s">
        <v>55</v>
      </c>
      <c r="E561" s="39" t="s">
        <v>812</v>
      </c>
    </row>
    <row r="562" spans="1:5" ht="25.5">
      <c r="A562" s="35" t="s">
        <v>56</v>
      </c>
      <c r="E562" s="40" t="s">
        <v>834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943</v>
      </c>
      <c s="34" t="s">
        <v>813</v>
      </c>
      <c s="35" t="s">
        <v>74</v>
      </c>
      <c s="6" t="s">
        <v>814</v>
      </c>
      <c s="36" t="s">
        <v>774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54</v>
      </c>
      <c>
        <f>(M564*21)/100</f>
      </c>
      <c t="s">
        <v>27</v>
      </c>
    </row>
    <row r="565" spans="1:5" ht="12.75">
      <c r="A565" s="35" t="s">
        <v>55</v>
      </c>
      <c r="E565" s="39" t="s">
        <v>884</v>
      </c>
    </row>
    <row r="566" spans="1:5" ht="25.5">
      <c r="A566" s="35" t="s">
        <v>56</v>
      </c>
      <c r="E566" s="40" t="s">
        <v>885</v>
      </c>
    </row>
    <row r="567" spans="1:5" ht="12.75">
      <c r="A567" t="s">
        <v>58</v>
      </c>
      <c r="E567" s="39" t="s">
        <v>5</v>
      </c>
    </row>
    <row r="568" spans="1:16" ht="25.5">
      <c r="A568" t="s">
        <v>49</v>
      </c>
      <c s="34" t="s">
        <v>944</v>
      </c>
      <c s="34" t="s">
        <v>815</v>
      </c>
      <c s="35" t="s">
        <v>74</v>
      </c>
      <c s="6" t="s">
        <v>816</v>
      </c>
      <c s="36" t="s">
        <v>110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54</v>
      </c>
      <c>
        <f>(M568*21)/100</f>
      </c>
      <c t="s">
        <v>27</v>
      </c>
    </row>
    <row r="569" spans="1:5" ht="12.75">
      <c r="A569" s="35" t="s">
        <v>55</v>
      </c>
      <c r="E569" s="39" t="s">
        <v>817</v>
      </c>
    </row>
    <row r="570" spans="1:5" ht="25.5">
      <c r="A570" s="35" t="s">
        <v>56</v>
      </c>
      <c r="E570" s="40" t="s">
        <v>945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946</v>
      </c>
      <c s="34" t="s">
        <v>819</v>
      </c>
      <c s="35" t="s">
        <v>74</v>
      </c>
      <c s="6" t="s">
        <v>820</v>
      </c>
      <c s="36" t="s">
        <v>110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54</v>
      </c>
      <c>
        <f>(M572*21)/100</f>
      </c>
      <c t="s">
        <v>27</v>
      </c>
    </row>
    <row r="573" spans="1:5" ht="12.75">
      <c r="A573" s="35" t="s">
        <v>55</v>
      </c>
      <c r="E573" s="39" t="s">
        <v>817</v>
      </c>
    </row>
    <row r="574" spans="1:5" ht="25.5">
      <c r="A574" s="35" t="s">
        <v>56</v>
      </c>
      <c r="E574" s="40" t="s">
        <v>945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947</v>
      </c>
      <c s="34" t="s">
        <v>821</v>
      </c>
      <c s="35" t="s">
        <v>74</v>
      </c>
      <c s="6" t="s">
        <v>822</v>
      </c>
      <c s="36" t="s">
        <v>774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27</v>
      </c>
    </row>
    <row r="577" spans="1:5" ht="12.75">
      <c r="A577" s="35" t="s">
        <v>55</v>
      </c>
      <c r="E577" s="39" t="s">
        <v>884</v>
      </c>
    </row>
    <row r="578" spans="1:5" ht="25.5">
      <c r="A578" s="35" t="s">
        <v>56</v>
      </c>
      <c r="E578" s="40" t="s">
        <v>948</v>
      </c>
    </row>
    <row r="579" spans="1:5" ht="12.75">
      <c r="A579" t="s">
        <v>58</v>
      </c>
      <c r="E579" s="39" t="s">
        <v>5</v>
      </c>
    </row>
    <row r="580" spans="1:13" ht="12.75">
      <c r="A580" t="s">
        <v>46</v>
      </c>
      <c r="C580" s="31" t="s">
        <v>949</v>
      </c>
      <c r="E580" s="33" t="s">
        <v>950</v>
      </c>
      <c r="J580" s="32">
        <f>0</f>
      </c>
      <c s="32">
        <f>0</f>
      </c>
      <c s="32">
        <f>0+L581+L585+L589+L593+L597+L601+L605+L609+L613+L617+L621+L625+L629+L633+L637+L641+L645+L649</f>
      </c>
      <c s="32">
        <f>0+M581+M585+M589+M593+M597+M601+M605+M609+M613+M617+M621+M625+M629+M633+M637+M641+M645+M649</f>
      </c>
    </row>
    <row r="581" spans="1:16" ht="12.75">
      <c r="A581" t="s">
        <v>49</v>
      </c>
      <c s="34" t="s">
        <v>951</v>
      </c>
      <c s="34" t="s">
        <v>758</v>
      </c>
      <c s="35" t="s">
        <v>5</v>
      </c>
      <c s="6" t="s">
        <v>759</v>
      </c>
      <c s="36" t="s">
        <v>110</v>
      </c>
      <c s="37">
        <v>5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27</v>
      </c>
    </row>
    <row r="582" spans="1:5" ht="12.75">
      <c r="A582" s="35" t="s">
        <v>55</v>
      </c>
      <c r="E582" s="39" t="s">
        <v>760</v>
      </c>
    </row>
    <row r="583" spans="1:5" ht="25.5">
      <c r="A583" s="35" t="s">
        <v>56</v>
      </c>
      <c r="E583" s="40" t="s">
        <v>952</v>
      </c>
    </row>
    <row r="584" spans="1:5" ht="12.75">
      <c r="A584" t="s">
        <v>58</v>
      </c>
      <c r="E584" s="39" t="s">
        <v>5</v>
      </c>
    </row>
    <row r="585" spans="1:16" ht="25.5">
      <c r="A585" t="s">
        <v>49</v>
      </c>
      <c s="34" t="s">
        <v>953</v>
      </c>
      <c s="34" t="s">
        <v>763</v>
      </c>
      <c s="35" t="s">
        <v>5</v>
      </c>
      <c s="6" t="s">
        <v>764</v>
      </c>
      <c s="36" t="s">
        <v>110</v>
      </c>
      <c s="37">
        <v>18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27</v>
      </c>
    </row>
    <row r="586" spans="1:5" ht="12.75">
      <c r="A586" s="35" t="s">
        <v>55</v>
      </c>
      <c r="E586" s="39" t="s">
        <v>765</v>
      </c>
    </row>
    <row r="587" spans="1:5" ht="89.25">
      <c r="A587" s="35" t="s">
        <v>56</v>
      </c>
      <c r="E587" s="40" t="s">
        <v>954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955</v>
      </c>
      <c s="34" t="s">
        <v>768</v>
      </c>
      <c s="35" t="s">
        <v>5</v>
      </c>
      <c s="6" t="s">
        <v>769</v>
      </c>
      <c s="36" t="s">
        <v>110</v>
      </c>
      <c s="37">
        <v>18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27</v>
      </c>
    </row>
    <row r="590" spans="1:5" ht="12.75">
      <c r="A590" s="35" t="s">
        <v>55</v>
      </c>
      <c r="E590" s="39" t="s">
        <v>770</v>
      </c>
    </row>
    <row r="591" spans="1:5" ht="89.25">
      <c r="A591" s="35" t="s">
        <v>56</v>
      </c>
      <c r="E591" s="40" t="s">
        <v>954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956</v>
      </c>
      <c s="34" t="s">
        <v>772</v>
      </c>
      <c s="35" t="s">
        <v>5</v>
      </c>
      <c s="6" t="s">
        <v>773</v>
      </c>
      <c s="36" t="s">
        <v>774</v>
      </c>
      <c s="37">
        <v>36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27</v>
      </c>
    </row>
    <row r="594" spans="1:5" ht="12.75">
      <c r="A594" s="35" t="s">
        <v>55</v>
      </c>
      <c r="E594" s="39" t="s">
        <v>873</v>
      </c>
    </row>
    <row r="595" spans="1:5" ht="25.5">
      <c r="A595" s="35" t="s">
        <v>56</v>
      </c>
      <c r="E595" s="40" t="s">
        <v>957</v>
      </c>
    </row>
    <row r="596" spans="1:5" ht="12.75">
      <c r="A596" t="s">
        <v>58</v>
      </c>
      <c r="E596" s="39" t="s">
        <v>5</v>
      </c>
    </row>
    <row r="597" spans="1:16" ht="25.5">
      <c r="A597" t="s">
        <v>49</v>
      </c>
      <c s="34" t="s">
        <v>958</v>
      </c>
      <c s="34" t="s">
        <v>778</v>
      </c>
      <c s="35" t="s">
        <v>5</v>
      </c>
      <c s="6" t="s">
        <v>779</v>
      </c>
      <c s="36" t="s">
        <v>110</v>
      </c>
      <c s="37">
        <v>6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54</v>
      </c>
      <c>
        <f>(M597*21)/100</f>
      </c>
      <c t="s">
        <v>27</v>
      </c>
    </row>
    <row r="598" spans="1:5" ht="12.75">
      <c r="A598" s="35" t="s">
        <v>55</v>
      </c>
      <c r="E598" s="39" t="s">
        <v>765</v>
      </c>
    </row>
    <row r="599" spans="1:5" ht="51">
      <c r="A599" s="35" t="s">
        <v>56</v>
      </c>
      <c r="E599" s="40" t="s">
        <v>959</v>
      </c>
    </row>
    <row r="600" spans="1:5" ht="12.75">
      <c r="A600" t="s">
        <v>58</v>
      </c>
      <c r="E600" s="39" t="s">
        <v>5</v>
      </c>
    </row>
    <row r="601" spans="1:16" ht="12.75">
      <c r="A601" t="s">
        <v>49</v>
      </c>
      <c s="34" t="s">
        <v>960</v>
      </c>
      <c s="34" t="s">
        <v>781</v>
      </c>
      <c s="35" t="s">
        <v>5</v>
      </c>
      <c s="6" t="s">
        <v>782</v>
      </c>
      <c s="36" t="s">
        <v>110</v>
      </c>
      <c s="37">
        <v>6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54</v>
      </c>
      <c>
        <f>(M601*21)/100</f>
      </c>
      <c t="s">
        <v>27</v>
      </c>
    </row>
    <row r="602" spans="1:5" ht="12.75">
      <c r="A602" s="35" t="s">
        <v>55</v>
      </c>
      <c r="E602" s="39" t="s">
        <v>770</v>
      </c>
    </row>
    <row r="603" spans="1:5" ht="51">
      <c r="A603" s="35" t="s">
        <v>56</v>
      </c>
      <c r="E603" s="40" t="s">
        <v>959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961</v>
      </c>
      <c s="34" t="s">
        <v>783</v>
      </c>
      <c s="35" t="s">
        <v>5</v>
      </c>
      <c s="6" t="s">
        <v>784</v>
      </c>
      <c s="36" t="s">
        <v>774</v>
      </c>
      <c s="37">
        <v>12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27</v>
      </c>
    </row>
    <row r="606" spans="1:5" ht="12.75">
      <c r="A606" s="35" t="s">
        <v>55</v>
      </c>
      <c r="E606" s="39" t="s">
        <v>873</v>
      </c>
    </row>
    <row r="607" spans="1:5" ht="25.5">
      <c r="A607" s="35" t="s">
        <v>56</v>
      </c>
      <c r="E607" s="40" t="s">
        <v>962</v>
      </c>
    </row>
    <row r="608" spans="1:5" ht="12.75">
      <c r="A608" t="s">
        <v>58</v>
      </c>
      <c r="E608" s="39" t="s">
        <v>5</v>
      </c>
    </row>
    <row r="609" spans="1:16" ht="12.75">
      <c r="A609" t="s">
        <v>49</v>
      </c>
      <c s="34" t="s">
        <v>963</v>
      </c>
      <c s="34" t="s">
        <v>786</v>
      </c>
      <c s="35" t="s">
        <v>5</v>
      </c>
      <c s="6" t="s">
        <v>787</v>
      </c>
      <c s="36" t="s">
        <v>110</v>
      </c>
      <c s="37">
        <v>34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54</v>
      </c>
      <c>
        <f>(M609*21)/100</f>
      </c>
      <c t="s">
        <v>27</v>
      </c>
    </row>
    <row r="610" spans="1:5" ht="12.75">
      <c r="A610" s="35" t="s">
        <v>55</v>
      </c>
      <c r="E610" s="39" t="s">
        <v>788</v>
      </c>
    </row>
    <row r="611" spans="1:5" ht="25.5">
      <c r="A611" s="35" t="s">
        <v>56</v>
      </c>
      <c r="E611" s="40" t="s">
        <v>964</v>
      </c>
    </row>
    <row r="612" spans="1:5" ht="12.75">
      <c r="A612" t="s">
        <v>58</v>
      </c>
      <c r="E612" s="39" t="s">
        <v>5</v>
      </c>
    </row>
    <row r="613" spans="1:16" ht="12.75">
      <c r="A613" t="s">
        <v>49</v>
      </c>
      <c s="34" t="s">
        <v>965</v>
      </c>
      <c s="34" t="s">
        <v>790</v>
      </c>
      <c s="35" t="s">
        <v>5</v>
      </c>
      <c s="6" t="s">
        <v>791</v>
      </c>
      <c s="36" t="s">
        <v>110</v>
      </c>
      <c s="37">
        <v>34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27</v>
      </c>
    </row>
    <row r="614" spans="1:5" ht="12.75">
      <c r="A614" s="35" t="s">
        <v>55</v>
      </c>
      <c r="E614" s="39" t="s">
        <v>792</v>
      </c>
    </row>
    <row r="615" spans="1:5" ht="25.5">
      <c r="A615" s="35" t="s">
        <v>56</v>
      </c>
      <c r="E615" s="40" t="s">
        <v>964</v>
      </c>
    </row>
    <row r="616" spans="1:5" ht="12.75">
      <c r="A616" t="s">
        <v>58</v>
      </c>
      <c r="E616" s="39" t="s">
        <v>5</v>
      </c>
    </row>
    <row r="617" spans="1:16" ht="12.75">
      <c r="A617" t="s">
        <v>49</v>
      </c>
      <c s="34" t="s">
        <v>966</v>
      </c>
      <c s="34" t="s">
        <v>793</v>
      </c>
      <c s="35" t="s">
        <v>5</v>
      </c>
      <c s="6" t="s">
        <v>794</v>
      </c>
      <c s="36" t="s">
        <v>774</v>
      </c>
      <c s="37">
        <v>68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27</v>
      </c>
    </row>
    <row r="618" spans="1:5" ht="12.75">
      <c r="A618" s="35" t="s">
        <v>55</v>
      </c>
      <c r="E618" s="39" t="s">
        <v>880</v>
      </c>
    </row>
    <row r="619" spans="1:5" ht="25.5">
      <c r="A619" s="35" t="s">
        <v>56</v>
      </c>
      <c r="E619" s="40" t="s">
        <v>967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968</v>
      </c>
      <c s="34" t="s">
        <v>797</v>
      </c>
      <c s="35" t="s">
        <v>5</v>
      </c>
      <c s="6" t="s">
        <v>798</v>
      </c>
      <c s="36" t="s">
        <v>110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27</v>
      </c>
    </row>
    <row r="622" spans="1:5" ht="12.75">
      <c r="A622" s="35" t="s">
        <v>55</v>
      </c>
      <c r="E622" s="39" t="s">
        <v>799</v>
      </c>
    </row>
    <row r="623" spans="1:5" ht="25.5">
      <c r="A623" s="35" t="s">
        <v>56</v>
      </c>
      <c r="E623" s="40" t="s">
        <v>833</v>
      </c>
    </row>
    <row r="624" spans="1:5" ht="12.75">
      <c r="A624" t="s">
        <v>58</v>
      </c>
      <c r="E624" s="39" t="s">
        <v>5</v>
      </c>
    </row>
    <row r="625" spans="1:16" ht="12.75">
      <c r="A625" t="s">
        <v>49</v>
      </c>
      <c s="34" t="s">
        <v>969</v>
      </c>
      <c s="34" t="s">
        <v>801</v>
      </c>
      <c s="35" t="s">
        <v>5</v>
      </c>
      <c s="6" t="s">
        <v>802</v>
      </c>
      <c s="36" t="s">
        <v>110</v>
      </c>
      <c s="37">
        <v>2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27</v>
      </c>
    </row>
    <row r="626" spans="1:5" ht="12.75">
      <c r="A626" s="35" t="s">
        <v>55</v>
      </c>
      <c r="E626" s="39" t="s">
        <v>5</v>
      </c>
    </row>
    <row r="627" spans="1:5" ht="25.5">
      <c r="A627" s="35" t="s">
        <v>56</v>
      </c>
      <c r="E627" s="40" t="s">
        <v>833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970</v>
      </c>
      <c s="34" t="s">
        <v>803</v>
      </c>
      <c s="35" t="s">
        <v>5</v>
      </c>
      <c s="6" t="s">
        <v>804</v>
      </c>
      <c s="36" t="s">
        <v>774</v>
      </c>
      <c s="37">
        <v>4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54</v>
      </c>
      <c>
        <f>(M629*21)/100</f>
      </c>
      <c t="s">
        <v>27</v>
      </c>
    </row>
    <row r="630" spans="1:5" ht="12.75">
      <c r="A630" s="35" t="s">
        <v>55</v>
      </c>
      <c r="E630" s="39" t="s">
        <v>884</v>
      </c>
    </row>
    <row r="631" spans="1:5" ht="25.5">
      <c r="A631" s="35" t="s">
        <v>56</v>
      </c>
      <c r="E631" s="40" t="s">
        <v>885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971</v>
      </c>
      <c s="34" t="s">
        <v>807</v>
      </c>
      <c s="35" t="s">
        <v>5</v>
      </c>
      <c s="6" t="s">
        <v>808</v>
      </c>
      <c s="36" t="s">
        <v>110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54</v>
      </c>
      <c>
        <f>(M633*21)/100</f>
      </c>
      <c t="s">
        <v>27</v>
      </c>
    </row>
    <row r="634" spans="1:5" ht="12.75">
      <c r="A634" s="35" t="s">
        <v>55</v>
      </c>
      <c r="E634" s="39" t="s">
        <v>765</v>
      </c>
    </row>
    <row r="635" spans="1:5" ht="25.5">
      <c r="A635" s="35" t="s">
        <v>56</v>
      </c>
      <c r="E635" s="40" t="s">
        <v>834</v>
      </c>
    </row>
    <row r="636" spans="1:5" ht="12.75">
      <c r="A636" t="s">
        <v>58</v>
      </c>
      <c r="E636" s="39" t="s">
        <v>5</v>
      </c>
    </row>
    <row r="637" spans="1:16" ht="12.75">
      <c r="A637" t="s">
        <v>49</v>
      </c>
      <c s="34" t="s">
        <v>972</v>
      </c>
      <c s="34" t="s">
        <v>810</v>
      </c>
      <c s="35" t="s">
        <v>5</v>
      </c>
      <c s="6" t="s">
        <v>811</v>
      </c>
      <c s="36" t="s">
        <v>110</v>
      </c>
      <c s="37">
        <v>2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54</v>
      </c>
      <c>
        <f>(M637*21)/100</f>
      </c>
      <c t="s">
        <v>27</v>
      </c>
    </row>
    <row r="638" spans="1:5" ht="12.75">
      <c r="A638" s="35" t="s">
        <v>55</v>
      </c>
      <c r="E638" s="39" t="s">
        <v>812</v>
      </c>
    </row>
    <row r="639" spans="1:5" ht="25.5">
      <c r="A639" s="35" t="s">
        <v>56</v>
      </c>
      <c r="E639" s="40" t="s">
        <v>834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973</v>
      </c>
      <c s="34" t="s">
        <v>813</v>
      </c>
      <c s="35" t="s">
        <v>5</v>
      </c>
      <c s="6" t="s">
        <v>814</v>
      </c>
      <c s="36" t="s">
        <v>774</v>
      </c>
      <c s="37">
        <v>4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54</v>
      </c>
      <c>
        <f>(M641*21)/100</f>
      </c>
      <c t="s">
        <v>27</v>
      </c>
    </row>
    <row r="642" spans="1:5" ht="12.75">
      <c r="A642" s="35" t="s">
        <v>55</v>
      </c>
      <c r="E642" s="39" t="s">
        <v>884</v>
      </c>
    </row>
    <row r="643" spans="1:5" ht="25.5">
      <c r="A643" s="35" t="s">
        <v>56</v>
      </c>
      <c r="E643" s="40" t="s">
        <v>885</v>
      </c>
    </row>
    <row r="644" spans="1:5" ht="12.75">
      <c r="A644" t="s">
        <v>58</v>
      </c>
      <c r="E644" s="39" t="s">
        <v>5</v>
      </c>
    </row>
    <row r="645" spans="1:16" ht="25.5">
      <c r="A645" t="s">
        <v>49</v>
      </c>
      <c s="34" t="s">
        <v>974</v>
      </c>
      <c s="34" t="s">
        <v>815</v>
      </c>
      <c s="35" t="s">
        <v>5</v>
      </c>
      <c s="6" t="s">
        <v>816</v>
      </c>
      <c s="36" t="s">
        <v>110</v>
      </c>
      <c s="37">
        <v>36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817</v>
      </c>
    </row>
    <row r="647" spans="1:5" ht="25.5">
      <c r="A647" s="35" t="s">
        <v>56</v>
      </c>
      <c r="E647" s="40" t="s">
        <v>975</v>
      </c>
    </row>
    <row r="648" spans="1:5" ht="12.75">
      <c r="A648" t="s">
        <v>58</v>
      </c>
      <c r="E648" s="39" t="s">
        <v>5</v>
      </c>
    </row>
    <row r="649" spans="1:16" ht="12.75">
      <c r="A649" t="s">
        <v>49</v>
      </c>
      <c s="34" t="s">
        <v>976</v>
      </c>
      <c s="34" t="s">
        <v>819</v>
      </c>
      <c s="35" t="s">
        <v>5</v>
      </c>
      <c s="6" t="s">
        <v>820</v>
      </c>
      <c s="36" t="s">
        <v>110</v>
      </c>
      <c s="37">
        <v>36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27</v>
      </c>
    </row>
    <row r="650" spans="1:5" ht="12.75">
      <c r="A650" s="35" t="s">
        <v>55</v>
      </c>
      <c r="E650" s="39" t="s">
        <v>884</v>
      </c>
    </row>
    <row r="651" spans="1:5" ht="25.5">
      <c r="A651" s="35" t="s">
        <v>56</v>
      </c>
      <c r="E651" s="40" t="s">
        <v>977</v>
      </c>
    </row>
    <row r="652" spans="1:5" ht="12.75">
      <c r="A652" t="s">
        <v>58</v>
      </c>
      <c r="E652" s="39" t="s">
        <v>5</v>
      </c>
    </row>
    <row r="653" spans="1:13" ht="12.75">
      <c r="A653" t="s">
        <v>46</v>
      </c>
      <c r="C653" s="31" t="s">
        <v>978</v>
      </c>
      <c r="E653" s="33" t="s">
        <v>979</v>
      </c>
      <c r="J653" s="32">
        <f>0</f>
      </c>
      <c s="32">
        <f>0</f>
      </c>
      <c s="32">
        <f>0+L654+L658+L662+L666+L670+L674+L678+L682+L686+L690+L694+L698+L702+L706+L710+L714+L718+L722+L726</f>
      </c>
      <c s="32">
        <f>0+M654+M658+M662+M666+M670+M674+M678+M682+M686+M690+M694+M698+M702+M706+M710+M714+M718+M722+M726</f>
      </c>
    </row>
    <row r="654" spans="1:16" ht="12.75">
      <c r="A654" t="s">
        <v>49</v>
      </c>
      <c s="34" t="s">
        <v>980</v>
      </c>
      <c s="34" t="s">
        <v>758</v>
      </c>
      <c s="35" t="s">
        <v>90</v>
      </c>
      <c s="6" t="s">
        <v>759</v>
      </c>
      <c s="36" t="s">
        <v>110</v>
      </c>
      <c s="37">
        <v>7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54</v>
      </c>
      <c>
        <f>(M654*21)/100</f>
      </c>
      <c t="s">
        <v>27</v>
      </c>
    </row>
    <row r="655" spans="1:5" ht="12.75">
      <c r="A655" s="35" t="s">
        <v>55</v>
      </c>
      <c r="E655" s="39" t="s">
        <v>760</v>
      </c>
    </row>
    <row r="656" spans="1:5" ht="25.5">
      <c r="A656" s="35" t="s">
        <v>56</v>
      </c>
      <c r="E656" s="40" t="s">
        <v>981</v>
      </c>
    </row>
    <row r="657" spans="1:5" ht="12.75">
      <c r="A657" t="s">
        <v>58</v>
      </c>
      <c r="E657" s="39" t="s">
        <v>5</v>
      </c>
    </row>
    <row r="658" spans="1:16" ht="25.5">
      <c r="A658" t="s">
        <v>49</v>
      </c>
      <c s="34" t="s">
        <v>982</v>
      </c>
      <c s="34" t="s">
        <v>763</v>
      </c>
      <c s="35" t="s">
        <v>90</v>
      </c>
      <c s="6" t="s">
        <v>764</v>
      </c>
      <c s="36" t="s">
        <v>110</v>
      </c>
      <c s="37">
        <v>21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54</v>
      </c>
      <c>
        <f>(M658*21)/100</f>
      </c>
      <c t="s">
        <v>27</v>
      </c>
    </row>
    <row r="659" spans="1:5" ht="12.75">
      <c r="A659" s="35" t="s">
        <v>55</v>
      </c>
      <c r="E659" s="39" t="s">
        <v>765</v>
      </c>
    </row>
    <row r="660" spans="1:5" ht="165.75">
      <c r="A660" s="35" t="s">
        <v>56</v>
      </c>
      <c r="E660" s="40" t="s">
        <v>983</v>
      </c>
    </row>
    <row r="661" spans="1:5" ht="12.75">
      <c r="A661" t="s">
        <v>58</v>
      </c>
      <c r="E661" s="39" t="s">
        <v>5</v>
      </c>
    </row>
    <row r="662" spans="1:16" ht="12.75">
      <c r="A662" t="s">
        <v>49</v>
      </c>
      <c s="34" t="s">
        <v>984</v>
      </c>
      <c s="34" t="s">
        <v>768</v>
      </c>
      <c s="35" t="s">
        <v>90</v>
      </c>
      <c s="6" t="s">
        <v>769</v>
      </c>
      <c s="36" t="s">
        <v>110</v>
      </c>
      <c s="37">
        <v>21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54</v>
      </c>
      <c>
        <f>(M662*21)/100</f>
      </c>
      <c t="s">
        <v>27</v>
      </c>
    </row>
    <row r="663" spans="1:5" ht="12.75">
      <c r="A663" s="35" t="s">
        <v>55</v>
      </c>
      <c r="E663" s="39" t="s">
        <v>770</v>
      </c>
    </row>
    <row r="664" spans="1:5" ht="165.75">
      <c r="A664" s="35" t="s">
        <v>56</v>
      </c>
      <c r="E664" s="40" t="s">
        <v>983</v>
      </c>
    </row>
    <row r="665" spans="1:5" ht="12.75">
      <c r="A665" t="s">
        <v>58</v>
      </c>
      <c r="E665" s="39" t="s">
        <v>5</v>
      </c>
    </row>
    <row r="666" spans="1:16" ht="12.75">
      <c r="A666" t="s">
        <v>49</v>
      </c>
      <c s="34" t="s">
        <v>985</v>
      </c>
      <c s="34" t="s">
        <v>772</v>
      </c>
      <c s="35" t="s">
        <v>90</v>
      </c>
      <c s="6" t="s">
        <v>773</v>
      </c>
      <c s="36" t="s">
        <v>774</v>
      </c>
      <c s="37">
        <v>42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873</v>
      </c>
    </row>
    <row r="668" spans="1:5" ht="25.5">
      <c r="A668" s="35" t="s">
        <v>56</v>
      </c>
      <c r="E668" s="40" t="s">
        <v>986</v>
      </c>
    </row>
    <row r="669" spans="1:5" ht="12.75">
      <c r="A669" t="s">
        <v>58</v>
      </c>
      <c r="E669" s="39" t="s">
        <v>5</v>
      </c>
    </row>
    <row r="670" spans="1:16" ht="25.5">
      <c r="A670" t="s">
        <v>49</v>
      </c>
      <c s="34" t="s">
        <v>987</v>
      </c>
      <c s="34" t="s">
        <v>778</v>
      </c>
      <c s="35" t="s">
        <v>90</v>
      </c>
      <c s="6" t="s">
        <v>779</v>
      </c>
      <c s="36" t="s">
        <v>110</v>
      </c>
      <c s="37">
        <v>15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54</v>
      </c>
      <c>
        <f>(M670*21)/100</f>
      </c>
      <c t="s">
        <v>27</v>
      </c>
    </row>
    <row r="671" spans="1:5" ht="12.75">
      <c r="A671" s="35" t="s">
        <v>55</v>
      </c>
      <c r="E671" s="39" t="s">
        <v>765</v>
      </c>
    </row>
    <row r="672" spans="1:5" ht="51">
      <c r="A672" s="35" t="s">
        <v>56</v>
      </c>
      <c r="E672" s="40" t="s">
        <v>988</v>
      </c>
    </row>
    <row r="673" spans="1:5" ht="12.75">
      <c r="A673" t="s">
        <v>58</v>
      </c>
      <c r="E673" s="39" t="s">
        <v>5</v>
      </c>
    </row>
    <row r="674" spans="1:16" ht="12.75">
      <c r="A674" t="s">
        <v>49</v>
      </c>
      <c s="34" t="s">
        <v>989</v>
      </c>
      <c s="34" t="s">
        <v>781</v>
      </c>
      <c s="35" t="s">
        <v>90</v>
      </c>
      <c s="6" t="s">
        <v>782</v>
      </c>
      <c s="36" t="s">
        <v>110</v>
      </c>
      <c s="37">
        <v>15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27</v>
      </c>
    </row>
    <row r="675" spans="1:5" ht="12.75">
      <c r="A675" s="35" t="s">
        <v>55</v>
      </c>
      <c r="E675" s="39" t="s">
        <v>770</v>
      </c>
    </row>
    <row r="676" spans="1:5" ht="51">
      <c r="A676" s="35" t="s">
        <v>56</v>
      </c>
      <c r="E676" s="40" t="s">
        <v>988</v>
      </c>
    </row>
    <row r="677" spans="1:5" ht="12.75">
      <c r="A677" t="s">
        <v>58</v>
      </c>
      <c r="E677" s="39" t="s">
        <v>5</v>
      </c>
    </row>
    <row r="678" spans="1:16" ht="12.75">
      <c r="A678" t="s">
        <v>49</v>
      </c>
      <c s="34" t="s">
        <v>990</v>
      </c>
      <c s="34" t="s">
        <v>783</v>
      </c>
      <c s="35" t="s">
        <v>90</v>
      </c>
      <c s="6" t="s">
        <v>784</v>
      </c>
      <c s="36" t="s">
        <v>774</v>
      </c>
      <c s="37">
        <v>30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54</v>
      </c>
      <c>
        <f>(M678*21)/100</f>
      </c>
      <c t="s">
        <v>27</v>
      </c>
    </row>
    <row r="679" spans="1:5" ht="12.75">
      <c r="A679" s="35" t="s">
        <v>55</v>
      </c>
      <c r="E679" s="39" t="s">
        <v>873</v>
      </c>
    </row>
    <row r="680" spans="1:5" ht="25.5">
      <c r="A680" s="35" t="s">
        <v>56</v>
      </c>
      <c r="E680" s="40" t="s">
        <v>991</v>
      </c>
    </row>
    <row r="681" spans="1:5" ht="12.75">
      <c r="A681" t="s">
        <v>58</v>
      </c>
      <c r="E681" s="39" t="s">
        <v>5</v>
      </c>
    </row>
    <row r="682" spans="1:16" ht="12.75">
      <c r="A682" t="s">
        <v>49</v>
      </c>
      <c s="34" t="s">
        <v>992</v>
      </c>
      <c s="34" t="s">
        <v>786</v>
      </c>
      <c s="35" t="s">
        <v>90</v>
      </c>
      <c s="6" t="s">
        <v>787</v>
      </c>
      <c s="36" t="s">
        <v>110</v>
      </c>
      <c s="37">
        <v>55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54</v>
      </c>
      <c>
        <f>(M682*21)/100</f>
      </c>
      <c t="s">
        <v>27</v>
      </c>
    </row>
    <row r="683" spans="1:5" ht="12.75">
      <c r="A683" s="35" t="s">
        <v>55</v>
      </c>
      <c r="E683" s="39" t="s">
        <v>788</v>
      </c>
    </row>
    <row r="684" spans="1:5" ht="25.5">
      <c r="A684" s="35" t="s">
        <v>56</v>
      </c>
      <c r="E684" s="40" t="s">
        <v>789</v>
      </c>
    </row>
    <row r="685" spans="1:5" ht="12.75">
      <c r="A685" t="s">
        <v>58</v>
      </c>
      <c r="E685" s="39" t="s">
        <v>5</v>
      </c>
    </row>
    <row r="686" spans="1:16" ht="12.75">
      <c r="A686" t="s">
        <v>49</v>
      </c>
      <c s="34" t="s">
        <v>993</v>
      </c>
      <c s="34" t="s">
        <v>790</v>
      </c>
      <c s="35" t="s">
        <v>90</v>
      </c>
      <c s="6" t="s">
        <v>791</v>
      </c>
      <c s="36" t="s">
        <v>110</v>
      </c>
      <c s="37">
        <v>55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54</v>
      </c>
      <c>
        <f>(M686*21)/100</f>
      </c>
      <c t="s">
        <v>27</v>
      </c>
    </row>
    <row r="687" spans="1:5" ht="12.75">
      <c r="A687" s="35" t="s">
        <v>55</v>
      </c>
      <c r="E687" s="39" t="s">
        <v>792</v>
      </c>
    </row>
    <row r="688" spans="1:5" ht="25.5">
      <c r="A688" s="35" t="s">
        <v>56</v>
      </c>
      <c r="E688" s="40" t="s">
        <v>789</v>
      </c>
    </row>
    <row r="689" spans="1:5" ht="12.75">
      <c r="A689" t="s">
        <v>58</v>
      </c>
      <c r="E689" s="39" t="s">
        <v>5</v>
      </c>
    </row>
    <row r="690" spans="1:16" ht="12.75">
      <c r="A690" t="s">
        <v>49</v>
      </c>
      <c s="34" t="s">
        <v>994</v>
      </c>
      <c s="34" t="s">
        <v>793</v>
      </c>
      <c s="35" t="s">
        <v>90</v>
      </c>
      <c s="6" t="s">
        <v>794</v>
      </c>
      <c s="36" t="s">
        <v>774</v>
      </c>
      <c s="37">
        <v>110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27</v>
      </c>
    </row>
    <row r="691" spans="1:5" ht="12.75">
      <c r="A691" s="35" t="s">
        <v>55</v>
      </c>
      <c r="E691" s="39" t="s">
        <v>880</v>
      </c>
    </row>
    <row r="692" spans="1:5" ht="25.5">
      <c r="A692" s="35" t="s">
        <v>56</v>
      </c>
      <c r="E692" s="40" t="s">
        <v>995</v>
      </c>
    </row>
    <row r="693" spans="1:5" ht="12.75">
      <c r="A693" t="s">
        <v>58</v>
      </c>
      <c r="E693" s="39" t="s">
        <v>5</v>
      </c>
    </row>
    <row r="694" spans="1:16" ht="12.75">
      <c r="A694" t="s">
        <v>49</v>
      </c>
      <c s="34" t="s">
        <v>996</v>
      </c>
      <c s="34" t="s">
        <v>797</v>
      </c>
      <c s="35" t="s">
        <v>90</v>
      </c>
      <c s="6" t="s">
        <v>798</v>
      </c>
      <c s="36" t="s">
        <v>110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54</v>
      </c>
      <c>
        <f>(M694*21)/100</f>
      </c>
      <c t="s">
        <v>27</v>
      </c>
    </row>
    <row r="695" spans="1:5" ht="12.75">
      <c r="A695" s="35" t="s">
        <v>55</v>
      </c>
      <c r="E695" s="39" t="s">
        <v>799</v>
      </c>
    </row>
    <row r="696" spans="1:5" ht="25.5">
      <c r="A696" s="35" t="s">
        <v>56</v>
      </c>
      <c r="E696" s="40" t="s">
        <v>833</v>
      </c>
    </row>
    <row r="697" spans="1:5" ht="12.75">
      <c r="A697" t="s">
        <v>58</v>
      </c>
      <c r="E697" s="39" t="s">
        <v>5</v>
      </c>
    </row>
    <row r="698" spans="1:16" ht="12.75">
      <c r="A698" t="s">
        <v>49</v>
      </c>
      <c s="34" t="s">
        <v>997</v>
      </c>
      <c s="34" t="s">
        <v>801</v>
      </c>
      <c s="35" t="s">
        <v>90</v>
      </c>
      <c s="6" t="s">
        <v>802</v>
      </c>
      <c s="36" t="s">
        <v>110</v>
      </c>
      <c s="37">
        <v>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27</v>
      </c>
    </row>
    <row r="699" spans="1:5" ht="12.75">
      <c r="A699" s="35" t="s">
        <v>55</v>
      </c>
      <c r="E699" s="39" t="s">
        <v>5</v>
      </c>
    </row>
    <row r="700" spans="1:5" ht="25.5">
      <c r="A700" s="35" t="s">
        <v>56</v>
      </c>
      <c r="E700" s="40" t="s">
        <v>833</v>
      </c>
    </row>
    <row r="701" spans="1:5" ht="12.75">
      <c r="A701" t="s">
        <v>58</v>
      </c>
      <c r="E701" s="39" t="s">
        <v>5</v>
      </c>
    </row>
    <row r="702" spans="1:16" ht="12.75">
      <c r="A702" t="s">
        <v>49</v>
      </c>
      <c s="34" t="s">
        <v>998</v>
      </c>
      <c s="34" t="s">
        <v>803</v>
      </c>
      <c s="35" t="s">
        <v>90</v>
      </c>
      <c s="6" t="s">
        <v>804</v>
      </c>
      <c s="36" t="s">
        <v>774</v>
      </c>
      <c s="37">
        <v>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54</v>
      </c>
      <c>
        <f>(M702*21)/100</f>
      </c>
      <c t="s">
        <v>27</v>
      </c>
    </row>
    <row r="703" spans="1:5" ht="12.75">
      <c r="A703" s="35" t="s">
        <v>55</v>
      </c>
      <c r="E703" s="39" t="s">
        <v>884</v>
      </c>
    </row>
    <row r="704" spans="1:5" ht="25.5">
      <c r="A704" s="35" t="s">
        <v>56</v>
      </c>
      <c r="E704" s="40" t="s">
        <v>885</v>
      </c>
    </row>
    <row r="705" spans="1:5" ht="12.75">
      <c r="A705" t="s">
        <v>58</v>
      </c>
      <c r="E705" s="39" t="s">
        <v>5</v>
      </c>
    </row>
    <row r="706" spans="1:16" ht="12.75">
      <c r="A706" t="s">
        <v>49</v>
      </c>
      <c s="34" t="s">
        <v>999</v>
      </c>
      <c s="34" t="s">
        <v>807</v>
      </c>
      <c s="35" t="s">
        <v>90</v>
      </c>
      <c s="6" t="s">
        <v>808</v>
      </c>
      <c s="36" t="s">
        <v>110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54</v>
      </c>
      <c>
        <f>(M706*21)/100</f>
      </c>
      <c t="s">
        <v>27</v>
      </c>
    </row>
    <row r="707" spans="1:5" ht="12.75">
      <c r="A707" s="35" t="s">
        <v>55</v>
      </c>
      <c r="E707" s="39" t="s">
        <v>765</v>
      </c>
    </row>
    <row r="708" spans="1:5" ht="25.5">
      <c r="A708" s="35" t="s">
        <v>56</v>
      </c>
      <c r="E708" s="40" t="s">
        <v>834</v>
      </c>
    </row>
    <row r="709" spans="1:5" ht="12.75">
      <c r="A709" t="s">
        <v>58</v>
      </c>
      <c r="E709" s="39" t="s">
        <v>5</v>
      </c>
    </row>
    <row r="710" spans="1:16" ht="12.75">
      <c r="A710" t="s">
        <v>49</v>
      </c>
      <c s="34" t="s">
        <v>1000</v>
      </c>
      <c s="34" t="s">
        <v>810</v>
      </c>
      <c s="35" t="s">
        <v>90</v>
      </c>
      <c s="6" t="s">
        <v>811</v>
      </c>
      <c s="36" t="s">
        <v>110</v>
      </c>
      <c s="37">
        <v>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54</v>
      </c>
      <c>
        <f>(M710*21)/100</f>
      </c>
      <c t="s">
        <v>27</v>
      </c>
    </row>
    <row r="711" spans="1:5" ht="12.75">
      <c r="A711" s="35" t="s">
        <v>55</v>
      </c>
      <c r="E711" s="39" t="s">
        <v>812</v>
      </c>
    </row>
    <row r="712" spans="1:5" ht="25.5">
      <c r="A712" s="35" t="s">
        <v>56</v>
      </c>
      <c r="E712" s="40" t="s">
        <v>834</v>
      </c>
    </row>
    <row r="713" spans="1:5" ht="12.75">
      <c r="A713" t="s">
        <v>58</v>
      </c>
      <c r="E713" s="39" t="s">
        <v>5</v>
      </c>
    </row>
    <row r="714" spans="1:16" ht="12.75">
      <c r="A714" t="s">
        <v>49</v>
      </c>
      <c s="34" t="s">
        <v>1001</v>
      </c>
      <c s="34" t="s">
        <v>813</v>
      </c>
      <c s="35" t="s">
        <v>90</v>
      </c>
      <c s="6" t="s">
        <v>814</v>
      </c>
      <c s="36" t="s">
        <v>774</v>
      </c>
      <c s="37">
        <v>4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54</v>
      </c>
      <c>
        <f>(M714*21)/100</f>
      </c>
      <c t="s">
        <v>27</v>
      </c>
    </row>
    <row r="715" spans="1:5" ht="12.75">
      <c r="A715" s="35" t="s">
        <v>55</v>
      </c>
      <c r="E715" s="39" t="s">
        <v>884</v>
      </c>
    </row>
    <row r="716" spans="1:5" ht="25.5">
      <c r="A716" s="35" t="s">
        <v>56</v>
      </c>
      <c r="E716" s="40" t="s">
        <v>885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1002</v>
      </c>
      <c s="34" t="s">
        <v>815</v>
      </c>
      <c s="35" t="s">
        <v>90</v>
      </c>
      <c s="6" t="s">
        <v>816</v>
      </c>
      <c s="36" t="s">
        <v>110</v>
      </c>
      <c s="37">
        <v>57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54</v>
      </c>
      <c>
        <f>(M718*21)/100</f>
      </c>
      <c t="s">
        <v>27</v>
      </c>
    </row>
    <row r="719" spans="1:5" ht="12.75">
      <c r="A719" s="35" t="s">
        <v>55</v>
      </c>
      <c r="E719" s="39" t="s">
        <v>817</v>
      </c>
    </row>
    <row r="720" spans="1:5" ht="25.5">
      <c r="A720" s="35" t="s">
        <v>56</v>
      </c>
      <c r="E720" s="40" t="s">
        <v>818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1003</v>
      </c>
      <c s="34" t="s">
        <v>819</v>
      </c>
      <c s="35" t="s">
        <v>90</v>
      </c>
      <c s="6" t="s">
        <v>820</v>
      </c>
      <c s="36" t="s">
        <v>110</v>
      </c>
      <c s="37">
        <v>57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54</v>
      </c>
      <c>
        <f>(M722*21)/100</f>
      </c>
      <c t="s">
        <v>27</v>
      </c>
    </row>
    <row r="723" spans="1:5" ht="12.75">
      <c r="A723" s="35" t="s">
        <v>55</v>
      </c>
      <c r="E723" s="39" t="s">
        <v>817</v>
      </c>
    </row>
    <row r="724" spans="1:5" ht="25.5">
      <c r="A724" s="35" t="s">
        <v>56</v>
      </c>
      <c r="E724" s="40" t="s">
        <v>818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1004</v>
      </c>
      <c s="34" t="s">
        <v>821</v>
      </c>
      <c s="35" t="s">
        <v>90</v>
      </c>
      <c s="6" t="s">
        <v>822</v>
      </c>
      <c s="36" t="s">
        <v>774</v>
      </c>
      <c s="37">
        <v>114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54</v>
      </c>
      <c>
        <f>(M726*21)/100</f>
      </c>
      <c t="s">
        <v>27</v>
      </c>
    </row>
    <row r="727" spans="1:5" ht="12.75">
      <c r="A727" s="35" t="s">
        <v>55</v>
      </c>
      <c r="E727" s="39" t="s">
        <v>884</v>
      </c>
    </row>
    <row r="728" spans="1:5" ht="25.5">
      <c r="A728" s="35" t="s">
        <v>56</v>
      </c>
      <c r="E728" s="40" t="s">
        <v>1005</v>
      </c>
    </row>
    <row r="729" spans="1:5" ht="12.75">
      <c r="A729" t="s">
        <v>58</v>
      </c>
      <c r="E729" s="39" t="s">
        <v>5</v>
      </c>
    </row>
    <row r="730" spans="1:13" ht="12.75">
      <c r="A730" t="s">
        <v>46</v>
      </c>
      <c r="C730" s="31" t="s">
        <v>1006</v>
      </c>
      <c r="E730" s="33" t="s">
        <v>1007</v>
      </c>
      <c r="J730" s="32">
        <f>0</f>
      </c>
      <c s="32">
        <f>0</f>
      </c>
      <c s="32">
        <f>0+L731+L735+L739+L743+L747+L751+L755+L759+L763+L767+L771+L775+L779+L783+L787+L791+L795+L799+L803</f>
      </c>
      <c s="32">
        <f>0+M731+M735+M739+M743+M747+M751+M755+M759+M763+M767+M771+M775+M779+M783+M787+M791+M795+M799+M803</f>
      </c>
    </row>
    <row r="731" spans="1:16" ht="12.75">
      <c r="A731" t="s">
        <v>49</v>
      </c>
      <c s="34" t="s">
        <v>1008</v>
      </c>
      <c s="34" t="s">
        <v>758</v>
      </c>
      <c s="35" t="s">
        <v>94</v>
      </c>
      <c s="6" t="s">
        <v>759</v>
      </c>
      <c s="36" t="s">
        <v>110</v>
      </c>
      <c s="37">
        <v>4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54</v>
      </c>
      <c>
        <f>(M731*21)/100</f>
      </c>
      <c t="s">
        <v>27</v>
      </c>
    </row>
    <row r="732" spans="1:5" ht="12.75">
      <c r="A732" s="35" t="s">
        <v>55</v>
      </c>
      <c r="E732" s="39" t="s">
        <v>760</v>
      </c>
    </row>
    <row r="733" spans="1:5" ht="25.5">
      <c r="A733" s="35" t="s">
        <v>56</v>
      </c>
      <c r="E733" s="40" t="s">
        <v>761</v>
      </c>
    </row>
    <row r="734" spans="1:5" ht="12.75">
      <c r="A734" t="s">
        <v>58</v>
      </c>
      <c r="E734" s="39" t="s">
        <v>5</v>
      </c>
    </row>
    <row r="735" spans="1:16" ht="25.5">
      <c r="A735" t="s">
        <v>49</v>
      </c>
      <c s="34" t="s">
        <v>1009</v>
      </c>
      <c s="34" t="s">
        <v>763</v>
      </c>
      <c s="35" t="s">
        <v>94</v>
      </c>
      <c s="6" t="s">
        <v>764</v>
      </c>
      <c s="36" t="s">
        <v>110</v>
      </c>
      <c s="37">
        <v>12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54</v>
      </c>
      <c>
        <f>(M735*21)/100</f>
      </c>
      <c t="s">
        <v>27</v>
      </c>
    </row>
    <row r="736" spans="1:5" ht="12.75">
      <c r="A736" s="35" t="s">
        <v>55</v>
      </c>
      <c r="E736" s="39" t="s">
        <v>765</v>
      </c>
    </row>
    <row r="737" spans="1:5" ht="102">
      <c r="A737" s="35" t="s">
        <v>56</v>
      </c>
      <c r="E737" s="40" t="s">
        <v>1010</v>
      </c>
    </row>
    <row r="738" spans="1:5" ht="12.75">
      <c r="A738" t="s">
        <v>58</v>
      </c>
      <c r="E738" s="39" t="s">
        <v>5</v>
      </c>
    </row>
    <row r="739" spans="1:16" ht="12.75">
      <c r="A739" t="s">
        <v>49</v>
      </c>
      <c s="34" t="s">
        <v>1011</v>
      </c>
      <c s="34" t="s">
        <v>768</v>
      </c>
      <c s="35" t="s">
        <v>94</v>
      </c>
      <c s="6" t="s">
        <v>769</v>
      </c>
      <c s="36" t="s">
        <v>110</v>
      </c>
      <c s="37">
        <v>12</v>
      </c>
      <c s="36">
        <v>0</v>
      </c>
      <c s="36">
        <f>ROUND(G739*H739,6)</f>
      </c>
      <c r="L739" s="38">
        <v>0</v>
      </c>
      <c s="32">
        <f>ROUND(ROUND(L739,2)*ROUND(G739,3),2)</f>
      </c>
      <c s="36" t="s">
        <v>54</v>
      </c>
      <c>
        <f>(M739*21)/100</f>
      </c>
      <c t="s">
        <v>27</v>
      </c>
    </row>
    <row r="740" spans="1:5" ht="12.75">
      <c r="A740" s="35" t="s">
        <v>55</v>
      </c>
      <c r="E740" s="39" t="s">
        <v>770</v>
      </c>
    </row>
    <row r="741" spans="1:5" ht="102">
      <c r="A741" s="35" t="s">
        <v>56</v>
      </c>
      <c r="E741" s="40" t="s">
        <v>1010</v>
      </c>
    </row>
    <row r="742" spans="1:5" ht="12.75">
      <c r="A742" t="s">
        <v>58</v>
      </c>
      <c r="E742" s="39" t="s">
        <v>5</v>
      </c>
    </row>
    <row r="743" spans="1:16" ht="12.75">
      <c r="A743" t="s">
        <v>49</v>
      </c>
      <c s="34" t="s">
        <v>1012</v>
      </c>
      <c s="34" t="s">
        <v>772</v>
      </c>
      <c s="35" t="s">
        <v>94</v>
      </c>
      <c s="6" t="s">
        <v>773</v>
      </c>
      <c s="36" t="s">
        <v>774</v>
      </c>
      <c s="37">
        <v>24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54</v>
      </c>
      <c>
        <f>(M743*21)/100</f>
      </c>
      <c t="s">
        <v>27</v>
      </c>
    </row>
    <row r="744" spans="1:5" ht="12.75">
      <c r="A744" s="35" t="s">
        <v>55</v>
      </c>
      <c r="E744" s="39" t="s">
        <v>873</v>
      </c>
    </row>
    <row r="745" spans="1:5" ht="25.5">
      <c r="A745" s="35" t="s">
        <v>56</v>
      </c>
      <c r="E745" s="40" t="s">
        <v>1013</v>
      </c>
    </row>
    <row r="746" spans="1:5" ht="12.75">
      <c r="A746" t="s">
        <v>58</v>
      </c>
      <c r="E746" s="39" t="s">
        <v>5</v>
      </c>
    </row>
    <row r="747" spans="1:16" ht="25.5">
      <c r="A747" t="s">
        <v>49</v>
      </c>
      <c s="34" t="s">
        <v>1014</v>
      </c>
      <c s="34" t="s">
        <v>778</v>
      </c>
      <c s="35" t="s">
        <v>94</v>
      </c>
      <c s="6" t="s">
        <v>779</v>
      </c>
      <c s="36" t="s">
        <v>110</v>
      </c>
      <c s="37">
        <v>4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54</v>
      </c>
      <c>
        <f>(M747*21)/100</f>
      </c>
      <c t="s">
        <v>27</v>
      </c>
    </row>
    <row r="748" spans="1:5" ht="12.75">
      <c r="A748" s="35" t="s">
        <v>55</v>
      </c>
      <c r="E748" s="39" t="s">
        <v>765</v>
      </c>
    </row>
    <row r="749" spans="1:5" ht="51">
      <c r="A749" s="35" t="s">
        <v>56</v>
      </c>
      <c r="E749" s="40" t="s">
        <v>1015</v>
      </c>
    </row>
    <row r="750" spans="1:5" ht="12.75">
      <c r="A750" t="s">
        <v>58</v>
      </c>
      <c r="E750" s="39" t="s">
        <v>5</v>
      </c>
    </row>
    <row r="751" spans="1:16" ht="12.75">
      <c r="A751" t="s">
        <v>49</v>
      </c>
      <c s="34" t="s">
        <v>1016</v>
      </c>
      <c s="34" t="s">
        <v>781</v>
      </c>
      <c s="35" t="s">
        <v>94</v>
      </c>
      <c s="6" t="s">
        <v>782</v>
      </c>
      <c s="36" t="s">
        <v>110</v>
      </c>
      <c s="37">
        <v>4</v>
      </c>
      <c s="36">
        <v>0</v>
      </c>
      <c s="36">
        <f>ROUND(G751*H751,6)</f>
      </c>
      <c r="L751" s="38">
        <v>0</v>
      </c>
      <c s="32">
        <f>ROUND(ROUND(L751,2)*ROUND(G751,3),2)</f>
      </c>
      <c s="36" t="s">
        <v>54</v>
      </c>
      <c>
        <f>(M751*21)/100</f>
      </c>
      <c t="s">
        <v>27</v>
      </c>
    </row>
    <row r="752" spans="1:5" ht="12.75">
      <c r="A752" s="35" t="s">
        <v>55</v>
      </c>
      <c r="E752" s="39" t="s">
        <v>770</v>
      </c>
    </row>
    <row r="753" spans="1:5" ht="51">
      <c r="A753" s="35" t="s">
        <v>56</v>
      </c>
      <c r="E753" s="40" t="s">
        <v>1015</v>
      </c>
    </row>
    <row r="754" spans="1:5" ht="12.75">
      <c r="A754" t="s">
        <v>58</v>
      </c>
      <c r="E754" s="39" t="s">
        <v>5</v>
      </c>
    </row>
    <row r="755" spans="1:16" ht="12.75">
      <c r="A755" t="s">
        <v>49</v>
      </c>
      <c s="34" t="s">
        <v>1017</v>
      </c>
      <c s="34" t="s">
        <v>783</v>
      </c>
      <c s="35" t="s">
        <v>94</v>
      </c>
      <c s="6" t="s">
        <v>784</v>
      </c>
      <c s="36" t="s">
        <v>774</v>
      </c>
      <c s="37">
        <v>8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54</v>
      </c>
      <c>
        <f>(M755*21)/100</f>
      </c>
      <c t="s">
        <v>27</v>
      </c>
    </row>
    <row r="756" spans="1:5" ht="12.75">
      <c r="A756" s="35" t="s">
        <v>55</v>
      </c>
      <c r="E756" s="39" t="s">
        <v>873</v>
      </c>
    </row>
    <row r="757" spans="1:5" ht="25.5">
      <c r="A757" s="35" t="s">
        <v>56</v>
      </c>
      <c r="E757" s="40" t="s">
        <v>1018</v>
      </c>
    </row>
    <row r="758" spans="1:5" ht="12.75">
      <c r="A758" t="s">
        <v>58</v>
      </c>
      <c r="E758" s="39" t="s">
        <v>5</v>
      </c>
    </row>
    <row r="759" spans="1:16" ht="12.75">
      <c r="A759" t="s">
        <v>49</v>
      </c>
      <c s="34" t="s">
        <v>1019</v>
      </c>
      <c s="34" t="s">
        <v>786</v>
      </c>
      <c s="35" t="s">
        <v>94</v>
      </c>
      <c s="6" t="s">
        <v>787</v>
      </c>
      <c s="36" t="s">
        <v>110</v>
      </c>
      <c s="37">
        <v>24</v>
      </c>
      <c s="36">
        <v>0</v>
      </c>
      <c s="36">
        <f>ROUND(G759*H759,6)</f>
      </c>
      <c r="L759" s="38">
        <v>0</v>
      </c>
      <c s="32">
        <f>ROUND(ROUND(L759,2)*ROUND(G759,3),2)</f>
      </c>
      <c s="36" t="s">
        <v>54</v>
      </c>
      <c>
        <f>(M759*21)/100</f>
      </c>
      <c t="s">
        <v>27</v>
      </c>
    </row>
    <row r="760" spans="1:5" ht="12.75">
      <c r="A760" s="35" t="s">
        <v>55</v>
      </c>
      <c r="E760" s="39" t="s">
        <v>788</v>
      </c>
    </row>
    <row r="761" spans="1:5" ht="25.5">
      <c r="A761" s="35" t="s">
        <v>56</v>
      </c>
      <c r="E761" s="40" t="s">
        <v>1020</v>
      </c>
    </row>
    <row r="762" spans="1:5" ht="12.75">
      <c r="A762" t="s">
        <v>58</v>
      </c>
      <c r="E762" s="39" t="s">
        <v>5</v>
      </c>
    </row>
    <row r="763" spans="1:16" ht="12.75">
      <c r="A763" t="s">
        <v>49</v>
      </c>
      <c s="34" t="s">
        <v>1021</v>
      </c>
      <c s="34" t="s">
        <v>790</v>
      </c>
      <c s="35" t="s">
        <v>94</v>
      </c>
      <c s="6" t="s">
        <v>791</v>
      </c>
      <c s="36" t="s">
        <v>110</v>
      </c>
      <c s="37">
        <v>24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54</v>
      </c>
      <c>
        <f>(M763*21)/100</f>
      </c>
      <c t="s">
        <v>27</v>
      </c>
    </row>
    <row r="764" spans="1:5" ht="12.75">
      <c r="A764" s="35" t="s">
        <v>55</v>
      </c>
      <c r="E764" s="39" t="s">
        <v>792</v>
      </c>
    </row>
    <row r="765" spans="1:5" ht="25.5">
      <c r="A765" s="35" t="s">
        <v>56</v>
      </c>
      <c r="E765" s="40" t="s">
        <v>1020</v>
      </c>
    </row>
    <row r="766" spans="1:5" ht="12.75">
      <c r="A766" t="s">
        <v>58</v>
      </c>
      <c r="E766" s="39" t="s">
        <v>5</v>
      </c>
    </row>
    <row r="767" spans="1:16" ht="12.75">
      <c r="A767" t="s">
        <v>49</v>
      </c>
      <c s="34" t="s">
        <v>1022</v>
      </c>
      <c s="34" t="s">
        <v>793</v>
      </c>
      <c s="35" t="s">
        <v>94</v>
      </c>
      <c s="6" t="s">
        <v>794</v>
      </c>
      <c s="36" t="s">
        <v>774</v>
      </c>
      <c s="37">
        <v>48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54</v>
      </c>
      <c>
        <f>(M767*21)/100</f>
      </c>
      <c t="s">
        <v>27</v>
      </c>
    </row>
    <row r="768" spans="1:5" ht="12.75">
      <c r="A768" s="35" t="s">
        <v>55</v>
      </c>
      <c r="E768" s="39" t="s">
        <v>880</v>
      </c>
    </row>
    <row r="769" spans="1:5" ht="25.5">
      <c r="A769" s="35" t="s">
        <v>56</v>
      </c>
      <c r="E769" s="40" t="s">
        <v>1023</v>
      </c>
    </row>
    <row r="770" spans="1:5" ht="12.75">
      <c r="A770" t="s">
        <v>58</v>
      </c>
      <c r="E770" s="39" t="s">
        <v>5</v>
      </c>
    </row>
    <row r="771" spans="1:16" ht="12.75">
      <c r="A771" t="s">
        <v>49</v>
      </c>
      <c s="34" t="s">
        <v>1024</v>
      </c>
      <c s="34" t="s">
        <v>797</v>
      </c>
      <c s="35" t="s">
        <v>94</v>
      </c>
      <c s="6" t="s">
        <v>798</v>
      </c>
      <c s="36" t="s">
        <v>110</v>
      </c>
      <c s="37">
        <v>2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54</v>
      </c>
      <c>
        <f>(M771*21)/100</f>
      </c>
      <c t="s">
        <v>27</v>
      </c>
    </row>
    <row r="772" spans="1:5" ht="12.75">
      <c r="A772" s="35" t="s">
        <v>55</v>
      </c>
      <c r="E772" s="39" t="s">
        <v>799</v>
      </c>
    </row>
    <row r="773" spans="1:5" ht="25.5">
      <c r="A773" s="35" t="s">
        <v>56</v>
      </c>
      <c r="E773" s="40" t="s">
        <v>833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1025</v>
      </c>
      <c s="34" t="s">
        <v>801</v>
      </c>
      <c s="35" t="s">
        <v>94</v>
      </c>
      <c s="6" t="s">
        <v>802</v>
      </c>
      <c s="36" t="s">
        <v>110</v>
      </c>
      <c s="37">
        <v>2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54</v>
      </c>
      <c>
        <f>(M775*21)/100</f>
      </c>
      <c t="s">
        <v>27</v>
      </c>
    </row>
    <row r="776" spans="1:5" ht="12.75">
      <c r="A776" s="35" t="s">
        <v>55</v>
      </c>
      <c r="E776" s="39" t="s">
        <v>5</v>
      </c>
    </row>
    <row r="777" spans="1:5" ht="25.5">
      <c r="A777" s="35" t="s">
        <v>56</v>
      </c>
      <c r="E777" s="40" t="s">
        <v>833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1026</v>
      </c>
      <c s="34" t="s">
        <v>803</v>
      </c>
      <c s="35" t="s">
        <v>94</v>
      </c>
      <c s="6" t="s">
        <v>804</v>
      </c>
      <c s="36" t="s">
        <v>774</v>
      </c>
      <c s="37">
        <v>4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54</v>
      </c>
      <c>
        <f>(M779*21)/100</f>
      </c>
      <c t="s">
        <v>27</v>
      </c>
    </row>
    <row r="780" spans="1:5" ht="12.75">
      <c r="A780" s="35" t="s">
        <v>55</v>
      </c>
      <c r="E780" s="39" t="s">
        <v>884</v>
      </c>
    </row>
    <row r="781" spans="1:5" ht="25.5">
      <c r="A781" s="35" t="s">
        <v>56</v>
      </c>
      <c r="E781" s="40" t="s">
        <v>885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1027</v>
      </c>
      <c s="34" t="s">
        <v>807</v>
      </c>
      <c s="35" t="s">
        <v>94</v>
      </c>
      <c s="6" t="s">
        <v>808</v>
      </c>
      <c s="36" t="s">
        <v>110</v>
      </c>
      <c s="37">
        <v>2</v>
      </c>
      <c s="36">
        <v>0</v>
      </c>
      <c s="36">
        <f>ROUND(G783*H783,6)</f>
      </c>
      <c r="L783" s="38">
        <v>0</v>
      </c>
      <c s="32">
        <f>ROUND(ROUND(L783,2)*ROUND(G783,3),2)</f>
      </c>
      <c s="36" t="s">
        <v>54</v>
      </c>
      <c>
        <f>(M783*21)/100</f>
      </c>
      <c t="s">
        <v>27</v>
      </c>
    </row>
    <row r="784" spans="1:5" ht="12.75">
      <c r="A784" s="35" t="s">
        <v>55</v>
      </c>
      <c r="E784" s="39" t="s">
        <v>765</v>
      </c>
    </row>
    <row r="785" spans="1:5" ht="25.5">
      <c r="A785" s="35" t="s">
        <v>56</v>
      </c>
      <c r="E785" s="40" t="s">
        <v>834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1028</v>
      </c>
      <c s="34" t="s">
        <v>810</v>
      </c>
      <c s="35" t="s">
        <v>94</v>
      </c>
      <c s="6" t="s">
        <v>811</v>
      </c>
      <c s="36" t="s">
        <v>110</v>
      </c>
      <c s="37">
        <v>2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812</v>
      </c>
    </row>
    <row r="789" spans="1:5" ht="25.5">
      <c r="A789" s="35" t="s">
        <v>56</v>
      </c>
      <c r="E789" s="40" t="s">
        <v>834</v>
      </c>
    </row>
    <row r="790" spans="1:5" ht="12.75">
      <c r="A790" t="s">
        <v>58</v>
      </c>
      <c r="E790" s="39" t="s">
        <v>5</v>
      </c>
    </row>
    <row r="791" spans="1:16" ht="12.75">
      <c r="A791" t="s">
        <v>49</v>
      </c>
      <c s="34" t="s">
        <v>1029</v>
      </c>
      <c s="34" t="s">
        <v>813</v>
      </c>
      <c s="35" t="s">
        <v>94</v>
      </c>
      <c s="6" t="s">
        <v>814</v>
      </c>
      <c s="36" t="s">
        <v>774</v>
      </c>
      <c s="37">
        <v>4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54</v>
      </c>
      <c>
        <f>(M791*21)/100</f>
      </c>
      <c t="s">
        <v>27</v>
      </c>
    </row>
    <row r="792" spans="1:5" ht="12.75">
      <c r="A792" s="35" t="s">
        <v>55</v>
      </c>
      <c r="E792" s="39" t="s">
        <v>884</v>
      </c>
    </row>
    <row r="793" spans="1:5" ht="25.5">
      <c r="A793" s="35" t="s">
        <v>56</v>
      </c>
      <c r="E793" s="40" t="s">
        <v>885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1030</v>
      </c>
      <c s="34" t="s">
        <v>815</v>
      </c>
      <c s="35" t="s">
        <v>94</v>
      </c>
      <c s="6" t="s">
        <v>816</v>
      </c>
      <c s="36" t="s">
        <v>110</v>
      </c>
      <c s="37">
        <v>26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54</v>
      </c>
      <c>
        <f>(M795*21)/100</f>
      </c>
      <c t="s">
        <v>27</v>
      </c>
    </row>
    <row r="796" spans="1:5" ht="12.75">
      <c r="A796" s="35" t="s">
        <v>55</v>
      </c>
      <c r="E796" s="39" t="s">
        <v>817</v>
      </c>
    </row>
    <row r="797" spans="1:5" ht="25.5">
      <c r="A797" s="35" t="s">
        <v>56</v>
      </c>
      <c r="E797" s="40" t="s">
        <v>1031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1032</v>
      </c>
      <c s="34" t="s">
        <v>819</v>
      </c>
      <c s="35" t="s">
        <v>94</v>
      </c>
      <c s="6" t="s">
        <v>820</v>
      </c>
      <c s="36" t="s">
        <v>110</v>
      </c>
      <c s="37">
        <v>26</v>
      </c>
      <c s="36">
        <v>0</v>
      </c>
      <c s="36">
        <f>ROUND(G799*H799,6)</f>
      </c>
      <c r="L799" s="38">
        <v>0</v>
      </c>
      <c s="32">
        <f>ROUND(ROUND(L799,2)*ROUND(G799,3),2)</f>
      </c>
      <c s="36" t="s">
        <v>54</v>
      </c>
      <c>
        <f>(M799*21)/100</f>
      </c>
      <c t="s">
        <v>27</v>
      </c>
    </row>
    <row r="800" spans="1:5" ht="12.75">
      <c r="A800" s="35" t="s">
        <v>55</v>
      </c>
      <c r="E800" s="39" t="s">
        <v>817</v>
      </c>
    </row>
    <row r="801" spans="1:5" ht="25.5">
      <c r="A801" s="35" t="s">
        <v>56</v>
      </c>
      <c r="E801" s="40" t="s">
        <v>1031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1033</v>
      </c>
      <c s="34" t="s">
        <v>821</v>
      </c>
      <c s="35" t="s">
        <v>94</v>
      </c>
      <c s="6" t="s">
        <v>822</v>
      </c>
      <c s="36" t="s">
        <v>774</v>
      </c>
      <c s="37">
        <v>52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54</v>
      </c>
      <c>
        <f>(M803*21)/100</f>
      </c>
      <c t="s">
        <v>27</v>
      </c>
    </row>
    <row r="804" spans="1:5" ht="12.75">
      <c r="A804" s="35" t="s">
        <v>55</v>
      </c>
      <c r="E804" s="39" t="s">
        <v>884</v>
      </c>
    </row>
    <row r="805" spans="1:5" ht="25.5">
      <c r="A805" s="35" t="s">
        <v>56</v>
      </c>
      <c r="E805" s="40" t="s">
        <v>1034</v>
      </c>
    </row>
    <row r="806" spans="1:5" ht="12.75">
      <c r="A806" t="s">
        <v>58</v>
      </c>
      <c r="E806" s="39" t="s">
        <v>5</v>
      </c>
    </row>
    <row r="807" spans="1:13" ht="12.75">
      <c r="A807" t="s">
        <v>46</v>
      </c>
      <c r="C807" s="31" t="s">
        <v>1035</v>
      </c>
      <c r="E807" s="33" t="s">
        <v>1036</v>
      </c>
      <c r="J807" s="32">
        <f>0</f>
      </c>
      <c s="32">
        <f>0</f>
      </c>
      <c s="32">
        <f>0+L808+L812+L816+L820+L824+L828+L832+L836+L840+L844+L848+L852+L856+L860+L864+L868+L872+L876+L880</f>
      </c>
      <c s="32">
        <f>0+M808+M812+M816+M820+M824+M828+M832+M836+M840+M844+M848+M852+M856+M860+M864+M868+M872+M876+M880</f>
      </c>
    </row>
    <row r="808" spans="1:16" ht="12.75">
      <c r="A808" t="s">
        <v>49</v>
      </c>
      <c s="34" t="s">
        <v>1037</v>
      </c>
      <c s="34" t="s">
        <v>758</v>
      </c>
      <c s="35" t="s">
        <v>100</v>
      </c>
      <c s="6" t="s">
        <v>759</v>
      </c>
      <c s="36" t="s">
        <v>110</v>
      </c>
      <c s="37">
        <v>2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54</v>
      </c>
      <c>
        <f>(M808*21)/100</f>
      </c>
      <c t="s">
        <v>27</v>
      </c>
    </row>
    <row r="809" spans="1:5" ht="12.75">
      <c r="A809" s="35" t="s">
        <v>55</v>
      </c>
      <c r="E809" s="39" t="s">
        <v>760</v>
      </c>
    </row>
    <row r="810" spans="1:5" ht="25.5">
      <c r="A810" s="35" t="s">
        <v>56</v>
      </c>
      <c r="E810" s="40" t="s">
        <v>839</v>
      </c>
    </row>
    <row r="811" spans="1:5" ht="12.75">
      <c r="A811" t="s">
        <v>58</v>
      </c>
      <c r="E811" s="39" t="s">
        <v>5</v>
      </c>
    </row>
    <row r="812" spans="1:16" ht="25.5">
      <c r="A812" t="s">
        <v>49</v>
      </c>
      <c s="34" t="s">
        <v>1038</v>
      </c>
      <c s="34" t="s">
        <v>763</v>
      </c>
      <c s="35" t="s">
        <v>100</v>
      </c>
      <c s="6" t="s">
        <v>764</v>
      </c>
      <c s="36" t="s">
        <v>110</v>
      </c>
      <c s="37">
        <v>29</v>
      </c>
      <c s="36">
        <v>0</v>
      </c>
      <c s="36">
        <f>ROUND(G812*H812,6)</f>
      </c>
      <c r="L812" s="38">
        <v>0</v>
      </c>
      <c s="32">
        <f>ROUND(ROUND(L812,2)*ROUND(G812,3),2)</f>
      </c>
      <c s="36" t="s">
        <v>54</v>
      </c>
      <c>
        <f>(M812*21)/100</f>
      </c>
      <c t="s">
        <v>27</v>
      </c>
    </row>
    <row r="813" spans="1:5" ht="12.75">
      <c r="A813" s="35" t="s">
        <v>55</v>
      </c>
      <c r="E813" s="39" t="s">
        <v>765</v>
      </c>
    </row>
    <row r="814" spans="1:5" ht="102">
      <c r="A814" s="35" t="s">
        <v>56</v>
      </c>
      <c r="E814" s="40" t="s">
        <v>1039</v>
      </c>
    </row>
    <row r="815" spans="1:5" ht="12.75">
      <c r="A815" t="s">
        <v>58</v>
      </c>
      <c r="E815" s="39" t="s">
        <v>5</v>
      </c>
    </row>
    <row r="816" spans="1:16" ht="12.75">
      <c r="A816" t="s">
        <v>49</v>
      </c>
      <c s="34" t="s">
        <v>1040</v>
      </c>
      <c s="34" t="s">
        <v>768</v>
      </c>
      <c s="35" t="s">
        <v>100</v>
      </c>
      <c s="6" t="s">
        <v>769</v>
      </c>
      <c s="36" t="s">
        <v>110</v>
      </c>
      <c s="37">
        <v>29</v>
      </c>
      <c s="36">
        <v>0</v>
      </c>
      <c s="36">
        <f>ROUND(G816*H816,6)</f>
      </c>
      <c r="L816" s="38">
        <v>0</v>
      </c>
      <c s="32">
        <f>ROUND(ROUND(L816,2)*ROUND(G816,3),2)</f>
      </c>
      <c s="36" t="s">
        <v>54</v>
      </c>
      <c>
        <f>(M816*21)/100</f>
      </c>
      <c t="s">
        <v>27</v>
      </c>
    </row>
    <row r="817" spans="1:5" ht="12.75">
      <c r="A817" s="35" t="s">
        <v>55</v>
      </c>
      <c r="E817" s="39" t="s">
        <v>770</v>
      </c>
    </row>
    <row r="818" spans="1:5" ht="102">
      <c r="A818" s="35" t="s">
        <v>56</v>
      </c>
      <c r="E818" s="40" t="s">
        <v>1039</v>
      </c>
    </row>
    <row r="819" spans="1:5" ht="12.75">
      <c r="A819" t="s">
        <v>58</v>
      </c>
      <c r="E819" s="39" t="s">
        <v>5</v>
      </c>
    </row>
    <row r="820" spans="1:16" ht="12.75">
      <c r="A820" t="s">
        <v>49</v>
      </c>
      <c s="34" t="s">
        <v>1041</v>
      </c>
      <c s="34" t="s">
        <v>772</v>
      </c>
      <c s="35" t="s">
        <v>100</v>
      </c>
      <c s="6" t="s">
        <v>773</v>
      </c>
      <c s="36" t="s">
        <v>774</v>
      </c>
      <c s="37">
        <v>58</v>
      </c>
      <c s="36">
        <v>0</v>
      </c>
      <c s="36">
        <f>ROUND(G820*H820,6)</f>
      </c>
      <c r="L820" s="38">
        <v>0</v>
      </c>
      <c s="32">
        <f>ROUND(ROUND(L820,2)*ROUND(G820,3),2)</f>
      </c>
      <c s="36" t="s">
        <v>54</v>
      </c>
      <c>
        <f>(M820*21)/100</f>
      </c>
      <c t="s">
        <v>27</v>
      </c>
    </row>
    <row r="821" spans="1:5" ht="12.75">
      <c r="A821" s="35" t="s">
        <v>55</v>
      </c>
      <c r="E821" s="39" t="s">
        <v>873</v>
      </c>
    </row>
    <row r="822" spans="1:5" ht="25.5">
      <c r="A822" s="35" t="s">
        <v>56</v>
      </c>
      <c r="E822" s="40" t="s">
        <v>1042</v>
      </c>
    </row>
    <row r="823" spans="1:5" ht="12.75">
      <c r="A823" t="s">
        <v>58</v>
      </c>
      <c r="E823" s="39" t="s">
        <v>5</v>
      </c>
    </row>
    <row r="824" spans="1:16" ht="25.5">
      <c r="A824" t="s">
        <v>49</v>
      </c>
      <c s="34" t="s">
        <v>1043</v>
      </c>
      <c s="34" t="s">
        <v>778</v>
      </c>
      <c s="35" t="s">
        <v>100</v>
      </c>
      <c s="6" t="s">
        <v>779</v>
      </c>
      <c s="36" t="s">
        <v>110</v>
      </c>
      <c s="37">
        <v>7</v>
      </c>
      <c s="36">
        <v>0</v>
      </c>
      <c s="36">
        <f>ROUND(G824*H824,6)</f>
      </c>
      <c r="L824" s="38">
        <v>0</v>
      </c>
      <c s="32">
        <f>ROUND(ROUND(L824,2)*ROUND(G824,3),2)</f>
      </c>
      <c s="36" t="s">
        <v>54</v>
      </c>
      <c>
        <f>(M824*21)/100</f>
      </c>
      <c t="s">
        <v>27</v>
      </c>
    </row>
    <row r="825" spans="1:5" ht="12.75">
      <c r="A825" s="35" t="s">
        <v>55</v>
      </c>
      <c r="E825" s="39" t="s">
        <v>765</v>
      </c>
    </row>
    <row r="826" spans="1:5" ht="51">
      <c r="A826" s="35" t="s">
        <v>56</v>
      </c>
      <c r="E826" s="40" t="s">
        <v>1044</v>
      </c>
    </row>
    <row r="827" spans="1:5" ht="12.75">
      <c r="A827" t="s">
        <v>58</v>
      </c>
      <c r="E827" s="39" t="s">
        <v>5</v>
      </c>
    </row>
    <row r="828" spans="1:16" ht="12.75">
      <c r="A828" t="s">
        <v>49</v>
      </c>
      <c s="34" t="s">
        <v>1045</v>
      </c>
      <c s="34" t="s">
        <v>781</v>
      </c>
      <c s="35" t="s">
        <v>100</v>
      </c>
      <c s="6" t="s">
        <v>782</v>
      </c>
      <c s="36" t="s">
        <v>110</v>
      </c>
      <c s="37">
        <v>7</v>
      </c>
      <c s="36">
        <v>0</v>
      </c>
      <c s="36">
        <f>ROUND(G828*H828,6)</f>
      </c>
      <c r="L828" s="38">
        <v>0</v>
      </c>
      <c s="32">
        <f>ROUND(ROUND(L828,2)*ROUND(G828,3),2)</f>
      </c>
      <c s="36" t="s">
        <v>54</v>
      </c>
      <c>
        <f>(M828*21)/100</f>
      </c>
      <c t="s">
        <v>27</v>
      </c>
    </row>
    <row r="829" spans="1:5" ht="12.75">
      <c r="A829" s="35" t="s">
        <v>55</v>
      </c>
      <c r="E829" s="39" t="s">
        <v>770</v>
      </c>
    </row>
    <row r="830" spans="1:5" ht="51">
      <c r="A830" s="35" t="s">
        <v>56</v>
      </c>
      <c r="E830" s="40" t="s">
        <v>1044</v>
      </c>
    </row>
    <row r="831" spans="1:5" ht="12.75">
      <c r="A831" t="s">
        <v>58</v>
      </c>
      <c r="E831" s="39" t="s">
        <v>5</v>
      </c>
    </row>
    <row r="832" spans="1:16" ht="12.75">
      <c r="A832" t="s">
        <v>49</v>
      </c>
      <c s="34" t="s">
        <v>1046</v>
      </c>
      <c s="34" t="s">
        <v>783</v>
      </c>
      <c s="35" t="s">
        <v>100</v>
      </c>
      <c s="6" t="s">
        <v>784</v>
      </c>
      <c s="36" t="s">
        <v>774</v>
      </c>
      <c s="37">
        <v>14</v>
      </c>
      <c s="36">
        <v>0</v>
      </c>
      <c s="36">
        <f>ROUND(G832*H832,6)</f>
      </c>
      <c r="L832" s="38">
        <v>0</v>
      </c>
      <c s="32">
        <f>ROUND(ROUND(L832,2)*ROUND(G832,3),2)</f>
      </c>
      <c s="36" t="s">
        <v>54</v>
      </c>
      <c>
        <f>(M832*21)/100</f>
      </c>
      <c t="s">
        <v>27</v>
      </c>
    </row>
    <row r="833" spans="1:5" ht="12.75">
      <c r="A833" s="35" t="s">
        <v>55</v>
      </c>
      <c r="E833" s="39" t="s">
        <v>873</v>
      </c>
    </row>
    <row r="834" spans="1:5" ht="25.5">
      <c r="A834" s="35" t="s">
        <v>56</v>
      </c>
      <c r="E834" s="40" t="s">
        <v>1047</v>
      </c>
    </row>
    <row r="835" spans="1:5" ht="12.75">
      <c r="A835" t="s">
        <v>58</v>
      </c>
      <c r="E835" s="39" t="s">
        <v>5</v>
      </c>
    </row>
    <row r="836" spans="1:16" ht="12.75">
      <c r="A836" t="s">
        <v>49</v>
      </c>
      <c s="34" t="s">
        <v>1048</v>
      </c>
      <c s="34" t="s">
        <v>786</v>
      </c>
      <c s="35" t="s">
        <v>100</v>
      </c>
      <c s="6" t="s">
        <v>787</v>
      </c>
      <c s="36" t="s">
        <v>110</v>
      </c>
      <c s="37">
        <v>48</v>
      </c>
      <c s="36">
        <v>0</v>
      </c>
      <c s="36">
        <f>ROUND(G836*H836,6)</f>
      </c>
      <c r="L836" s="38">
        <v>0</v>
      </c>
      <c s="32">
        <f>ROUND(ROUND(L836,2)*ROUND(G836,3),2)</f>
      </c>
      <c s="36" t="s">
        <v>54</v>
      </c>
      <c>
        <f>(M836*21)/100</f>
      </c>
      <c t="s">
        <v>27</v>
      </c>
    </row>
    <row r="837" spans="1:5" ht="12.75">
      <c r="A837" s="35" t="s">
        <v>55</v>
      </c>
      <c r="E837" s="39" t="s">
        <v>788</v>
      </c>
    </row>
    <row r="838" spans="1:5" ht="25.5">
      <c r="A838" s="35" t="s">
        <v>56</v>
      </c>
      <c r="E838" s="40" t="s">
        <v>1049</v>
      </c>
    </row>
    <row r="839" spans="1:5" ht="12.75">
      <c r="A839" t="s">
        <v>58</v>
      </c>
      <c r="E839" s="39" t="s">
        <v>5</v>
      </c>
    </row>
    <row r="840" spans="1:16" ht="12.75">
      <c r="A840" t="s">
        <v>49</v>
      </c>
      <c s="34" t="s">
        <v>1050</v>
      </c>
      <c s="34" t="s">
        <v>790</v>
      </c>
      <c s="35" t="s">
        <v>100</v>
      </c>
      <c s="6" t="s">
        <v>791</v>
      </c>
      <c s="36" t="s">
        <v>110</v>
      </c>
      <c s="37">
        <v>48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54</v>
      </c>
      <c>
        <f>(M840*21)/100</f>
      </c>
      <c t="s">
        <v>27</v>
      </c>
    </row>
    <row r="841" spans="1:5" ht="12.75">
      <c r="A841" s="35" t="s">
        <v>55</v>
      </c>
      <c r="E841" s="39" t="s">
        <v>792</v>
      </c>
    </row>
    <row r="842" spans="1:5" ht="25.5">
      <c r="A842" s="35" t="s">
        <v>56</v>
      </c>
      <c r="E842" s="40" t="s">
        <v>1049</v>
      </c>
    </row>
    <row r="843" spans="1:5" ht="12.75">
      <c r="A843" t="s">
        <v>58</v>
      </c>
      <c r="E843" s="39" t="s">
        <v>5</v>
      </c>
    </row>
    <row r="844" spans="1:16" ht="12.75">
      <c r="A844" t="s">
        <v>49</v>
      </c>
      <c s="34" t="s">
        <v>1051</v>
      </c>
      <c s="34" t="s">
        <v>793</v>
      </c>
      <c s="35" t="s">
        <v>100</v>
      </c>
      <c s="6" t="s">
        <v>794</v>
      </c>
      <c s="36" t="s">
        <v>774</v>
      </c>
      <c s="37">
        <v>96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54</v>
      </c>
      <c>
        <f>(M844*21)/100</f>
      </c>
      <c t="s">
        <v>27</v>
      </c>
    </row>
    <row r="845" spans="1:5" ht="12.75">
      <c r="A845" s="35" t="s">
        <v>55</v>
      </c>
      <c r="E845" s="39" t="s">
        <v>880</v>
      </c>
    </row>
    <row r="846" spans="1:5" ht="25.5">
      <c r="A846" s="35" t="s">
        <v>56</v>
      </c>
      <c r="E846" s="40" t="s">
        <v>1052</v>
      </c>
    </row>
    <row r="847" spans="1:5" ht="12.75">
      <c r="A847" t="s">
        <v>58</v>
      </c>
      <c r="E847" s="39" t="s">
        <v>5</v>
      </c>
    </row>
    <row r="848" spans="1:16" ht="12.75">
      <c r="A848" t="s">
        <v>49</v>
      </c>
      <c s="34" t="s">
        <v>1053</v>
      </c>
      <c s="34" t="s">
        <v>797</v>
      </c>
      <c s="35" t="s">
        <v>100</v>
      </c>
      <c s="6" t="s">
        <v>798</v>
      </c>
      <c s="36" t="s">
        <v>110</v>
      </c>
      <c s="37">
        <v>2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54</v>
      </c>
      <c>
        <f>(M848*21)/100</f>
      </c>
      <c t="s">
        <v>27</v>
      </c>
    </row>
    <row r="849" spans="1:5" ht="12.75">
      <c r="A849" s="35" t="s">
        <v>55</v>
      </c>
      <c r="E849" s="39" t="s">
        <v>799</v>
      </c>
    </row>
    <row r="850" spans="1:5" ht="25.5">
      <c r="A850" s="35" t="s">
        <v>56</v>
      </c>
      <c r="E850" s="40" t="s">
        <v>833</v>
      </c>
    </row>
    <row r="851" spans="1:5" ht="12.75">
      <c r="A851" t="s">
        <v>58</v>
      </c>
      <c r="E851" s="39" t="s">
        <v>5</v>
      </c>
    </row>
    <row r="852" spans="1:16" ht="12.75">
      <c r="A852" t="s">
        <v>49</v>
      </c>
      <c s="34" t="s">
        <v>1054</v>
      </c>
      <c s="34" t="s">
        <v>801</v>
      </c>
      <c s="35" t="s">
        <v>100</v>
      </c>
      <c s="6" t="s">
        <v>802</v>
      </c>
      <c s="36" t="s">
        <v>110</v>
      </c>
      <c s="37">
        <v>2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54</v>
      </c>
      <c>
        <f>(M852*21)/100</f>
      </c>
      <c t="s">
        <v>27</v>
      </c>
    </row>
    <row r="853" spans="1:5" ht="12.75">
      <c r="A853" s="35" t="s">
        <v>55</v>
      </c>
      <c r="E853" s="39" t="s">
        <v>5</v>
      </c>
    </row>
    <row r="854" spans="1:5" ht="25.5">
      <c r="A854" s="35" t="s">
        <v>56</v>
      </c>
      <c r="E854" s="40" t="s">
        <v>833</v>
      </c>
    </row>
    <row r="855" spans="1:5" ht="12.75">
      <c r="A855" t="s">
        <v>58</v>
      </c>
      <c r="E855" s="39" t="s">
        <v>5</v>
      </c>
    </row>
    <row r="856" spans="1:16" ht="12.75">
      <c r="A856" t="s">
        <v>49</v>
      </c>
      <c s="34" t="s">
        <v>1055</v>
      </c>
      <c s="34" t="s">
        <v>803</v>
      </c>
      <c s="35" t="s">
        <v>100</v>
      </c>
      <c s="6" t="s">
        <v>804</v>
      </c>
      <c s="36" t="s">
        <v>774</v>
      </c>
      <c s="37">
        <v>4</v>
      </c>
      <c s="36">
        <v>0</v>
      </c>
      <c s="36">
        <f>ROUND(G856*H856,6)</f>
      </c>
      <c r="L856" s="38">
        <v>0</v>
      </c>
      <c s="32">
        <f>ROUND(ROUND(L856,2)*ROUND(G856,3),2)</f>
      </c>
      <c s="36" t="s">
        <v>54</v>
      </c>
      <c>
        <f>(M856*21)/100</f>
      </c>
      <c t="s">
        <v>27</v>
      </c>
    </row>
    <row r="857" spans="1:5" ht="12.75">
      <c r="A857" s="35" t="s">
        <v>55</v>
      </c>
      <c r="E857" s="39" t="s">
        <v>884</v>
      </c>
    </row>
    <row r="858" spans="1:5" ht="25.5">
      <c r="A858" s="35" t="s">
        <v>56</v>
      </c>
      <c r="E858" s="40" t="s">
        <v>885</v>
      </c>
    </row>
    <row r="859" spans="1:5" ht="12.75">
      <c r="A859" t="s">
        <v>58</v>
      </c>
      <c r="E859" s="39" t="s">
        <v>5</v>
      </c>
    </row>
    <row r="860" spans="1:16" ht="12.75">
      <c r="A860" t="s">
        <v>49</v>
      </c>
      <c s="34" t="s">
        <v>1056</v>
      </c>
      <c s="34" t="s">
        <v>807</v>
      </c>
      <c s="35" t="s">
        <v>100</v>
      </c>
      <c s="6" t="s">
        <v>808</v>
      </c>
      <c s="36" t="s">
        <v>110</v>
      </c>
      <c s="37">
        <v>2</v>
      </c>
      <c s="36">
        <v>0</v>
      </c>
      <c s="36">
        <f>ROUND(G860*H860,6)</f>
      </c>
      <c r="L860" s="38">
        <v>0</v>
      </c>
      <c s="32">
        <f>ROUND(ROUND(L860,2)*ROUND(G860,3),2)</f>
      </c>
      <c s="36" t="s">
        <v>54</v>
      </c>
      <c>
        <f>(M860*21)/100</f>
      </c>
      <c t="s">
        <v>27</v>
      </c>
    </row>
    <row r="861" spans="1:5" ht="12.75">
      <c r="A861" s="35" t="s">
        <v>55</v>
      </c>
      <c r="E861" s="39" t="s">
        <v>765</v>
      </c>
    </row>
    <row r="862" spans="1:5" ht="25.5">
      <c r="A862" s="35" t="s">
        <v>56</v>
      </c>
      <c r="E862" s="40" t="s">
        <v>834</v>
      </c>
    </row>
    <row r="863" spans="1:5" ht="12.75">
      <c r="A863" t="s">
        <v>58</v>
      </c>
      <c r="E863" s="39" t="s">
        <v>5</v>
      </c>
    </row>
    <row r="864" spans="1:16" ht="12.75">
      <c r="A864" t="s">
        <v>49</v>
      </c>
      <c s="34" t="s">
        <v>1057</v>
      </c>
      <c s="34" t="s">
        <v>810</v>
      </c>
      <c s="35" t="s">
        <v>100</v>
      </c>
      <c s="6" t="s">
        <v>811</v>
      </c>
      <c s="36" t="s">
        <v>110</v>
      </c>
      <c s="37">
        <v>2</v>
      </c>
      <c s="36">
        <v>0</v>
      </c>
      <c s="36">
        <f>ROUND(G864*H864,6)</f>
      </c>
      <c r="L864" s="38">
        <v>0</v>
      </c>
      <c s="32">
        <f>ROUND(ROUND(L864,2)*ROUND(G864,3),2)</f>
      </c>
      <c s="36" t="s">
        <v>54</v>
      </c>
      <c>
        <f>(M864*21)/100</f>
      </c>
      <c t="s">
        <v>27</v>
      </c>
    </row>
    <row r="865" spans="1:5" ht="12.75">
      <c r="A865" s="35" t="s">
        <v>55</v>
      </c>
      <c r="E865" s="39" t="s">
        <v>812</v>
      </c>
    </row>
    <row r="866" spans="1:5" ht="25.5">
      <c r="A866" s="35" t="s">
        <v>56</v>
      </c>
      <c r="E866" s="40" t="s">
        <v>834</v>
      </c>
    </row>
    <row r="867" spans="1:5" ht="12.75">
      <c r="A867" t="s">
        <v>58</v>
      </c>
      <c r="E867" s="39" t="s">
        <v>5</v>
      </c>
    </row>
    <row r="868" spans="1:16" ht="12.75">
      <c r="A868" t="s">
        <v>49</v>
      </c>
      <c s="34" t="s">
        <v>1058</v>
      </c>
      <c s="34" t="s">
        <v>813</v>
      </c>
      <c s="35" t="s">
        <v>100</v>
      </c>
      <c s="6" t="s">
        <v>814</v>
      </c>
      <c s="36" t="s">
        <v>774</v>
      </c>
      <c s="37">
        <v>4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54</v>
      </c>
      <c>
        <f>(M868*21)/100</f>
      </c>
      <c t="s">
        <v>27</v>
      </c>
    </row>
    <row r="869" spans="1:5" ht="12.75">
      <c r="A869" s="35" t="s">
        <v>55</v>
      </c>
      <c r="E869" s="39" t="s">
        <v>884</v>
      </c>
    </row>
    <row r="870" spans="1:5" ht="25.5">
      <c r="A870" s="35" t="s">
        <v>56</v>
      </c>
      <c r="E870" s="40" t="s">
        <v>885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1059</v>
      </c>
      <c s="34" t="s">
        <v>815</v>
      </c>
      <c s="35" t="s">
        <v>100</v>
      </c>
      <c s="6" t="s">
        <v>816</v>
      </c>
      <c s="36" t="s">
        <v>110</v>
      </c>
      <c s="37">
        <v>50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54</v>
      </c>
      <c>
        <f>(M872*21)/100</f>
      </c>
      <c t="s">
        <v>27</v>
      </c>
    </row>
    <row r="873" spans="1:5" ht="12.75">
      <c r="A873" s="35" t="s">
        <v>55</v>
      </c>
      <c r="E873" s="39" t="s">
        <v>817</v>
      </c>
    </row>
    <row r="874" spans="1:5" ht="25.5">
      <c r="A874" s="35" t="s">
        <v>56</v>
      </c>
      <c r="E874" s="40" t="s">
        <v>1060</v>
      </c>
    </row>
    <row r="875" spans="1:5" ht="12.75">
      <c r="A875" t="s">
        <v>58</v>
      </c>
      <c r="E875" s="39" t="s">
        <v>5</v>
      </c>
    </row>
    <row r="876" spans="1:16" ht="12.75">
      <c r="A876" t="s">
        <v>49</v>
      </c>
      <c s="34" t="s">
        <v>1061</v>
      </c>
      <c s="34" t="s">
        <v>819</v>
      </c>
      <c s="35" t="s">
        <v>100</v>
      </c>
      <c s="6" t="s">
        <v>820</v>
      </c>
      <c s="36" t="s">
        <v>110</v>
      </c>
      <c s="37">
        <v>50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54</v>
      </c>
      <c>
        <f>(M876*21)/100</f>
      </c>
      <c t="s">
        <v>27</v>
      </c>
    </row>
    <row r="877" spans="1:5" ht="12.75">
      <c r="A877" s="35" t="s">
        <v>55</v>
      </c>
      <c r="E877" s="39" t="s">
        <v>817</v>
      </c>
    </row>
    <row r="878" spans="1:5" ht="25.5">
      <c r="A878" s="35" t="s">
        <v>56</v>
      </c>
      <c r="E878" s="40" t="s">
        <v>1060</v>
      </c>
    </row>
    <row r="879" spans="1:5" ht="12.75">
      <c r="A879" t="s">
        <v>58</v>
      </c>
      <c r="E879" s="39" t="s">
        <v>5</v>
      </c>
    </row>
    <row r="880" spans="1:16" ht="12.75">
      <c r="A880" t="s">
        <v>49</v>
      </c>
      <c s="34" t="s">
        <v>1062</v>
      </c>
      <c s="34" t="s">
        <v>821</v>
      </c>
      <c s="35" t="s">
        <v>100</v>
      </c>
      <c s="6" t="s">
        <v>822</v>
      </c>
      <c s="36" t="s">
        <v>774</v>
      </c>
      <c s="37">
        <v>100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54</v>
      </c>
      <c>
        <f>(M880*21)/100</f>
      </c>
      <c t="s">
        <v>27</v>
      </c>
    </row>
    <row r="881" spans="1:5" ht="12.75">
      <c r="A881" s="35" t="s">
        <v>55</v>
      </c>
      <c r="E881" s="39" t="s">
        <v>884</v>
      </c>
    </row>
    <row r="882" spans="1:5" ht="25.5">
      <c r="A882" s="35" t="s">
        <v>56</v>
      </c>
      <c r="E882" s="40" t="s">
        <v>1063</v>
      </c>
    </row>
    <row r="883" spans="1:5" ht="12.75">
      <c r="A883" t="s">
        <v>58</v>
      </c>
      <c r="E883" s="39" t="s">
        <v>5</v>
      </c>
    </row>
    <row r="884" spans="1:13" ht="12.75">
      <c r="A884" t="s">
        <v>46</v>
      </c>
      <c r="C884" s="31" t="s">
        <v>1064</v>
      </c>
      <c r="E884" s="33" t="s">
        <v>1065</v>
      </c>
      <c r="J884" s="32">
        <f>0</f>
      </c>
      <c s="32">
        <f>0</f>
      </c>
      <c s="32">
        <f>0+L885+L889+L893+L897+L901+L905+L909+L913+L917+L921+L925+L929+L933+L937+L941+L945+L949+L953+L957</f>
      </c>
      <c s="32">
        <f>0+M885+M889+M893+M897+M901+M905+M909+M913+M917+M921+M925+M929+M933+M937+M941+M945+M949+M953+M957</f>
      </c>
    </row>
    <row r="885" spans="1:16" ht="12.75">
      <c r="A885" t="s">
        <v>49</v>
      </c>
      <c s="34" t="s">
        <v>1066</v>
      </c>
      <c s="34" t="s">
        <v>758</v>
      </c>
      <c s="35" t="s">
        <v>104</v>
      </c>
      <c s="6" t="s">
        <v>759</v>
      </c>
      <c s="36" t="s">
        <v>110</v>
      </c>
      <c s="37">
        <v>12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54</v>
      </c>
      <c>
        <f>(M885*21)/100</f>
      </c>
      <c t="s">
        <v>27</v>
      </c>
    </row>
    <row r="886" spans="1:5" ht="12.75">
      <c r="A886" s="35" t="s">
        <v>55</v>
      </c>
      <c r="E886" s="39" t="s">
        <v>760</v>
      </c>
    </row>
    <row r="887" spans="1:5" ht="25.5">
      <c r="A887" s="35" t="s">
        <v>56</v>
      </c>
      <c r="E887" s="40" t="s">
        <v>869</v>
      </c>
    </row>
    <row r="888" spans="1:5" ht="12.75">
      <c r="A888" t="s">
        <v>58</v>
      </c>
      <c r="E888" s="39" t="s">
        <v>5</v>
      </c>
    </row>
    <row r="889" spans="1:16" ht="25.5">
      <c r="A889" t="s">
        <v>49</v>
      </c>
      <c s="34" t="s">
        <v>1067</v>
      </c>
      <c s="34" t="s">
        <v>763</v>
      </c>
      <c s="35" t="s">
        <v>104</v>
      </c>
      <c s="6" t="s">
        <v>764</v>
      </c>
      <c s="36" t="s">
        <v>110</v>
      </c>
      <c s="37">
        <v>59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765</v>
      </c>
    </row>
    <row r="891" spans="1:5" ht="140.25">
      <c r="A891" s="35" t="s">
        <v>56</v>
      </c>
      <c r="E891" s="40" t="s">
        <v>1068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1069</v>
      </c>
      <c s="34" t="s">
        <v>768</v>
      </c>
      <c s="35" t="s">
        <v>104</v>
      </c>
      <c s="6" t="s">
        <v>769</v>
      </c>
      <c s="36" t="s">
        <v>110</v>
      </c>
      <c s="37">
        <v>59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54</v>
      </c>
      <c>
        <f>(M893*21)/100</f>
      </c>
      <c t="s">
        <v>27</v>
      </c>
    </row>
    <row r="894" spans="1:5" ht="12.75">
      <c r="A894" s="35" t="s">
        <v>55</v>
      </c>
      <c r="E894" s="39" t="s">
        <v>770</v>
      </c>
    </row>
    <row r="895" spans="1:5" ht="140.25">
      <c r="A895" s="35" t="s">
        <v>56</v>
      </c>
      <c r="E895" s="40" t="s">
        <v>1068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1070</v>
      </c>
      <c s="34" t="s">
        <v>772</v>
      </c>
      <c s="35" t="s">
        <v>104</v>
      </c>
      <c s="6" t="s">
        <v>773</v>
      </c>
      <c s="36" t="s">
        <v>774</v>
      </c>
      <c s="37">
        <v>118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54</v>
      </c>
      <c>
        <f>(M897*21)/100</f>
      </c>
      <c t="s">
        <v>27</v>
      </c>
    </row>
    <row r="898" spans="1:5" ht="12.75">
      <c r="A898" s="35" t="s">
        <v>55</v>
      </c>
      <c r="E898" s="39" t="s">
        <v>873</v>
      </c>
    </row>
    <row r="899" spans="1:5" ht="25.5">
      <c r="A899" s="35" t="s">
        <v>56</v>
      </c>
      <c r="E899" s="40" t="s">
        <v>1071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1072</v>
      </c>
      <c s="34" t="s">
        <v>778</v>
      </c>
      <c s="35" t="s">
        <v>104</v>
      </c>
      <c s="6" t="s">
        <v>779</v>
      </c>
      <c s="36" t="s">
        <v>110</v>
      </c>
      <c s="37">
        <v>25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54</v>
      </c>
      <c>
        <f>(M901*21)/100</f>
      </c>
      <c t="s">
        <v>27</v>
      </c>
    </row>
    <row r="902" spans="1:5" ht="12.75">
      <c r="A902" s="35" t="s">
        <v>55</v>
      </c>
      <c r="E902" s="39" t="s">
        <v>765</v>
      </c>
    </row>
    <row r="903" spans="1:5" ht="51">
      <c r="A903" s="35" t="s">
        <v>56</v>
      </c>
      <c r="E903" s="40" t="s">
        <v>1073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1074</v>
      </c>
      <c s="34" t="s">
        <v>781</v>
      </c>
      <c s="35" t="s">
        <v>104</v>
      </c>
      <c s="6" t="s">
        <v>782</v>
      </c>
      <c s="36" t="s">
        <v>110</v>
      </c>
      <c s="37">
        <v>25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770</v>
      </c>
    </row>
    <row r="907" spans="1:5" ht="51">
      <c r="A907" s="35" t="s">
        <v>56</v>
      </c>
      <c r="E907" s="40" t="s">
        <v>1073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1075</v>
      </c>
      <c s="34" t="s">
        <v>783</v>
      </c>
      <c s="35" t="s">
        <v>104</v>
      </c>
      <c s="6" t="s">
        <v>784</v>
      </c>
      <c s="36" t="s">
        <v>774</v>
      </c>
      <c s="37">
        <v>50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873</v>
      </c>
    </row>
    <row r="911" spans="1:5" ht="25.5">
      <c r="A911" s="35" t="s">
        <v>56</v>
      </c>
      <c r="E911" s="40" t="s">
        <v>1076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1077</v>
      </c>
      <c s="34" t="s">
        <v>786</v>
      </c>
      <c s="35" t="s">
        <v>104</v>
      </c>
      <c s="6" t="s">
        <v>787</v>
      </c>
      <c s="36" t="s">
        <v>110</v>
      </c>
      <c s="37">
        <v>117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788</v>
      </c>
    </row>
    <row r="915" spans="1:5" ht="25.5">
      <c r="A915" s="35" t="s">
        <v>56</v>
      </c>
      <c r="E915" s="40" t="s">
        <v>1078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1079</v>
      </c>
      <c s="34" t="s">
        <v>790</v>
      </c>
      <c s="35" t="s">
        <v>104</v>
      </c>
      <c s="6" t="s">
        <v>791</v>
      </c>
      <c s="36" t="s">
        <v>110</v>
      </c>
      <c s="37">
        <v>117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54</v>
      </c>
      <c>
        <f>(M917*21)/100</f>
      </c>
      <c t="s">
        <v>27</v>
      </c>
    </row>
    <row r="918" spans="1:5" ht="12.75">
      <c r="A918" s="35" t="s">
        <v>55</v>
      </c>
      <c r="E918" s="39" t="s">
        <v>792</v>
      </c>
    </row>
    <row r="919" spans="1:5" ht="25.5">
      <c r="A919" s="35" t="s">
        <v>56</v>
      </c>
      <c r="E919" s="40" t="s">
        <v>1078</v>
      </c>
    </row>
    <row r="920" spans="1:5" ht="12.75">
      <c r="A920" t="s">
        <v>58</v>
      </c>
      <c r="E920" s="39" t="s">
        <v>5</v>
      </c>
    </row>
    <row r="921" spans="1:16" ht="12.75">
      <c r="A921" t="s">
        <v>49</v>
      </c>
      <c s="34" t="s">
        <v>1080</v>
      </c>
      <c s="34" t="s">
        <v>793</v>
      </c>
      <c s="35" t="s">
        <v>104</v>
      </c>
      <c s="6" t="s">
        <v>794</v>
      </c>
      <c s="36" t="s">
        <v>774</v>
      </c>
      <c s="37">
        <v>234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12.75">
      <c r="A922" s="35" t="s">
        <v>55</v>
      </c>
      <c r="E922" s="39" t="s">
        <v>880</v>
      </c>
    </row>
    <row r="923" spans="1:5" ht="25.5">
      <c r="A923" s="35" t="s">
        <v>56</v>
      </c>
      <c r="E923" s="40" t="s">
        <v>1081</v>
      </c>
    </row>
    <row r="924" spans="1:5" ht="12.75">
      <c r="A924" t="s">
        <v>58</v>
      </c>
      <c r="E924" s="39" t="s">
        <v>5</v>
      </c>
    </row>
    <row r="925" spans="1:16" ht="12.75">
      <c r="A925" t="s">
        <v>49</v>
      </c>
      <c s="34" t="s">
        <v>1082</v>
      </c>
      <c s="34" t="s">
        <v>797</v>
      </c>
      <c s="35" t="s">
        <v>104</v>
      </c>
      <c s="6" t="s">
        <v>798</v>
      </c>
      <c s="36" t="s">
        <v>110</v>
      </c>
      <c s="37">
        <v>4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54</v>
      </c>
      <c>
        <f>(M925*21)/100</f>
      </c>
      <c t="s">
        <v>27</v>
      </c>
    </row>
    <row r="926" spans="1:5" ht="12.75">
      <c r="A926" s="35" t="s">
        <v>55</v>
      </c>
      <c r="E926" s="39" t="s">
        <v>799</v>
      </c>
    </row>
    <row r="927" spans="1:5" ht="25.5">
      <c r="A927" s="35" t="s">
        <v>56</v>
      </c>
      <c r="E927" s="40" t="s">
        <v>1083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1084</v>
      </c>
      <c s="34" t="s">
        <v>801</v>
      </c>
      <c s="35" t="s">
        <v>104</v>
      </c>
      <c s="6" t="s">
        <v>802</v>
      </c>
      <c s="36" t="s">
        <v>110</v>
      </c>
      <c s="37">
        <v>4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5</v>
      </c>
    </row>
    <row r="931" spans="1:5" ht="25.5">
      <c r="A931" s="35" t="s">
        <v>56</v>
      </c>
      <c r="E931" s="40" t="s">
        <v>1083</v>
      </c>
    </row>
    <row r="932" spans="1:5" ht="12.75">
      <c r="A932" t="s">
        <v>58</v>
      </c>
      <c r="E932" s="39" t="s">
        <v>5</v>
      </c>
    </row>
    <row r="933" spans="1:16" ht="12.75">
      <c r="A933" t="s">
        <v>49</v>
      </c>
      <c s="34" t="s">
        <v>1085</v>
      </c>
      <c s="34" t="s">
        <v>803</v>
      </c>
      <c s="35" t="s">
        <v>104</v>
      </c>
      <c s="6" t="s">
        <v>804</v>
      </c>
      <c s="36" t="s">
        <v>774</v>
      </c>
      <c s="37">
        <v>8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54</v>
      </c>
      <c>
        <f>(M933*21)/100</f>
      </c>
      <c t="s">
        <v>27</v>
      </c>
    </row>
    <row r="934" spans="1:5" ht="12.75">
      <c r="A934" s="35" t="s">
        <v>55</v>
      </c>
      <c r="E934" s="39" t="s">
        <v>884</v>
      </c>
    </row>
    <row r="935" spans="1:5" ht="25.5">
      <c r="A935" s="35" t="s">
        <v>56</v>
      </c>
      <c r="E935" s="40" t="s">
        <v>1018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1086</v>
      </c>
      <c s="34" t="s">
        <v>807</v>
      </c>
      <c s="35" t="s">
        <v>104</v>
      </c>
      <c s="6" t="s">
        <v>808</v>
      </c>
      <c s="36" t="s">
        <v>110</v>
      </c>
      <c s="37">
        <v>4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54</v>
      </c>
      <c>
        <f>(M937*21)/100</f>
      </c>
      <c t="s">
        <v>27</v>
      </c>
    </row>
    <row r="938" spans="1:5" ht="12.75">
      <c r="A938" s="35" t="s">
        <v>55</v>
      </c>
      <c r="E938" s="39" t="s">
        <v>765</v>
      </c>
    </row>
    <row r="939" spans="1:5" ht="25.5">
      <c r="A939" s="35" t="s">
        <v>56</v>
      </c>
      <c r="E939" s="40" t="s">
        <v>1087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1088</v>
      </c>
      <c s="34" t="s">
        <v>810</v>
      </c>
      <c s="35" t="s">
        <v>104</v>
      </c>
      <c s="6" t="s">
        <v>811</v>
      </c>
      <c s="36" t="s">
        <v>110</v>
      </c>
      <c s="37">
        <v>4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54</v>
      </c>
      <c>
        <f>(M941*21)/100</f>
      </c>
      <c t="s">
        <v>27</v>
      </c>
    </row>
    <row r="942" spans="1:5" ht="12.75">
      <c r="A942" s="35" t="s">
        <v>55</v>
      </c>
      <c r="E942" s="39" t="s">
        <v>812</v>
      </c>
    </row>
    <row r="943" spans="1:5" ht="25.5">
      <c r="A943" s="35" t="s">
        <v>56</v>
      </c>
      <c r="E943" s="40" t="s">
        <v>1087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1089</v>
      </c>
      <c s="34" t="s">
        <v>813</v>
      </c>
      <c s="35" t="s">
        <v>104</v>
      </c>
      <c s="6" t="s">
        <v>814</v>
      </c>
      <c s="36" t="s">
        <v>774</v>
      </c>
      <c s="37">
        <v>8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54</v>
      </c>
      <c>
        <f>(M945*21)/100</f>
      </c>
      <c t="s">
        <v>27</v>
      </c>
    </row>
    <row r="946" spans="1:5" ht="12.75">
      <c r="A946" s="35" t="s">
        <v>55</v>
      </c>
      <c r="E946" s="39" t="s">
        <v>884</v>
      </c>
    </row>
    <row r="947" spans="1:5" ht="25.5">
      <c r="A947" s="35" t="s">
        <v>56</v>
      </c>
      <c r="E947" s="40" t="s">
        <v>1018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1090</v>
      </c>
      <c s="34" t="s">
        <v>815</v>
      </c>
      <c s="35" t="s">
        <v>104</v>
      </c>
      <c s="6" t="s">
        <v>816</v>
      </c>
      <c s="36" t="s">
        <v>110</v>
      </c>
      <c s="37">
        <v>121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54</v>
      </c>
      <c>
        <f>(M949*21)/100</f>
      </c>
      <c t="s">
        <v>27</v>
      </c>
    </row>
    <row r="950" spans="1:5" ht="12.75">
      <c r="A950" s="35" t="s">
        <v>55</v>
      </c>
      <c r="E950" s="39" t="s">
        <v>817</v>
      </c>
    </row>
    <row r="951" spans="1:5" ht="25.5">
      <c r="A951" s="35" t="s">
        <v>56</v>
      </c>
      <c r="E951" s="40" t="s">
        <v>1091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1092</v>
      </c>
      <c s="34" t="s">
        <v>819</v>
      </c>
      <c s="35" t="s">
        <v>104</v>
      </c>
      <c s="6" t="s">
        <v>820</v>
      </c>
      <c s="36" t="s">
        <v>110</v>
      </c>
      <c s="37">
        <v>121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54</v>
      </c>
      <c>
        <f>(M953*21)/100</f>
      </c>
      <c t="s">
        <v>27</v>
      </c>
    </row>
    <row r="954" spans="1:5" ht="12.75">
      <c r="A954" s="35" t="s">
        <v>55</v>
      </c>
      <c r="E954" s="39" t="s">
        <v>817</v>
      </c>
    </row>
    <row r="955" spans="1:5" ht="25.5">
      <c r="A955" s="35" t="s">
        <v>56</v>
      </c>
      <c r="E955" s="40" t="s">
        <v>1091</v>
      </c>
    </row>
    <row r="956" spans="1:5" ht="12.75">
      <c r="A956" t="s">
        <v>58</v>
      </c>
      <c r="E956" s="39" t="s">
        <v>5</v>
      </c>
    </row>
    <row r="957" spans="1:16" ht="12.75">
      <c r="A957" t="s">
        <v>49</v>
      </c>
      <c s="34" t="s">
        <v>1093</v>
      </c>
      <c s="34" t="s">
        <v>821</v>
      </c>
      <c s="35" t="s">
        <v>104</v>
      </c>
      <c s="6" t="s">
        <v>822</v>
      </c>
      <c s="36" t="s">
        <v>774</v>
      </c>
      <c s="37">
        <v>242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54</v>
      </c>
      <c>
        <f>(M957*21)/100</f>
      </c>
      <c t="s">
        <v>27</v>
      </c>
    </row>
    <row r="958" spans="1:5" ht="12.75">
      <c r="A958" s="35" t="s">
        <v>55</v>
      </c>
      <c r="E958" s="39" t="s">
        <v>884</v>
      </c>
    </row>
    <row r="959" spans="1:5" ht="25.5">
      <c r="A959" s="35" t="s">
        <v>56</v>
      </c>
      <c r="E959" s="40" t="s">
        <v>1094</v>
      </c>
    </row>
    <row r="960" spans="1:5" ht="12.75">
      <c r="A960" t="s">
        <v>58</v>
      </c>
      <c r="E960" s="39" t="s">
        <v>5</v>
      </c>
    </row>
    <row r="961" spans="1:13" ht="12.75">
      <c r="A961" t="s">
        <v>46</v>
      </c>
      <c r="C961" s="31" t="s">
        <v>1095</v>
      </c>
      <c r="E961" s="33" t="s">
        <v>1096</v>
      </c>
      <c r="J961" s="32">
        <f>0</f>
      </c>
      <c s="32">
        <f>0</f>
      </c>
      <c s="32">
        <f>0+L962+L966+L970+L974+L978+L982+L986+L990+L994+L998+L1002+L1006+L1010+L1014+L1018+L1022+L1026+L1030+L1034</f>
      </c>
      <c s="32">
        <f>0+M962+M966+M970+M974+M978+M982+M986+M990+M994+M998+M1002+M1006+M1010+M1014+M1018+M1022+M1026+M1030+M1034</f>
      </c>
    </row>
    <row r="962" spans="1:16" ht="12.75">
      <c r="A962" t="s">
        <v>49</v>
      </c>
      <c s="34" t="s">
        <v>1097</v>
      </c>
      <c s="34" t="s">
        <v>758</v>
      </c>
      <c s="35" t="s">
        <v>107</v>
      </c>
      <c s="6" t="s">
        <v>759</v>
      </c>
      <c s="36" t="s">
        <v>110</v>
      </c>
      <c s="37">
        <v>8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54</v>
      </c>
      <c>
        <f>(M962*21)/100</f>
      </c>
      <c t="s">
        <v>27</v>
      </c>
    </row>
    <row r="963" spans="1:5" ht="12.75">
      <c r="A963" s="35" t="s">
        <v>55</v>
      </c>
      <c r="E963" s="39" t="s">
        <v>760</v>
      </c>
    </row>
    <row r="964" spans="1:5" ht="25.5">
      <c r="A964" s="35" t="s">
        <v>56</v>
      </c>
      <c r="E964" s="40" t="s">
        <v>1098</v>
      </c>
    </row>
    <row r="965" spans="1:5" ht="12.75">
      <c r="A965" t="s">
        <v>58</v>
      </c>
      <c r="E965" s="39" t="s">
        <v>5</v>
      </c>
    </row>
    <row r="966" spans="1:16" ht="25.5">
      <c r="A966" t="s">
        <v>49</v>
      </c>
      <c s="34" t="s">
        <v>1099</v>
      </c>
      <c s="34" t="s">
        <v>763</v>
      </c>
      <c s="35" t="s">
        <v>107</v>
      </c>
      <c s="6" t="s">
        <v>764</v>
      </c>
      <c s="36" t="s">
        <v>110</v>
      </c>
      <c s="37">
        <v>27</v>
      </c>
      <c s="36">
        <v>0</v>
      </c>
      <c s="36">
        <f>ROUND(G966*H966,6)</f>
      </c>
      <c r="L966" s="38">
        <v>0</v>
      </c>
      <c s="32">
        <f>ROUND(ROUND(L966,2)*ROUND(G966,3),2)</f>
      </c>
      <c s="36" t="s">
        <v>54</v>
      </c>
      <c>
        <f>(M966*21)/100</f>
      </c>
      <c t="s">
        <v>27</v>
      </c>
    </row>
    <row r="967" spans="1:5" ht="12.75">
      <c r="A967" s="35" t="s">
        <v>55</v>
      </c>
      <c r="E967" s="39" t="s">
        <v>765</v>
      </c>
    </row>
    <row r="968" spans="1:5" ht="76.5">
      <c r="A968" s="35" t="s">
        <v>56</v>
      </c>
      <c r="E968" s="40" t="s">
        <v>1100</v>
      </c>
    </row>
    <row r="969" spans="1:5" ht="12.75">
      <c r="A969" t="s">
        <v>58</v>
      </c>
      <c r="E969" s="39" t="s">
        <v>5</v>
      </c>
    </row>
    <row r="970" spans="1:16" ht="12.75">
      <c r="A970" t="s">
        <v>49</v>
      </c>
      <c s="34" t="s">
        <v>1101</v>
      </c>
      <c s="34" t="s">
        <v>768</v>
      </c>
      <c s="35" t="s">
        <v>107</v>
      </c>
      <c s="6" t="s">
        <v>769</v>
      </c>
      <c s="36" t="s">
        <v>110</v>
      </c>
      <c s="37">
        <v>27</v>
      </c>
      <c s="36">
        <v>0</v>
      </c>
      <c s="36">
        <f>ROUND(G970*H970,6)</f>
      </c>
      <c r="L970" s="38">
        <v>0</v>
      </c>
      <c s="32">
        <f>ROUND(ROUND(L970,2)*ROUND(G970,3),2)</f>
      </c>
      <c s="36" t="s">
        <v>54</v>
      </c>
      <c>
        <f>(M970*21)/100</f>
      </c>
      <c t="s">
        <v>27</v>
      </c>
    </row>
    <row r="971" spans="1:5" ht="12.75">
      <c r="A971" s="35" t="s">
        <v>55</v>
      </c>
      <c r="E971" s="39" t="s">
        <v>770</v>
      </c>
    </row>
    <row r="972" spans="1:5" ht="76.5">
      <c r="A972" s="35" t="s">
        <v>56</v>
      </c>
      <c r="E972" s="40" t="s">
        <v>1100</v>
      </c>
    </row>
    <row r="973" spans="1:5" ht="12.75">
      <c r="A973" t="s">
        <v>58</v>
      </c>
      <c r="E973" s="39" t="s">
        <v>5</v>
      </c>
    </row>
    <row r="974" spans="1:16" ht="12.75">
      <c r="A974" t="s">
        <v>49</v>
      </c>
      <c s="34" t="s">
        <v>1102</v>
      </c>
      <c s="34" t="s">
        <v>772</v>
      </c>
      <c s="35" t="s">
        <v>107</v>
      </c>
      <c s="6" t="s">
        <v>773</v>
      </c>
      <c s="36" t="s">
        <v>774</v>
      </c>
      <c s="37">
        <v>54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54</v>
      </c>
      <c>
        <f>(M974*21)/100</f>
      </c>
      <c t="s">
        <v>27</v>
      </c>
    </row>
    <row r="975" spans="1:5" ht="12.75">
      <c r="A975" s="35" t="s">
        <v>55</v>
      </c>
      <c r="E975" s="39" t="s">
        <v>873</v>
      </c>
    </row>
    <row r="976" spans="1:5" ht="25.5">
      <c r="A976" s="35" t="s">
        <v>56</v>
      </c>
      <c r="E976" s="40" t="s">
        <v>1103</v>
      </c>
    </row>
    <row r="977" spans="1:5" ht="12.75">
      <c r="A977" t="s">
        <v>58</v>
      </c>
      <c r="E977" s="39" t="s">
        <v>5</v>
      </c>
    </row>
    <row r="978" spans="1:16" ht="25.5">
      <c r="A978" t="s">
        <v>49</v>
      </c>
      <c s="34" t="s">
        <v>1104</v>
      </c>
      <c s="34" t="s">
        <v>778</v>
      </c>
      <c s="35" t="s">
        <v>107</v>
      </c>
      <c s="6" t="s">
        <v>779</v>
      </c>
      <c s="36" t="s">
        <v>110</v>
      </c>
      <c s="37">
        <v>8</v>
      </c>
      <c s="36">
        <v>0</v>
      </c>
      <c s="36">
        <f>ROUND(G978*H978,6)</f>
      </c>
      <c r="L978" s="38">
        <v>0</v>
      </c>
      <c s="32">
        <f>ROUND(ROUND(L978,2)*ROUND(G978,3),2)</f>
      </c>
      <c s="36" t="s">
        <v>54</v>
      </c>
      <c>
        <f>(M978*21)/100</f>
      </c>
      <c t="s">
        <v>27</v>
      </c>
    </row>
    <row r="979" spans="1:5" ht="12.75">
      <c r="A979" s="35" t="s">
        <v>55</v>
      </c>
      <c r="E979" s="39" t="s">
        <v>765</v>
      </c>
    </row>
    <row r="980" spans="1:5" ht="51">
      <c r="A980" s="35" t="s">
        <v>56</v>
      </c>
      <c r="E980" s="40" t="s">
        <v>1105</v>
      </c>
    </row>
    <row r="981" spans="1:5" ht="12.75">
      <c r="A981" t="s">
        <v>58</v>
      </c>
      <c r="E981" s="39" t="s">
        <v>5</v>
      </c>
    </row>
    <row r="982" spans="1:16" ht="12.75">
      <c r="A982" t="s">
        <v>49</v>
      </c>
      <c s="34" t="s">
        <v>1106</v>
      </c>
      <c s="34" t="s">
        <v>781</v>
      </c>
      <c s="35" t="s">
        <v>107</v>
      </c>
      <c s="6" t="s">
        <v>782</v>
      </c>
      <c s="36" t="s">
        <v>110</v>
      </c>
      <c s="37">
        <v>25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54</v>
      </c>
      <c>
        <f>(M982*21)/100</f>
      </c>
      <c t="s">
        <v>27</v>
      </c>
    </row>
    <row r="983" spans="1:5" ht="12.75">
      <c r="A983" s="35" t="s">
        <v>55</v>
      </c>
      <c r="E983" s="39" t="s">
        <v>770</v>
      </c>
    </row>
    <row r="984" spans="1:5" ht="51">
      <c r="A984" s="35" t="s">
        <v>56</v>
      </c>
      <c r="E984" s="40" t="s">
        <v>1107</v>
      </c>
    </row>
    <row r="985" spans="1:5" ht="12.75">
      <c r="A985" t="s">
        <v>58</v>
      </c>
      <c r="E985" s="39" t="s">
        <v>5</v>
      </c>
    </row>
    <row r="986" spans="1:16" ht="12.75">
      <c r="A986" t="s">
        <v>49</v>
      </c>
      <c s="34" t="s">
        <v>1108</v>
      </c>
      <c s="34" t="s">
        <v>783</v>
      </c>
      <c s="35" t="s">
        <v>107</v>
      </c>
      <c s="6" t="s">
        <v>784</v>
      </c>
      <c s="36" t="s">
        <v>774</v>
      </c>
      <c s="37">
        <v>16</v>
      </c>
      <c s="36">
        <v>0</v>
      </c>
      <c s="36">
        <f>ROUND(G986*H986,6)</f>
      </c>
      <c r="L986" s="38">
        <v>0</v>
      </c>
      <c s="32">
        <f>ROUND(ROUND(L986,2)*ROUND(G986,3),2)</f>
      </c>
      <c s="36" t="s">
        <v>54</v>
      </c>
      <c>
        <f>(M986*21)/100</f>
      </c>
      <c t="s">
        <v>27</v>
      </c>
    </row>
    <row r="987" spans="1:5" ht="12.75">
      <c r="A987" s="35" t="s">
        <v>55</v>
      </c>
      <c r="E987" s="39" t="s">
        <v>873</v>
      </c>
    </row>
    <row r="988" spans="1:5" ht="25.5">
      <c r="A988" s="35" t="s">
        <v>56</v>
      </c>
      <c r="E988" s="40" t="s">
        <v>1109</v>
      </c>
    </row>
    <row r="989" spans="1:5" ht="12.75">
      <c r="A989" t="s">
        <v>58</v>
      </c>
      <c r="E989" s="39" t="s">
        <v>5</v>
      </c>
    </row>
    <row r="990" spans="1:16" ht="12.75">
      <c r="A990" t="s">
        <v>49</v>
      </c>
      <c s="34" t="s">
        <v>1110</v>
      </c>
      <c s="34" t="s">
        <v>786</v>
      </c>
      <c s="35" t="s">
        <v>107</v>
      </c>
      <c s="6" t="s">
        <v>787</v>
      </c>
      <c s="36" t="s">
        <v>110</v>
      </c>
      <c s="37">
        <v>47</v>
      </c>
      <c s="36">
        <v>0</v>
      </c>
      <c s="36">
        <f>ROUND(G990*H990,6)</f>
      </c>
      <c r="L990" s="38">
        <v>0</v>
      </c>
      <c s="32">
        <f>ROUND(ROUND(L990,2)*ROUND(G990,3),2)</f>
      </c>
      <c s="36" t="s">
        <v>54</v>
      </c>
      <c>
        <f>(M990*21)/100</f>
      </c>
      <c t="s">
        <v>27</v>
      </c>
    </row>
    <row r="991" spans="1:5" ht="12.75">
      <c r="A991" s="35" t="s">
        <v>55</v>
      </c>
      <c r="E991" s="39" t="s">
        <v>788</v>
      </c>
    </row>
    <row r="992" spans="1:5" ht="25.5">
      <c r="A992" s="35" t="s">
        <v>56</v>
      </c>
      <c r="E992" s="40" t="s">
        <v>1111</v>
      </c>
    </row>
    <row r="993" spans="1:5" ht="12.75">
      <c r="A993" t="s">
        <v>58</v>
      </c>
      <c r="E993" s="39" t="s">
        <v>5</v>
      </c>
    </row>
    <row r="994" spans="1:16" ht="12.75">
      <c r="A994" t="s">
        <v>49</v>
      </c>
      <c s="34" t="s">
        <v>1112</v>
      </c>
      <c s="34" t="s">
        <v>790</v>
      </c>
      <c s="35" t="s">
        <v>107</v>
      </c>
      <c s="6" t="s">
        <v>791</v>
      </c>
      <c s="36" t="s">
        <v>110</v>
      </c>
      <c s="37">
        <v>47</v>
      </c>
      <c s="36">
        <v>0</v>
      </c>
      <c s="36">
        <f>ROUND(G994*H994,6)</f>
      </c>
      <c r="L994" s="38">
        <v>0</v>
      </c>
      <c s="32">
        <f>ROUND(ROUND(L994,2)*ROUND(G994,3),2)</f>
      </c>
      <c s="36" t="s">
        <v>54</v>
      </c>
      <c>
        <f>(M994*21)/100</f>
      </c>
      <c t="s">
        <v>27</v>
      </c>
    </row>
    <row r="995" spans="1:5" ht="12.75">
      <c r="A995" s="35" t="s">
        <v>55</v>
      </c>
      <c r="E995" s="39" t="s">
        <v>792</v>
      </c>
    </row>
    <row r="996" spans="1:5" ht="25.5">
      <c r="A996" s="35" t="s">
        <v>56</v>
      </c>
      <c r="E996" s="40" t="s">
        <v>1111</v>
      </c>
    </row>
    <row r="997" spans="1:5" ht="12.75">
      <c r="A997" t="s">
        <v>58</v>
      </c>
      <c r="E997" s="39" t="s">
        <v>5</v>
      </c>
    </row>
    <row r="998" spans="1:16" ht="12.75">
      <c r="A998" t="s">
        <v>49</v>
      </c>
      <c s="34" t="s">
        <v>1113</v>
      </c>
      <c s="34" t="s">
        <v>793</v>
      </c>
      <c s="35" t="s">
        <v>107</v>
      </c>
      <c s="6" t="s">
        <v>794</v>
      </c>
      <c s="36" t="s">
        <v>774</v>
      </c>
      <c s="37">
        <v>94</v>
      </c>
      <c s="36">
        <v>0</v>
      </c>
      <c s="36">
        <f>ROUND(G998*H998,6)</f>
      </c>
      <c r="L998" s="38">
        <v>0</v>
      </c>
      <c s="32">
        <f>ROUND(ROUND(L998,2)*ROUND(G998,3),2)</f>
      </c>
      <c s="36" t="s">
        <v>54</v>
      </c>
      <c>
        <f>(M998*21)/100</f>
      </c>
      <c t="s">
        <v>27</v>
      </c>
    </row>
    <row r="999" spans="1:5" ht="12.75">
      <c r="A999" s="35" t="s">
        <v>55</v>
      </c>
      <c r="E999" s="39" t="s">
        <v>880</v>
      </c>
    </row>
    <row r="1000" spans="1:5" ht="25.5">
      <c r="A1000" s="35" t="s">
        <v>56</v>
      </c>
      <c r="E1000" s="40" t="s">
        <v>1114</v>
      </c>
    </row>
    <row r="1001" spans="1:5" ht="12.75">
      <c r="A1001" t="s">
        <v>58</v>
      </c>
      <c r="E1001" s="39" t="s">
        <v>5</v>
      </c>
    </row>
    <row r="1002" spans="1:16" ht="12.75">
      <c r="A1002" t="s">
        <v>49</v>
      </c>
      <c s="34" t="s">
        <v>1115</v>
      </c>
      <c s="34" t="s">
        <v>797</v>
      </c>
      <c s="35" t="s">
        <v>107</v>
      </c>
      <c s="6" t="s">
        <v>798</v>
      </c>
      <c s="36" t="s">
        <v>110</v>
      </c>
      <c s="37">
        <v>2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54</v>
      </c>
      <c>
        <f>(M1002*21)/100</f>
      </c>
      <c t="s">
        <v>27</v>
      </c>
    </row>
    <row r="1003" spans="1:5" ht="12.75">
      <c r="A1003" s="35" t="s">
        <v>55</v>
      </c>
      <c r="E1003" s="39" t="s">
        <v>799</v>
      </c>
    </row>
    <row r="1004" spans="1:5" ht="25.5">
      <c r="A1004" s="35" t="s">
        <v>56</v>
      </c>
      <c r="E1004" s="40" t="s">
        <v>833</v>
      </c>
    </row>
    <row r="1005" spans="1:5" ht="12.75">
      <c r="A1005" t="s">
        <v>58</v>
      </c>
      <c r="E1005" s="39" t="s">
        <v>5</v>
      </c>
    </row>
    <row r="1006" spans="1:16" ht="12.75">
      <c r="A1006" t="s">
        <v>49</v>
      </c>
      <c s="34" t="s">
        <v>1116</v>
      </c>
      <c s="34" t="s">
        <v>801</v>
      </c>
      <c s="35" t="s">
        <v>107</v>
      </c>
      <c s="6" t="s">
        <v>802</v>
      </c>
      <c s="36" t="s">
        <v>110</v>
      </c>
      <c s="37">
        <v>2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54</v>
      </c>
      <c>
        <f>(M1006*21)/100</f>
      </c>
      <c t="s">
        <v>27</v>
      </c>
    </row>
    <row r="1007" spans="1:5" ht="12.75">
      <c r="A1007" s="35" t="s">
        <v>55</v>
      </c>
      <c r="E1007" s="39" t="s">
        <v>5</v>
      </c>
    </row>
    <row r="1008" spans="1:5" ht="25.5">
      <c r="A1008" s="35" t="s">
        <v>56</v>
      </c>
      <c r="E1008" s="40" t="s">
        <v>833</v>
      </c>
    </row>
    <row r="1009" spans="1:5" ht="12.75">
      <c r="A1009" t="s">
        <v>58</v>
      </c>
      <c r="E1009" s="39" t="s">
        <v>5</v>
      </c>
    </row>
    <row r="1010" spans="1:16" ht="12.75">
      <c r="A1010" t="s">
        <v>49</v>
      </c>
      <c s="34" t="s">
        <v>1117</v>
      </c>
      <c s="34" t="s">
        <v>803</v>
      </c>
      <c s="35" t="s">
        <v>107</v>
      </c>
      <c s="6" t="s">
        <v>804</v>
      </c>
      <c s="36" t="s">
        <v>774</v>
      </c>
      <c s="37">
        <v>4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54</v>
      </c>
      <c>
        <f>(M1010*21)/100</f>
      </c>
      <c t="s">
        <v>27</v>
      </c>
    </row>
    <row r="1011" spans="1:5" ht="12.75">
      <c r="A1011" s="35" t="s">
        <v>55</v>
      </c>
      <c r="E1011" s="39" t="s">
        <v>884</v>
      </c>
    </row>
    <row r="1012" spans="1:5" ht="25.5">
      <c r="A1012" s="35" t="s">
        <v>56</v>
      </c>
      <c r="E1012" s="40" t="s">
        <v>885</v>
      </c>
    </row>
    <row r="1013" spans="1:5" ht="12.75">
      <c r="A1013" t="s">
        <v>58</v>
      </c>
      <c r="E1013" s="39" t="s">
        <v>5</v>
      </c>
    </row>
    <row r="1014" spans="1:16" ht="12.75">
      <c r="A1014" t="s">
        <v>49</v>
      </c>
      <c s="34" t="s">
        <v>1118</v>
      </c>
      <c s="34" t="s">
        <v>807</v>
      </c>
      <c s="35" t="s">
        <v>107</v>
      </c>
      <c s="6" t="s">
        <v>808</v>
      </c>
      <c s="36" t="s">
        <v>110</v>
      </c>
      <c s="37">
        <v>2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54</v>
      </c>
      <c>
        <f>(M1014*21)/100</f>
      </c>
      <c t="s">
        <v>27</v>
      </c>
    </row>
    <row r="1015" spans="1:5" ht="12.75">
      <c r="A1015" s="35" t="s">
        <v>55</v>
      </c>
      <c r="E1015" s="39" t="s">
        <v>765</v>
      </c>
    </row>
    <row r="1016" spans="1:5" ht="25.5">
      <c r="A1016" s="35" t="s">
        <v>56</v>
      </c>
      <c r="E1016" s="40" t="s">
        <v>834</v>
      </c>
    </row>
    <row r="1017" spans="1:5" ht="12.75">
      <c r="A1017" t="s">
        <v>58</v>
      </c>
      <c r="E1017" s="39" t="s">
        <v>5</v>
      </c>
    </row>
    <row r="1018" spans="1:16" ht="12.75">
      <c r="A1018" t="s">
        <v>49</v>
      </c>
      <c s="34" t="s">
        <v>1119</v>
      </c>
      <c s="34" t="s">
        <v>810</v>
      </c>
      <c s="35" t="s">
        <v>107</v>
      </c>
      <c s="6" t="s">
        <v>811</v>
      </c>
      <c s="36" t="s">
        <v>110</v>
      </c>
      <c s="37">
        <v>4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54</v>
      </c>
      <c>
        <f>(M1018*21)/100</f>
      </c>
      <c t="s">
        <v>27</v>
      </c>
    </row>
    <row r="1019" spans="1:5" ht="12.75">
      <c r="A1019" s="35" t="s">
        <v>55</v>
      </c>
      <c r="E1019" s="39" t="s">
        <v>812</v>
      </c>
    </row>
    <row r="1020" spans="1:5" ht="25.5">
      <c r="A1020" s="35" t="s">
        <v>56</v>
      </c>
      <c r="E1020" s="40" t="s">
        <v>1120</v>
      </c>
    </row>
    <row r="1021" spans="1:5" ht="12.75">
      <c r="A1021" t="s">
        <v>58</v>
      </c>
      <c r="E1021" s="39" t="s">
        <v>5</v>
      </c>
    </row>
    <row r="1022" spans="1:16" ht="12.75">
      <c r="A1022" t="s">
        <v>49</v>
      </c>
      <c s="34" t="s">
        <v>1121</v>
      </c>
      <c s="34" t="s">
        <v>813</v>
      </c>
      <c s="35" t="s">
        <v>107</v>
      </c>
      <c s="6" t="s">
        <v>814</v>
      </c>
      <c s="36" t="s">
        <v>774</v>
      </c>
      <c s="37">
        <v>4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54</v>
      </c>
      <c>
        <f>(M1022*21)/100</f>
      </c>
      <c t="s">
        <v>27</v>
      </c>
    </row>
    <row r="1023" spans="1:5" ht="12.75">
      <c r="A1023" s="35" t="s">
        <v>55</v>
      </c>
      <c r="E1023" s="39" t="s">
        <v>884</v>
      </c>
    </row>
    <row r="1024" spans="1:5" ht="25.5">
      <c r="A1024" s="35" t="s">
        <v>56</v>
      </c>
      <c r="E1024" s="40" t="s">
        <v>885</v>
      </c>
    </row>
    <row r="1025" spans="1:5" ht="12.75">
      <c r="A1025" t="s">
        <v>58</v>
      </c>
      <c r="E1025" s="39" t="s">
        <v>5</v>
      </c>
    </row>
    <row r="1026" spans="1:16" ht="25.5">
      <c r="A1026" t="s">
        <v>49</v>
      </c>
      <c s="34" t="s">
        <v>1122</v>
      </c>
      <c s="34" t="s">
        <v>815</v>
      </c>
      <c s="35" t="s">
        <v>107</v>
      </c>
      <c s="6" t="s">
        <v>816</v>
      </c>
      <c s="36" t="s">
        <v>110</v>
      </c>
      <c s="37">
        <v>49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54</v>
      </c>
      <c>
        <f>(M1026*21)/100</f>
      </c>
      <c t="s">
        <v>27</v>
      </c>
    </row>
    <row r="1027" spans="1:5" ht="12.75">
      <c r="A1027" s="35" t="s">
        <v>55</v>
      </c>
      <c r="E1027" s="39" t="s">
        <v>817</v>
      </c>
    </row>
    <row r="1028" spans="1:5" ht="25.5">
      <c r="A1028" s="35" t="s">
        <v>56</v>
      </c>
      <c r="E1028" s="40" t="s">
        <v>1123</v>
      </c>
    </row>
    <row r="1029" spans="1:5" ht="12.75">
      <c r="A1029" t="s">
        <v>58</v>
      </c>
      <c r="E1029" s="39" t="s">
        <v>5</v>
      </c>
    </row>
    <row r="1030" spans="1:16" ht="12.75">
      <c r="A1030" t="s">
        <v>49</v>
      </c>
      <c s="34" t="s">
        <v>1124</v>
      </c>
      <c s="34" t="s">
        <v>819</v>
      </c>
      <c s="35" t="s">
        <v>107</v>
      </c>
      <c s="6" t="s">
        <v>820</v>
      </c>
      <c s="36" t="s">
        <v>110</v>
      </c>
      <c s="37">
        <v>49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54</v>
      </c>
      <c>
        <f>(M1030*21)/100</f>
      </c>
      <c t="s">
        <v>27</v>
      </c>
    </row>
    <row r="1031" spans="1:5" ht="12.75">
      <c r="A1031" s="35" t="s">
        <v>55</v>
      </c>
      <c r="E1031" s="39" t="s">
        <v>817</v>
      </c>
    </row>
    <row r="1032" spans="1:5" ht="25.5">
      <c r="A1032" s="35" t="s">
        <v>56</v>
      </c>
      <c r="E1032" s="40" t="s">
        <v>1123</v>
      </c>
    </row>
    <row r="1033" spans="1:5" ht="12.75">
      <c r="A1033" t="s">
        <v>58</v>
      </c>
      <c r="E1033" s="39" t="s">
        <v>5</v>
      </c>
    </row>
    <row r="1034" spans="1:16" ht="12.75">
      <c r="A1034" t="s">
        <v>49</v>
      </c>
      <c s="34" t="s">
        <v>1125</v>
      </c>
      <c s="34" t="s">
        <v>821</v>
      </c>
      <c s="35" t="s">
        <v>107</v>
      </c>
      <c s="6" t="s">
        <v>822</v>
      </c>
      <c s="36" t="s">
        <v>774</v>
      </c>
      <c s="37">
        <v>98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54</v>
      </c>
      <c>
        <f>(M1034*21)/100</f>
      </c>
      <c t="s">
        <v>27</v>
      </c>
    </row>
    <row r="1035" spans="1:5" ht="12.75">
      <c r="A1035" s="35" t="s">
        <v>55</v>
      </c>
      <c r="E1035" s="39" t="s">
        <v>884</v>
      </c>
    </row>
    <row r="1036" spans="1:5" ht="25.5">
      <c r="A1036" s="35" t="s">
        <v>56</v>
      </c>
      <c r="E1036" s="40" t="s">
        <v>1126</v>
      </c>
    </row>
    <row r="1037" spans="1:5" ht="12.75">
      <c r="A1037" t="s">
        <v>58</v>
      </c>
      <c r="E10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3744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3744</v>
      </c>
      <c r="E4" s="26" t="s">
        <v>3745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3748</v>
      </c>
      <c r="E8" s="30" t="s">
        <v>3747</v>
      </c>
      <c r="J8" s="29">
        <f>0+J9+J14+J19+J40+J45+J50+J67+J80+J125+J134+J203+J236+J269+J282</f>
      </c>
      <c s="29">
        <f>0+K9+K14+K19+K40+K45+K50+K67+K80+K125+K134+K203+K236+K269+K282</f>
      </c>
      <c s="29">
        <f>0+L9+L14+L19+L40+L45+L50+L67+L80+L125+L134+L203+L236+L269+L282</f>
      </c>
      <c s="29">
        <f>0+M9+M14+M19+M40+M45+M50+M67+M80+M125+M134+M203+M236+M269+M282</f>
      </c>
    </row>
    <row r="9" spans="1:13" ht="12.75">
      <c r="A9" t="s">
        <v>46</v>
      </c>
      <c r="C9" s="31" t="s">
        <v>247</v>
      </c>
      <c r="E9" s="33" t="s">
        <v>3749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3751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3752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3562</v>
      </c>
      <c s="35" t="s">
        <v>5</v>
      </c>
      <c s="6" t="s">
        <v>3563</v>
      </c>
      <c s="36" t="s">
        <v>53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3753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3596</v>
      </c>
      <c s="35" t="s">
        <v>5</v>
      </c>
      <c s="6" t="s">
        <v>3597</v>
      </c>
      <c s="36" t="s">
        <v>61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3653</v>
      </c>
      <c s="35" t="s">
        <v>5</v>
      </c>
      <c s="6" t="s">
        <v>3654</v>
      </c>
      <c s="36" t="s">
        <v>53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3751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3655</v>
      </c>
      <c s="35" t="s">
        <v>5</v>
      </c>
      <c s="6" t="s">
        <v>3656</v>
      </c>
      <c s="36" t="s">
        <v>53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3754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3658</v>
      </c>
      <c s="35" t="s">
        <v>5</v>
      </c>
      <c s="6" t="s">
        <v>3659</v>
      </c>
      <c s="36" t="s">
        <v>61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126</v>
      </c>
      <c r="E40" s="33" t="s">
        <v>3755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3756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27</v>
      </c>
      <c r="E45" s="33" t="s">
        <v>3757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1989</v>
      </c>
      <c s="35" t="s">
        <v>5</v>
      </c>
      <c s="6" t="s">
        <v>1990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3758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47</v>
      </c>
      <c r="E50" s="33" t="s">
        <v>3759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100</v>
      </c>
      <c s="34" t="s">
        <v>3760</v>
      </c>
      <c s="35" t="s">
        <v>5</v>
      </c>
      <c s="6" t="s">
        <v>3761</v>
      </c>
      <c s="36" t="s">
        <v>110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1142</v>
      </c>
    </row>
    <row r="55" spans="1:16" ht="12.75">
      <c r="A55" t="s">
        <v>49</v>
      </c>
      <c s="34" t="s">
        <v>104</v>
      </c>
      <c s="34" t="s">
        <v>3662</v>
      </c>
      <c s="35" t="s">
        <v>5</v>
      </c>
      <c s="6" t="s">
        <v>1371</v>
      </c>
      <c s="36" t="s">
        <v>88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3762</v>
      </c>
    </row>
    <row r="58" spans="1:5" ht="12.75">
      <c r="A58" t="s">
        <v>58</v>
      </c>
      <c r="E58" s="39" t="s">
        <v>1142</v>
      </c>
    </row>
    <row r="59" spans="1:16" ht="12.75">
      <c r="A59" t="s">
        <v>49</v>
      </c>
      <c s="34" t="s">
        <v>107</v>
      </c>
      <c s="34" t="s">
        <v>595</v>
      </c>
      <c s="35" t="s">
        <v>5</v>
      </c>
      <c s="6" t="s">
        <v>596</v>
      </c>
      <c s="36" t="s">
        <v>88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3763</v>
      </c>
    </row>
    <row r="62" spans="1:5" ht="12.75">
      <c r="A62" t="s">
        <v>58</v>
      </c>
      <c r="E62" s="39" t="s">
        <v>1142</v>
      </c>
    </row>
    <row r="63" spans="1:16" ht="12.75">
      <c r="A63" t="s">
        <v>49</v>
      </c>
      <c s="34" t="s">
        <v>111</v>
      </c>
      <c s="34" t="s">
        <v>3667</v>
      </c>
      <c s="35" t="s">
        <v>5</v>
      </c>
      <c s="6" t="s">
        <v>3668</v>
      </c>
      <c s="36" t="s">
        <v>88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3764</v>
      </c>
    </row>
    <row r="66" spans="1:5" ht="12.75">
      <c r="A66" t="s">
        <v>58</v>
      </c>
      <c r="E66" s="39" t="s">
        <v>1142</v>
      </c>
    </row>
    <row r="67" spans="1:13" ht="12.75">
      <c r="A67" t="s">
        <v>46</v>
      </c>
      <c r="C67" s="31" t="s">
        <v>3679</v>
      </c>
      <c r="E67" s="33" t="s">
        <v>3680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115</v>
      </c>
      <c s="34" t="s">
        <v>105</v>
      </c>
      <c s="35" t="s">
        <v>5</v>
      </c>
      <c s="6" t="s">
        <v>106</v>
      </c>
      <c s="36" t="s">
        <v>88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3765</v>
      </c>
    </row>
    <row r="71" spans="1:5" ht="12.75">
      <c r="A71" t="s">
        <v>58</v>
      </c>
      <c r="E71" s="39" t="s">
        <v>1142</v>
      </c>
    </row>
    <row r="72" spans="1:16" ht="12.75">
      <c r="A72" t="s">
        <v>49</v>
      </c>
      <c s="34" t="s">
        <v>119</v>
      </c>
      <c s="34" t="s">
        <v>108</v>
      </c>
      <c s="35" t="s">
        <v>5</v>
      </c>
      <c s="6" t="s">
        <v>109</v>
      </c>
      <c s="36" t="s">
        <v>110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123</v>
      </c>
      <c s="34" t="s">
        <v>116</v>
      </c>
      <c s="35" t="s">
        <v>5</v>
      </c>
      <c s="6" t="s">
        <v>117</v>
      </c>
      <c s="36" t="s">
        <v>110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1142</v>
      </c>
    </row>
    <row r="80" spans="1:13" ht="12.75">
      <c r="A80" t="s">
        <v>46</v>
      </c>
      <c r="C80" s="31" t="s">
        <v>3682</v>
      </c>
      <c r="E80" s="33" t="s">
        <v>3683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126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3766</v>
      </c>
    </row>
    <row r="84" spans="1:5" ht="12.75">
      <c r="A84" t="s">
        <v>58</v>
      </c>
      <c r="E84" s="39" t="s">
        <v>1142</v>
      </c>
    </row>
    <row r="85" spans="1:16" ht="12.75">
      <c r="A85" t="s">
        <v>49</v>
      </c>
      <c s="34" t="s">
        <v>129</v>
      </c>
      <c s="34" t="s">
        <v>137</v>
      </c>
      <c s="35" t="s">
        <v>5</v>
      </c>
      <c s="6" t="s">
        <v>138</v>
      </c>
      <c s="36" t="s">
        <v>88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3764</v>
      </c>
    </row>
    <row r="88" spans="1:5" ht="12.75">
      <c r="A88" t="s">
        <v>58</v>
      </c>
      <c r="E88" s="39" t="s">
        <v>1142</v>
      </c>
    </row>
    <row r="89" spans="1:16" ht="12.75">
      <c r="A89" t="s">
        <v>49</v>
      </c>
      <c s="34" t="s">
        <v>133</v>
      </c>
      <c s="34" t="s">
        <v>3767</v>
      </c>
      <c s="35" t="s">
        <v>5</v>
      </c>
      <c s="6" t="s">
        <v>3768</v>
      </c>
      <c s="36" t="s">
        <v>88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3769</v>
      </c>
    </row>
    <row r="92" spans="1:5" ht="12.75">
      <c r="A92" t="s">
        <v>58</v>
      </c>
      <c r="E92" s="39" t="s">
        <v>1142</v>
      </c>
    </row>
    <row r="93" spans="1:16" ht="12.75">
      <c r="A93" t="s">
        <v>49</v>
      </c>
      <c s="34" t="s">
        <v>136</v>
      </c>
      <c s="34" t="s">
        <v>3770</v>
      </c>
      <c s="35" t="s">
        <v>50</v>
      </c>
      <c s="6" t="s">
        <v>3771</v>
      </c>
      <c s="36" t="s">
        <v>88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3769</v>
      </c>
    </row>
    <row r="96" spans="1:5" ht="12.75">
      <c r="A96" t="s">
        <v>58</v>
      </c>
      <c r="E96" s="39" t="s">
        <v>1142</v>
      </c>
    </row>
    <row r="97" spans="1:16" ht="12.75">
      <c r="A97" t="s">
        <v>49</v>
      </c>
      <c s="34" t="s">
        <v>140</v>
      </c>
      <c s="34" t="s">
        <v>3772</v>
      </c>
      <c s="35" t="s">
        <v>5</v>
      </c>
      <c s="6" t="s">
        <v>3773</v>
      </c>
      <c s="36" t="s">
        <v>88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3774</v>
      </c>
    </row>
    <row r="100" spans="1:5" ht="12.75">
      <c r="A100" t="s">
        <v>58</v>
      </c>
      <c r="E100" s="39" t="s">
        <v>1142</v>
      </c>
    </row>
    <row r="101" spans="1:16" ht="25.5">
      <c r="A101" t="s">
        <v>49</v>
      </c>
      <c s="34" t="s">
        <v>144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1142</v>
      </c>
    </row>
    <row r="105" spans="1:16" ht="25.5">
      <c r="A105" t="s">
        <v>49</v>
      </c>
      <c s="34" t="s">
        <v>148</v>
      </c>
      <c s="34" t="s">
        <v>164</v>
      </c>
      <c s="35" t="s">
        <v>5</v>
      </c>
      <c s="6" t="s">
        <v>165</v>
      </c>
      <c s="36" t="s">
        <v>110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3775</v>
      </c>
    </row>
    <row r="108" spans="1:5" ht="12.75">
      <c r="A108" t="s">
        <v>58</v>
      </c>
      <c r="E108" s="39" t="s">
        <v>1142</v>
      </c>
    </row>
    <row r="109" spans="1:16" ht="25.5">
      <c r="A109" t="s">
        <v>49</v>
      </c>
      <c s="34" t="s">
        <v>152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3700</v>
      </c>
    </row>
    <row r="112" spans="1:5" ht="12.75">
      <c r="A112" t="s">
        <v>58</v>
      </c>
      <c r="E112" s="39" t="s">
        <v>1142</v>
      </c>
    </row>
    <row r="113" spans="1:16" ht="25.5">
      <c r="A113" t="s">
        <v>49</v>
      </c>
      <c s="34" t="s">
        <v>156</v>
      </c>
      <c s="34" t="s">
        <v>3776</v>
      </c>
      <c s="35" t="s">
        <v>5</v>
      </c>
      <c s="6" t="s">
        <v>3777</v>
      </c>
      <c s="36" t="s">
        <v>110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1142</v>
      </c>
    </row>
    <row r="117" spans="1:16" ht="12.75">
      <c r="A117" t="s">
        <v>49</v>
      </c>
      <c s="34" t="s">
        <v>159</v>
      </c>
      <c s="34" t="s">
        <v>3778</v>
      </c>
      <c s="35" t="s">
        <v>5</v>
      </c>
      <c s="6" t="s">
        <v>3779</v>
      </c>
      <c s="36" t="s">
        <v>88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3763</v>
      </c>
    </row>
    <row r="120" spans="1:5" ht="12.75">
      <c r="A120" t="s">
        <v>58</v>
      </c>
      <c r="E120" s="39" t="s">
        <v>1142</v>
      </c>
    </row>
    <row r="121" spans="1:16" ht="12.75">
      <c r="A121" t="s">
        <v>49</v>
      </c>
      <c s="34" t="s">
        <v>163</v>
      </c>
      <c s="34" t="s">
        <v>3780</v>
      </c>
      <c s="35" t="s">
        <v>5</v>
      </c>
      <c s="6" t="s">
        <v>3781</v>
      </c>
      <c s="36" t="s">
        <v>110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1142</v>
      </c>
    </row>
    <row r="125" spans="1:13" ht="12.75">
      <c r="A125" t="s">
        <v>46</v>
      </c>
      <c r="C125" s="31" t="s">
        <v>3782</v>
      </c>
      <c r="E125" s="33" t="s">
        <v>3783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167</v>
      </c>
      <c s="34" t="s">
        <v>3784</v>
      </c>
      <c s="35" t="s">
        <v>5</v>
      </c>
      <c s="6" t="s">
        <v>3785</v>
      </c>
      <c s="36" t="s">
        <v>88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3786</v>
      </c>
    </row>
    <row r="129" spans="1:5" ht="12.75">
      <c r="A129" t="s">
        <v>58</v>
      </c>
      <c r="E129" s="39" t="s">
        <v>1142</v>
      </c>
    </row>
    <row r="130" spans="1:16" ht="12.75">
      <c r="A130" t="s">
        <v>49</v>
      </c>
      <c s="34" t="s">
        <v>171</v>
      </c>
      <c s="34" t="s">
        <v>3787</v>
      </c>
      <c s="35" t="s">
        <v>5</v>
      </c>
      <c s="6" t="s">
        <v>3788</v>
      </c>
      <c s="36" t="s">
        <v>3789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1142</v>
      </c>
    </row>
    <row r="134" spans="1:13" ht="12.75">
      <c r="A134" t="s">
        <v>46</v>
      </c>
      <c r="C134" s="31" t="s">
        <v>3706</v>
      </c>
      <c r="E134" s="33" t="s">
        <v>3790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175</v>
      </c>
      <c s="34" t="s">
        <v>3791</v>
      </c>
      <c s="35" t="s">
        <v>5</v>
      </c>
      <c s="6" t="s">
        <v>3792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1142</v>
      </c>
    </row>
    <row r="139" spans="1:16" ht="12.75">
      <c r="A139" t="s">
        <v>49</v>
      </c>
      <c s="34" t="s">
        <v>179</v>
      </c>
      <c s="34" t="s">
        <v>3793</v>
      </c>
      <c s="35" t="s">
        <v>5</v>
      </c>
      <c s="6" t="s">
        <v>3794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1142</v>
      </c>
    </row>
    <row r="143" spans="1:16" ht="12.75">
      <c r="A143" t="s">
        <v>49</v>
      </c>
      <c s="34" t="s">
        <v>183</v>
      </c>
      <c s="34" t="s">
        <v>3795</v>
      </c>
      <c s="35" t="s">
        <v>5</v>
      </c>
      <c s="6" t="s">
        <v>3796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1142</v>
      </c>
    </row>
    <row r="147" spans="1:16" ht="12.75">
      <c r="A147" t="s">
        <v>49</v>
      </c>
      <c s="34" t="s">
        <v>186</v>
      </c>
      <c s="34" t="s">
        <v>3797</v>
      </c>
      <c s="35" t="s">
        <v>5</v>
      </c>
      <c s="6" t="s">
        <v>3798</v>
      </c>
      <c s="36" t="s">
        <v>110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1142</v>
      </c>
    </row>
    <row r="151" spans="1:16" ht="12.75">
      <c r="A151" t="s">
        <v>49</v>
      </c>
      <c s="34" t="s">
        <v>189</v>
      </c>
      <c s="34" t="s">
        <v>3799</v>
      </c>
      <c s="35" t="s">
        <v>5</v>
      </c>
      <c s="6" t="s">
        <v>3800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1142</v>
      </c>
    </row>
    <row r="155" spans="1:16" ht="25.5">
      <c r="A155" t="s">
        <v>49</v>
      </c>
      <c s="34" t="s">
        <v>192</v>
      </c>
      <c s="34" t="s">
        <v>3801</v>
      </c>
      <c s="35" t="s">
        <v>5</v>
      </c>
      <c s="6" t="s">
        <v>3802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1142</v>
      </c>
    </row>
    <row r="159" spans="1:16" ht="12.75">
      <c r="A159" t="s">
        <v>49</v>
      </c>
      <c s="34" t="s">
        <v>195</v>
      </c>
      <c s="34" t="s">
        <v>3803</v>
      </c>
      <c s="35" t="s">
        <v>5</v>
      </c>
      <c s="6" t="s">
        <v>3804</v>
      </c>
      <c s="36" t="s">
        <v>110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1142</v>
      </c>
    </row>
    <row r="163" spans="1:16" ht="25.5">
      <c r="A163" t="s">
        <v>49</v>
      </c>
      <c s="34" t="s">
        <v>200</v>
      </c>
      <c s="34" t="s">
        <v>3805</v>
      </c>
      <c s="35" t="s">
        <v>5</v>
      </c>
      <c s="6" t="s">
        <v>3806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1142</v>
      </c>
    </row>
    <row r="167" spans="1:16" ht="25.5">
      <c r="A167" t="s">
        <v>49</v>
      </c>
      <c s="34" t="s">
        <v>204</v>
      </c>
      <c s="34" t="s">
        <v>3807</v>
      </c>
      <c s="35" t="s">
        <v>5</v>
      </c>
      <c s="6" t="s">
        <v>3808</v>
      </c>
      <c s="36" t="s">
        <v>110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1142</v>
      </c>
    </row>
    <row r="171" spans="1:16" ht="25.5">
      <c r="A171" t="s">
        <v>49</v>
      </c>
      <c s="34" t="s">
        <v>207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1142</v>
      </c>
    </row>
    <row r="175" spans="1:16" ht="25.5">
      <c r="A175" t="s">
        <v>49</v>
      </c>
      <c s="34" t="s">
        <v>211</v>
      </c>
      <c s="34" t="s">
        <v>3811</v>
      </c>
      <c s="35" t="s">
        <v>5</v>
      </c>
      <c s="6" t="s">
        <v>3812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1142</v>
      </c>
    </row>
    <row r="179" spans="1:16" ht="38.25">
      <c r="A179" t="s">
        <v>49</v>
      </c>
      <c s="34" t="s">
        <v>215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1142</v>
      </c>
    </row>
    <row r="183" spans="1:16" ht="25.5">
      <c r="A183" t="s">
        <v>49</v>
      </c>
      <c s="34" t="s">
        <v>223</v>
      </c>
      <c s="34" t="s">
        <v>3815</v>
      </c>
      <c s="35" t="s">
        <v>5</v>
      </c>
      <c s="6" t="s">
        <v>3816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1142</v>
      </c>
    </row>
    <row r="187" spans="1:16" ht="25.5">
      <c r="A187" t="s">
        <v>49</v>
      </c>
      <c s="34" t="s">
        <v>227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1142</v>
      </c>
    </row>
    <row r="191" spans="1:16" ht="25.5">
      <c r="A191" t="s">
        <v>49</v>
      </c>
      <c s="34" t="s">
        <v>230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1142</v>
      </c>
    </row>
    <row r="195" spans="1:16" ht="25.5">
      <c r="A195" t="s">
        <v>49</v>
      </c>
      <c s="34" t="s">
        <v>233</v>
      </c>
      <c s="34" t="s">
        <v>3821</v>
      </c>
      <c s="35" t="s">
        <v>50</v>
      </c>
      <c s="6" t="s">
        <v>3822</v>
      </c>
      <c s="36" t="s">
        <v>110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1142</v>
      </c>
    </row>
    <row r="199" spans="1:16" ht="25.5">
      <c r="A199" t="s">
        <v>49</v>
      </c>
      <c s="34" t="s">
        <v>573</v>
      </c>
      <c s="34" t="s">
        <v>3823</v>
      </c>
      <c s="35" t="s">
        <v>50</v>
      </c>
      <c s="6" t="s">
        <v>3824</v>
      </c>
      <c s="36" t="s">
        <v>110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3" ht="12.75">
      <c r="A203" t="s">
        <v>46</v>
      </c>
      <c r="C203" s="31" t="s">
        <v>3825</v>
      </c>
      <c r="E203" s="33" t="s">
        <v>3826</v>
      </c>
      <c r="J203" s="32">
        <f>0</f>
      </c>
      <c s="32">
        <f>0</f>
      </c>
      <c s="32">
        <f>0+L204+L208+L212+L216+L220+L224+L228+L232</f>
      </c>
      <c s="32">
        <f>0+M204+M208+M212+M216+M220+M224+M228+M232</f>
      </c>
    </row>
    <row r="204" spans="1:16" ht="12.75">
      <c r="A204" t="s">
        <v>49</v>
      </c>
      <c s="34" t="s">
        <v>579</v>
      </c>
      <c s="34" t="s">
        <v>3827</v>
      </c>
      <c s="35" t="s">
        <v>5</v>
      </c>
      <c s="6" t="s">
        <v>3828</v>
      </c>
      <c s="36" t="s">
        <v>110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1142</v>
      </c>
    </row>
    <row r="208" spans="1:16" ht="12.75">
      <c r="A208" t="s">
        <v>49</v>
      </c>
      <c s="34" t="s">
        <v>583</v>
      </c>
      <c s="34" t="s">
        <v>3829</v>
      </c>
      <c s="35" t="s">
        <v>5</v>
      </c>
      <c s="6" t="s">
        <v>3830</v>
      </c>
      <c s="36" t="s">
        <v>110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1142</v>
      </c>
    </row>
    <row r="212" spans="1:16" ht="12.75">
      <c r="A212" t="s">
        <v>49</v>
      </c>
      <c s="34" t="s">
        <v>542</v>
      </c>
      <c s="34" t="s">
        <v>3831</v>
      </c>
      <c s="35" t="s">
        <v>5</v>
      </c>
      <c s="6" t="s">
        <v>3832</v>
      </c>
      <c s="36" t="s">
        <v>110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1142</v>
      </c>
    </row>
    <row r="216" spans="1:16" ht="12.75">
      <c r="A216" t="s">
        <v>49</v>
      </c>
      <c s="34" t="s">
        <v>279</v>
      </c>
      <c s="34" t="s">
        <v>3833</v>
      </c>
      <c s="35" t="s">
        <v>5</v>
      </c>
      <c s="6" t="s">
        <v>3834</v>
      </c>
      <c s="36" t="s">
        <v>110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1142</v>
      </c>
    </row>
    <row r="220" spans="1:16" ht="12.75">
      <c r="A220" t="s">
        <v>49</v>
      </c>
      <c s="34" t="s">
        <v>291</v>
      </c>
      <c s="34" t="s">
        <v>3835</v>
      </c>
      <c s="35" t="s">
        <v>5</v>
      </c>
      <c s="6" t="s">
        <v>3836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1142</v>
      </c>
    </row>
    <row r="224" spans="1:16" ht="12.75">
      <c r="A224" t="s">
        <v>49</v>
      </c>
      <c s="34" t="s">
        <v>598</v>
      </c>
      <c s="34" t="s">
        <v>3837</v>
      </c>
      <c s="35" t="s">
        <v>5</v>
      </c>
      <c s="6" t="s">
        <v>3838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1142</v>
      </c>
    </row>
    <row r="228" spans="1:16" ht="12.75">
      <c r="A228" t="s">
        <v>49</v>
      </c>
      <c s="34" t="s">
        <v>303</v>
      </c>
      <c s="34" t="s">
        <v>3839</v>
      </c>
      <c s="35" t="s">
        <v>5</v>
      </c>
      <c s="6" t="s">
        <v>3840</v>
      </c>
      <c s="36" t="s">
        <v>110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1142</v>
      </c>
    </row>
    <row r="232" spans="1:16" ht="12.75">
      <c r="A232" t="s">
        <v>49</v>
      </c>
      <c s="34" t="s">
        <v>608</v>
      </c>
      <c s="34" t="s">
        <v>3841</v>
      </c>
      <c s="35" t="s">
        <v>5</v>
      </c>
      <c s="6" t="s">
        <v>3788</v>
      </c>
      <c s="36" t="s">
        <v>3842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1142</v>
      </c>
    </row>
    <row r="236" spans="1:13" ht="12.75">
      <c r="A236" t="s">
        <v>46</v>
      </c>
      <c r="C236" s="31" t="s">
        <v>3731</v>
      </c>
      <c r="E236" s="33" t="s">
        <v>3732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25.5">
      <c r="A237" t="s">
        <v>49</v>
      </c>
      <c s="34" t="s">
        <v>565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1142</v>
      </c>
    </row>
    <row r="241" spans="1:16" ht="38.25">
      <c r="A241" t="s">
        <v>49</v>
      </c>
      <c s="34" t="s">
        <v>577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1142</v>
      </c>
    </row>
    <row r="245" spans="1:16" ht="25.5">
      <c r="A245" t="s">
        <v>49</v>
      </c>
      <c s="34" t="s">
        <v>618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1142</v>
      </c>
    </row>
    <row r="249" spans="1:16" ht="12.75">
      <c r="A249" t="s">
        <v>49</v>
      </c>
      <c s="34" t="s">
        <v>624</v>
      </c>
      <c s="34" t="s">
        <v>3843</v>
      </c>
      <c s="35" t="s">
        <v>5</v>
      </c>
      <c s="6" t="s">
        <v>3844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1142</v>
      </c>
    </row>
    <row r="253" spans="1:16" ht="12.75">
      <c r="A253" t="s">
        <v>49</v>
      </c>
      <c s="34" t="s">
        <v>628</v>
      </c>
      <c s="34" t="s">
        <v>3734</v>
      </c>
      <c s="35" t="s">
        <v>5</v>
      </c>
      <c s="6" t="s">
        <v>3735</v>
      </c>
      <c s="36" t="s">
        <v>3051</v>
      </c>
      <c s="37">
        <v>16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1142</v>
      </c>
    </row>
    <row r="257" spans="1:16" ht="12.75">
      <c r="A257" t="s">
        <v>49</v>
      </c>
      <c s="34" t="s">
        <v>632</v>
      </c>
      <c s="34" t="s">
        <v>3737</v>
      </c>
      <c s="35" t="s">
        <v>5</v>
      </c>
      <c s="6" t="s">
        <v>3738</v>
      </c>
      <c s="36" t="s">
        <v>3051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1142</v>
      </c>
    </row>
    <row r="261" spans="1:16" ht="12.75">
      <c r="A261" t="s">
        <v>49</v>
      </c>
      <c s="34" t="s">
        <v>638</v>
      </c>
      <c s="34" t="s">
        <v>3740</v>
      </c>
      <c s="35" t="s">
        <v>5</v>
      </c>
      <c s="6" t="s">
        <v>3741</v>
      </c>
      <c s="36" t="s">
        <v>3051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1142</v>
      </c>
    </row>
    <row r="265" spans="1:16" ht="12.75">
      <c r="A265" t="s">
        <v>49</v>
      </c>
      <c s="34" t="s">
        <v>643</v>
      </c>
      <c s="34" t="s">
        <v>3742</v>
      </c>
      <c s="35" t="s">
        <v>5</v>
      </c>
      <c s="6" t="s">
        <v>3743</v>
      </c>
      <c s="36" t="s">
        <v>3051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1142</v>
      </c>
    </row>
    <row r="269" spans="1:13" ht="12.75">
      <c r="A269" t="s">
        <v>46</v>
      </c>
      <c r="C269" s="31" t="s">
        <v>3845</v>
      </c>
      <c r="E269" s="33" t="s">
        <v>3846</v>
      </c>
      <c r="J269" s="32">
        <f>0</f>
      </c>
      <c s="32">
        <f>0</f>
      </c>
      <c s="32">
        <f>0+L270+L274+L278</f>
      </c>
      <c s="32">
        <f>0+M270+M274+M278</f>
      </c>
    </row>
    <row r="270" spans="1:16" ht="12.75">
      <c r="A270" t="s">
        <v>49</v>
      </c>
      <c s="34" t="s">
        <v>649</v>
      </c>
      <c s="34" t="s">
        <v>3847</v>
      </c>
      <c s="35" t="s">
        <v>5</v>
      </c>
      <c s="6" t="s">
        <v>3848</v>
      </c>
      <c s="36" t="s">
        <v>110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1142</v>
      </c>
    </row>
    <row r="274" spans="1:16" ht="12.75">
      <c r="A274" t="s">
        <v>49</v>
      </c>
      <c s="34" t="s">
        <v>654</v>
      </c>
      <c s="34" t="s">
        <v>3849</v>
      </c>
      <c s="35" t="s">
        <v>5</v>
      </c>
      <c s="6" t="s">
        <v>3850</v>
      </c>
      <c s="36" t="s">
        <v>110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1142</v>
      </c>
    </row>
    <row r="278" spans="1:16" ht="12.75">
      <c r="A278" t="s">
        <v>49</v>
      </c>
      <c s="34" t="s">
        <v>658</v>
      </c>
      <c s="34" t="s">
        <v>3851</v>
      </c>
      <c s="35" t="s">
        <v>5</v>
      </c>
      <c s="6" t="s">
        <v>3852</v>
      </c>
      <c s="36" t="s">
        <v>110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79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3853</v>
      </c>
    </row>
    <row r="282" spans="1:13" ht="12.75">
      <c r="A282" t="s">
        <v>46</v>
      </c>
      <c r="C282" s="31" t="s">
        <v>662</v>
      </c>
      <c r="E282" s="33" t="s">
        <v>3854</v>
      </c>
      <c r="J282" s="32">
        <f>0</f>
      </c>
      <c s="32">
        <f>0</f>
      </c>
      <c s="32">
        <f>0+L283+L287+L291</f>
      </c>
      <c s="32">
        <f>0+M283+M287+M291</f>
      </c>
    </row>
    <row r="283" spans="1:16" ht="12.75">
      <c r="A283" t="s">
        <v>49</v>
      </c>
      <c s="34" t="s">
        <v>664</v>
      </c>
      <c s="34" t="s">
        <v>3855</v>
      </c>
      <c s="35" t="s">
        <v>5</v>
      </c>
      <c s="6" t="s">
        <v>3856</v>
      </c>
      <c s="36" t="s">
        <v>53</v>
      </c>
      <c s="37">
        <v>2.4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25.5">
      <c r="A285" s="35" t="s">
        <v>56</v>
      </c>
      <c r="E285" s="40" t="s">
        <v>3857</v>
      </c>
    </row>
    <row r="286" spans="1:5" ht="12.75">
      <c r="A286" t="s">
        <v>58</v>
      </c>
      <c r="E286" s="39" t="s">
        <v>1142</v>
      </c>
    </row>
    <row r="287" spans="1:16" ht="12.75">
      <c r="A287" t="s">
        <v>49</v>
      </c>
      <c s="34" t="s">
        <v>841</v>
      </c>
      <c s="34" t="s">
        <v>3858</v>
      </c>
      <c s="35" t="s">
        <v>5</v>
      </c>
      <c s="6" t="s">
        <v>3859</v>
      </c>
      <c s="36" t="s">
        <v>88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25.5">
      <c r="A289" s="35" t="s">
        <v>56</v>
      </c>
      <c r="E289" s="40" t="s">
        <v>3765</v>
      </c>
    </row>
    <row r="290" spans="1:5" ht="12.75">
      <c r="A290" t="s">
        <v>58</v>
      </c>
      <c r="E290" s="39" t="s">
        <v>1142</v>
      </c>
    </row>
    <row r="291" spans="1:16" ht="12.75">
      <c r="A291" t="s">
        <v>49</v>
      </c>
      <c s="34" t="s">
        <v>843</v>
      </c>
      <c s="34" t="s">
        <v>3860</v>
      </c>
      <c s="35" t="s">
        <v>5</v>
      </c>
      <c s="6" t="s">
        <v>3861</v>
      </c>
      <c s="36" t="s">
        <v>53</v>
      </c>
      <c s="37">
        <v>0.4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3862</v>
      </c>
    </row>
    <row r="294" spans="1:5" ht="12.75">
      <c r="A294" t="s">
        <v>58</v>
      </c>
      <c r="E294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3744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3744</v>
      </c>
      <c r="E4" s="26" t="s">
        <v>3745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COUNTIFS(L8:L264,"=0",A8:A264,"P")+COUNTIFS(L8:L264,"",A8:A264,"P")+SUM(Q8:Q264)</f>
      </c>
    </row>
    <row r="8" spans="1:13" ht="12.75">
      <c r="A8" t="s">
        <v>44</v>
      </c>
      <c r="C8" s="28" t="s">
        <v>3865</v>
      </c>
      <c r="E8" s="30" t="s">
        <v>3864</v>
      </c>
      <c r="J8" s="29">
        <f>0+J9+J14+J19+J40+J45+J50+J55+J72+J85+J130+J139+J192+J213+J246+J259</f>
      </c>
      <c s="29">
        <f>0+K9+K14+K19+K40+K45+K50+K55+K72+K85+K130+K139+K192+K213+K246+K259</f>
      </c>
      <c s="29">
        <f>0+L9+L14+L19+L40+L45+L50+L55+L72+L85+L130+L139+L192+L213+L246+L259</f>
      </c>
      <c s="29">
        <f>0+M9+M14+M19+M40+M45+M50+M55+M72+M85+M130+M139+M192+M213+M246+M259</f>
      </c>
    </row>
    <row r="9" spans="1:13" ht="12.75">
      <c r="A9" t="s">
        <v>46</v>
      </c>
      <c r="C9" s="31" t="s">
        <v>247</v>
      </c>
      <c r="E9" s="33" t="s">
        <v>3749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3866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3752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3562</v>
      </c>
      <c s="35" t="s">
        <v>5</v>
      </c>
      <c s="6" t="s">
        <v>3563</v>
      </c>
      <c s="36" t="s">
        <v>53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3867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3596</v>
      </c>
      <c s="35" t="s">
        <v>5</v>
      </c>
      <c s="6" t="s">
        <v>3597</v>
      </c>
      <c s="36" t="s">
        <v>61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3653</v>
      </c>
      <c s="35" t="s">
        <v>5</v>
      </c>
      <c s="6" t="s">
        <v>3654</v>
      </c>
      <c s="36" t="s">
        <v>53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3866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3655</v>
      </c>
      <c s="35" t="s">
        <v>5</v>
      </c>
      <c s="6" t="s">
        <v>3656</v>
      </c>
      <c s="36" t="s">
        <v>53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3868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3658</v>
      </c>
      <c s="35" t="s">
        <v>5</v>
      </c>
      <c s="6" t="s">
        <v>3659</v>
      </c>
      <c s="36" t="s">
        <v>61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115</v>
      </c>
      <c r="E40" s="33" t="s">
        <v>3869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3870</v>
      </c>
      <c s="35" t="s">
        <v>5</v>
      </c>
      <c s="6" t="s">
        <v>3871</v>
      </c>
      <c s="36" t="s">
        <v>88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3872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126</v>
      </c>
      <c r="E45" s="33" t="s">
        <v>3755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3873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27</v>
      </c>
      <c r="E50" s="33" t="s">
        <v>3757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1989</v>
      </c>
      <c s="35" t="s">
        <v>5</v>
      </c>
      <c s="6" t="s">
        <v>1990</v>
      </c>
      <c s="36" t="s">
        <v>53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3753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47</v>
      </c>
      <c r="E55" s="33" t="s">
        <v>3759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3760</v>
      </c>
      <c s="35" t="s">
        <v>5</v>
      </c>
      <c s="6" t="s">
        <v>3761</v>
      </c>
      <c s="36" t="s">
        <v>110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107</v>
      </c>
      <c s="34" t="s">
        <v>3662</v>
      </c>
      <c s="35" t="s">
        <v>5</v>
      </c>
      <c s="6" t="s">
        <v>1371</v>
      </c>
      <c s="36" t="s">
        <v>88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3874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111</v>
      </c>
      <c s="34" t="s">
        <v>595</v>
      </c>
      <c s="35" t="s">
        <v>5</v>
      </c>
      <c s="6" t="s">
        <v>596</v>
      </c>
      <c s="36" t="s">
        <v>88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3875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115</v>
      </c>
      <c s="34" t="s">
        <v>3667</v>
      </c>
      <c s="35" t="s">
        <v>5</v>
      </c>
      <c s="6" t="s">
        <v>3668</v>
      </c>
      <c s="36" t="s">
        <v>88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3876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3679</v>
      </c>
      <c r="E72" s="33" t="s">
        <v>3680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3877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3682</v>
      </c>
      <c r="E85" s="33" t="s">
        <v>3683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3766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133</v>
      </c>
      <c s="34" t="s">
        <v>137</v>
      </c>
      <c s="35" t="s">
        <v>5</v>
      </c>
      <c s="6" t="s">
        <v>138</v>
      </c>
      <c s="36" t="s">
        <v>88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3878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136</v>
      </c>
      <c s="34" t="s">
        <v>3767</v>
      </c>
      <c s="35" t="s">
        <v>5</v>
      </c>
      <c s="6" t="s">
        <v>3768</v>
      </c>
      <c s="36" t="s">
        <v>88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3879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140</v>
      </c>
      <c s="34" t="s">
        <v>3770</v>
      </c>
      <c s="35" t="s">
        <v>50</v>
      </c>
      <c s="6" t="s">
        <v>3771</v>
      </c>
      <c s="36" t="s">
        <v>88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3872</v>
      </c>
    </row>
    <row r="101" spans="1:5" ht="12.75">
      <c r="A101" t="s">
        <v>58</v>
      </c>
      <c r="E101" s="39" t="s">
        <v>1142</v>
      </c>
    </row>
    <row r="102" spans="1:16" ht="12.75">
      <c r="A102" t="s">
        <v>49</v>
      </c>
      <c s="34" t="s">
        <v>144</v>
      </c>
      <c s="34" t="s">
        <v>3772</v>
      </c>
      <c s="35" t="s">
        <v>5</v>
      </c>
      <c s="6" t="s">
        <v>3773</v>
      </c>
      <c s="36" t="s">
        <v>88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3880</v>
      </c>
    </row>
    <row r="105" spans="1:5" ht="12.75">
      <c r="A105" t="s">
        <v>58</v>
      </c>
      <c r="E105" s="39" t="s">
        <v>1142</v>
      </c>
    </row>
    <row r="106" spans="1:16" ht="25.5">
      <c r="A106" t="s">
        <v>49</v>
      </c>
      <c s="34" t="s">
        <v>148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1142</v>
      </c>
    </row>
    <row r="110" spans="1:16" ht="25.5">
      <c r="A110" t="s">
        <v>49</v>
      </c>
      <c s="34" t="s">
        <v>152</v>
      </c>
      <c s="34" t="s">
        <v>164</v>
      </c>
      <c s="35" t="s">
        <v>5</v>
      </c>
      <c s="6" t="s">
        <v>165</v>
      </c>
      <c s="36" t="s">
        <v>110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3881</v>
      </c>
    </row>
    <row r="113" spans="1:5" ht="12.75">
      <c r="A113" t="s">
        <v>58</v>
      </c>
      <c r="E113" s="39" t="s">
        <v>1142</v>
      </c>
    </row>
    <row r="114" spans="1:16" ht="25.5">
      <c r="A114" t="s">
        <v>49</v>
      </c>
      <c s="34" t="s">
        <v>156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3700</v>
      </c>
    </row>
    <row r="117" spans="1:5" ht="12.75">
      <c r="A117" t="s">
        <v>58</v>
      </c>
      <c r="E117" s="39" t="s">
        <v>1142</v>
      </c>
    </row>
    <row r="118" spans="1:16" ht="25.5">
      <c r="A118" t="s">
        <v>49</v>
      </c>
      <c s="34" t="s">
        <v>159</v>
      </c>
      <c s="34" t="s">
        <v>3776</v>
      </c>
      <c s="35" t="s">
        <v>5</v>
      </c>
      <c s="6" t="s">
        <v>3777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3778</v>
      </c>
      <c s="35" t="s">
        <v>5</v>
      </c>
      <c s="6" t="s">
        <v>3779</v>
      </c>
      <c s="36" t="s">
        <v>88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3882</v>
      </c>
    </row>
    <row r="125" spans="1:5" ht="12.75">
      <c r="A125" t="s">
        <v>58</v>
      </c>
      <c r="E125" s="39" t="s">
        <v>1142</v>
      </c>
    </row>
    <row r="126" spans="1:16" ht="12.75">
      <c r="A126" t="s">
        <v>49</v>
      </c>
      <c s="34" t="s">
        <v>167</v>
      </c>
      <c s="34" t="s">
        <v>3780</v>
      </c>
      <c s="35" t="s">
        <v>5</v>
      </c>
      <c s="6" t="s">
        <v>3781</v>
      </c>
      <c s="36" t="s">
        <v>110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1142</v>
      </c>
    </row>
    <row r="130" spans="1:13" ht="12.75">
      <c r="A130" t="s">
        <v>46</v>
      </c>
      <c r="C130" s="31" t="s">
        <v>3782</v>
      </c>
      <c r="E130" s="33" t="s">
        <v>3783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3784</v>
      </c>
      <c s="35" t="s">
        <v>5</v>
      </c>
      <c s="6" t="s">
        <v>3785</v>
      </c>
      <c s="36" t="s">
        <v>88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3877</v>
      </c>
    </row>
    <row r="134" spans="1:5" ht="12.75">
      <c r="A134" t="s">
        <v>58</v>
      </c>
      <c r="E134" s="39" t="s">
        <v>1142</v>
      </c>
    </row>
    <row r="135" spans="1:16" ht="12.75">
      <c r="A135" t="s">
        <v>49</v>
      </c>
      <c s="34" t="s">
        <v>175</v>
      </c>
      <c s="34" t="s">
        <v>3787</v>
      </c>
      <c s="35" t="s">
        <v>5</v>
      </c>
      <c s="6" t="s">
        <v>3788</v>
      </c>
      <c s="36" t="s">
        <v>3789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1142</v>
      </c>
    </row>
    <row r="139" spans="1:13" ht="12.75">
      <c r="A139" t="s">
        <v>46</v>
      </c>
      <c r="C139" s="31" t="s">
        <v>3706</v>
      </c>
      <c r="E139" s="33" t="s">
        <v>3790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179</v>
      </c>
      <c s="34" t="s">
        <v>3797</v>
      </c>
      <c s="35" t="s">
        <v>5</v>
      </c>
      <c s="6" t="s">
        <v>3798</v>
      </c>
      <c s="36" t="s">
        <v>110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183</v>
      </c>
      <c s="34" t="s">
        <v>3799</v>
      </c>
      <c s="35" t="s">
        <v>5</v>
      </c>
      <c s="6" t="s">
        <v>3800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1142</v>
      </c>
    </row>
    <row r="148" spans="1:16" ht="25.5">
      <c r="A148" t="s">
        <v>49</v>
      </c>
      <c s="34" t="s">
        <v>186</v>
      </c>
      <c s="34" t="s">
        <v>3801</v>
      </c>
      <c s="35" t="s">
        <v>5</v>
      </c>
      <c s="6" t="s">
        <v>3802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1142</v>
      </c>
    </row>
    <row r="152" spans="1:16" ht="12.75">
      <c r="A152" t="s">
        <v>49</v>
      </c>
      <c s="34" t="s">
        <v>189</v>
      </c>
      <c s="34" t="s">
        <v>3803</v>
      </c>
      <c s="35" t="s">
        <v>5</v>
      </c>
      <c s="6" t="s">
        <v>3804</v>
      </c>
      <c s="36" t="s">
        <v>110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1142</v>
      </c>
    </row>
    <row r="156" spans="1:16" ht="25.5">
      <c r="A156" t="s">
        <v>49</v>
      </c>
      <c s="34" t="s">
        <v>192</v>
      </c>
      <c s="34" t="s">
        <v>3805</v>
      </c>
      <c s="35" t="s">
        <v>5</v>
      </c>
      <c s="6" t="s">
        <v>3806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1142</v>
      </c>
    </row>
    <row r="160" spans="1:16" ht="25.5">
      <c r="A160" t="s">
        <v>49</v>
      </c>
      <c s="34" t="s">
        <v>195</v>
      </c>
      <c s="34" t="s">
        <v>3807</v>
      </c>
      <c s="35" t="s">
        <v>5</v>
      </c>
      <c s="6" t="s">
        <v>3808</v>
      </c>
      <c s="36" t="s">
        <v>110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1142</v>
      </c>
    </row>
    <row r="164" spans="1:16" ht="25.5">
      <c r="A164" t="s">
        <v>49</v>
      </c>
      <c s="34" t="s">
        <v>200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1142</v>
      </c>
    </row>
    <row r="168" spans="1:16" ht="25.5">
      <c r="A168" t="s">
        <v>49</v>
      </c>
      <c s="34" t="s">
        <v>204</v>
      </c>
      <c s="34" t="s">
        <v>3811</v>
      </c>
      <c s="35" t="s">
        <v>5</v>
      </c>
      <c s="6" t="s">
        <v>3812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1142</v>
      </c>
    </row>
    <row r="172" spans="1:16" ht="38.25">
      <c r="A172" t="s">
        <v>49</v>
      </c>
      <c s="34" t="s">
        <v>207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1142</v>
      </c>
    </row>
    <row r="176" spans="1:16" ht="25.5">
      <c r="A176" t="s">
        <v>49</v>
      </c>
      <c s="34" t="s">
        <v>215</v>
      </c>
      <c s="34" t="s">
        <v>3815</v>
      </c>
      <c s="35" t="s">
        <v>5</v>
      </c>
      <c s="6" t="s">
        <v>3816</v>
      </c>
      <c s="36" t="s">
        <v>110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1142</v>
      </c>
    </row>
    <row r="180" spans="1:16" ht="25.5">
      <c r="A180" t="s">
        <v>49</v>
      </c>
      <c s="34" t="s">
        <v>219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1142</v>
      </c>
    </row>
    <row r="184" spans="1:16" ht="25.5">
      <c r="A184" t="s">
        <v>49</v>
      </c>
      <c s="34" t="s">
        <v>223</v>
      </c>
      <c s="34" t="s">
        <v>3821</v>
      </c>
      <c s="35" t="s">
        <v>50</v>
      </c>
      <c s="6" t="s">
        <v>3822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1142</v>
      </c>
    </row>
    <row r="188" spans="1:16" ht="25.5">
      <c r="A188" t="s">
        <v>49</v>
      </c>
      <c s="34" t="s">
        <v>227</v>
      </c>
      <c s="34" t="s">
        <v>3823</v>
      </c>
      <c s="35" t="s">
        <v>50</v>
      </c>
      <c s="6" t="s">
        <v>3824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3825</v>
      </c>
      <c r="E192" s="33" t="s">
        <v>3826</v>
      </c>
      <c r="J192" s="32">
        <f>0</f>
      </c>
      <c s="32">
        <f>0</f>
      </c>
      <c s="32">
        <f>0+L193+L197+L201+L205+L209</f>
      </c>
      <c s="32">
        <f>0+M193+M197+M201+M205+M209</f>
      </c>
    </row>
    <row r="193" spans="1:16" ht="12.75">
      <c r="A193" t="s">
        <v>49</v>
      </c>
      <c s="34" t="s">
        <v>230</v>
      </c>
      <c s="34" t="s">
        <v>3827</v>
      </c>
      <c s="35" t="s">
        <v>5</v>
      </c>
      <c s="6" t="s">
        <v>3828</v>
      </c>
      <c s="36" t="s">
        <v>110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1142</v>
      </c>
    </row>
    <row r="197" spans="1:16" ht="12.75">
      <c r="A197" t="s">
        <v>49</v>
      </c>
      <c s="34" t="s">
        <v>233</v>
      </c>
      <c s="34" t="s">
        <v>3829</v>
      </c>
      <c s="35" t="s">
        <v>5</v>
      </c>
      <c s="6" t="s">
        <v>3830</v>
      </c>
      <c s="36" t="s">
        <v>110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1142</v>
      </c>
    </row>
    <row r="201" spans="1:16" ht="12.75">
      <c r="A201" t="s">
        <v>49</v>
      </c>
      <c s="34" t="s">
        <v>573</v>
      </c>
      <c s="34" t="s">
        <v>3831</v>
      </c>
      <c s="35" t="s">
        <v>5</v>
      </c>
      <c s="6" t="s">
        <v>3832</v>
      </c>
      <c s="36" t="s">
        <v>110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1142</v>
      </c>
    </row>
    <row r="205" spans="1:16" ht="12.75">
      <c r="A205" t="s">
        <v>49</v>
      </c>
      <c s="34" t="s">
        <v>579</v>
      </c>
      <c s="34" t="s">
        <v>3833</v>
      </c>
      <c s="35" t="s">
        <v>5</v>
      </c>
      <c s="6" t="s">
        <v>3834</v>
      </c>
      <c s="36" t="s">
        <v>110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1142</v>
      </c>
    </row>
    <row r="209" spans="1:16" ht="12.75">
      <c r="A209" t="s">
        <v>49</v>
      </c>
      <c s="34" t="s">
        <v>583</v>
      </c>
      <c s="34" t="s">
        <v>3835</v>
      </c>
      <c s="35" t="s">
        <v>5</v>
      </c>
      <c s="6" t="s">
        <v>3836</v>
      </c>
      <c s="36" t="s">
        <v>110</v>
      </c>
      <c s="37">
        <v>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1142</v>
      </c>
    </row>
    <row r="213" spans="1:13" ht="12.75">
      <c r="A213" t="s">
        <v>46</v>
      </c>
      <c r="C213" s="31" t="s">
        <v>3731</v>
      </c>
      <c r="E213" s="33" t="s">
        <v>3732</v>
      </c>
      <c r="J213" s="32">
        <f>0</f>
      </c>
      <c s="32">
        <f>0</f>
      </c>
      <c s="32">
        <f>0+L214+L218+L222+L226+L230+L234+L238+L242</f>
      </c>
      <c s="32">
        <f>0+M214+M218+M222+M226+M230+M234+M238+M242</f>
      </c>
    </row>
    <row r="214" spans="1:16" ht="25.5">
      <c r="A214" t="s">
        <v>49</v>
      </c>
      <c s="34" t="s">
        <v>542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1142</v>
      </c>
    </row>
    <row r="218" spans="1:16" ht="38.25">
      <c r="A218" t="s">
        <v>49</v>
      </c>
      <c s="34" t="s">
        <v>279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1142</v>
      </c>
    </row>
    <row r="222" spans="1:16" ht="25.5">
      <c r="A222" t="s">
        <v>49</v>
      </c>
      <c s="34" t="s">
        <v>291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1142</v>
      </c>
    </row>
    <row r="226" spans="1:16" ht="12.75">
      <c r="A226" t="s">
        <v>49</v>
      </c>
      <c s="34" t="s">
        <v>598</v>
      </c>
      <c s="34" t="s">
        <v>3843</v>
      </c>
      <c s="35" t="s">
        <v>5</v>
      </c>
      <c s="6" t="s">
        <v>3844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1142</v>
      </c>
    </row>
    <row r="230" spans="1:16" ht="12.75">
      <c r="A230" t="s">
        <v>49</v>
      </c>
      <c s="34" t="s">
        <v>303</v>
      </c>
      <c s="34" t="s">
        <v>3734</v>
      </c>
      <c s="35" t="s">
        <v>5</v>
      </c>
      <c s="6" t="s">
        <v>3735</v>
      </c>
      <c s="36" t="s">
        <v>3051</v>
      </c>
      <c s="37">
        <v>16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1142</v>
      </c>
    </row>
    <row r="234" spans="1:16" ht="12.75">
      <c r="A234" t="s">
        <v>49</v>
      </c>
      <c s="34" t="s">
        <v>608</v>
      </c>
      <c s="34" t="s">
        <v>3737</v>
      </c>
      <c s="35" t="s">
        <v>5</v>
      </c>
      <c s="6" t="s">
        <v>3738</v>
      </c>
      <c s="36" t="s">
        <v>3051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1142</v>
      </c>
    </row>
    <row r="238" spans="1:16" ht="12.75">
      <c r="A238" t="s">
        <v>49</v>
      </c>
      <c s="34" t="s">
        <v>565</v>
      </c>
      <c s="34" t="s">
        <v>3740</v>
      </c>
      <c s="35" t="s">
        <v>5</v>
      </c>
      <c s="6" t="s">
        <v>3741</v>
      </c>
      <c s="36" t="s">
        <v>3051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1142</v>
      </c>
    </row>
    <row r="242" spans="1:16" ht="12.75">
      <c r="A242" t="s">
        <v>49</v>
      </c>
      <c s="34" t="s">
        <v>577</v>
      </c>
      <c s="34" t="s">
        <v>3742</v>
      </c>
      <c s="35" t="s">
        <v>5</v>
      </c>
      <c s="6" t="s">
        <v>3743</v>
      </c>
      <c s="36" t="s">
        <v>3051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1142</v>
      </c>
    </row>
    <row r="246" spans="1:13" ht="12.75">
      <c r="A246" t="s">
        <v>46</v>
      </c>
      <c r="C246" s="31" t="s">
        <v>3845</v>
      </c>
      <c r="E246" s="33" t="s">
        <v>3846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49</v>
      </c>
      <c s="34" t="s">
        <v>618</v>
      </c>
      <c s="34" t="s">
        <v>3847</v>
      </c>
      <c s="35" t="s">
        <v>5</v>
      </c>
      <c s="6" t="s">
        <v>3848</v>
      </c>
      <c s="36" t="s">
        <v>110</v>
      </c>
      <c s="37">
        <v>11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1142</v>
      </c>
    </row>
    <row r="251" spans="1:16" ht="12.75">
      <c r="A251" t="s">
        <v>49</v>
      </c>
      <c s="34" t="s">
        <v>624</v>
      </c>
      <c s="34" t="s">
        <v>3849</v>
      </c>
      <c s="35" t="s">
        <v>5</v>
      </c>
      <c s="6" t="s">
        <v>3850</v>
      </c>
      <c s="36" t="s">
        <v>110</v>
      </c>
      <c s="37">
        <v>43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1142</v>
      </c>
    </row>
    <row r="255" spans="1:16" ht="12.75">
      <c r="A255" t="s">
        <v>49</v>
      </c>
      <c s="34" t="s">
        <v>628</v>
      </c>
      <c s="34" t="s">
        <v>3851</v>
      </c>
      <c s="35" t="s">
        <v>5</v>
      </c>
      <c s="6" t="s">
        <v>3852</v>
      </c>
      <c s="36" t="s">
        <v>110</v>
      </c>
      <c s="37">
        <v>11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79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89.25">
      <c r="A258" t="s">
        <v>58</v>
      </c>
      <c r="E258" s="39" t="s">
        <v>3853</v>
      </c>
    </row>
    <row r="259" spans="1:13" ht="12.75">
      <c r="A259" t="s">
        <v>46</v>
      </c>
      <c r="C259" s="31" t="s">
        <v>662</v>
      </c>
      <c r="E259" s="33" t="s">
        <v>3854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632</v>
      </c>
      <c s="34" t="s">
        <v>3855</v>
      </c>
      <c s="35" t="s">
        <v>5</v>
      </c>
      <c s="6" t="s">
        <v>3856</v>
      </c>
      <c s="36" t="s">
        <v>53</v>
      </c>
      <c s="37">
        <v>3.6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25.5">
      <c r="A262" s="35" t="s">
        <v>56</v>
      </c>
      <c r="E262" s="40" t="s">
        <v>3883</v>
      </c>
    </row>
    <row r="263" spans="1:5" ht="12.75">
      <c r="A263" t="s">
        <v>58</v>
      </c>
      <c r="E263" s="39" t="s">
        <v>1142</v>
      </c>
    </row>
    <row r="264" spans="1:16" ht="12.75">
      <c r="A264" t="s">
        <v>49</v>
      </c>
      <c s="34" t="s">
        <v>638</v>
      </c>
      <c s="34" t="s">
        <v>3858</v>
      </c>
      <c s="35" t="s">
        <v>5</v>
      </c>
      <c s="6" t="s">
        <v>3859</v>
      </c>
      <c s="36" t="s">
        <v>88</v>
      </c>
      <c s="37">
        <v>210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25.5">
      <c r="A266" s="35" t="s">
        <v>56</v>
      </c>
      <c r="E266" s="40" t="s">
        <v>3876</v>
      </c>
    </row>
    <row r="267" spans="1:5" ht="12.75">
      <c r="A267" t="s">
        <v>58</v>
      </c>
      <c r="E267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3744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3744</v>
      </c>
      <c r="E4" s="26" t="s">
        <v>3745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3886</v>
      </c>
      <c r="E8" s="30" t="s">
        <v>3885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3731</v>
      </c>
      <c r="E9" s="33" t="s">
        <v>3732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1142</v>
      </c>
    </row>
    <row r="14" spans="1:16" ht="25.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1142</v>
      </c>
    </row>
    <row r="18" spans="1:16" ht="12.75">
      <c r="A18" t="s">
        <v>49</v>
      </c>
      <c s="34" t="s">
        <v>26</v>
      </c>
      <c s="34" t="s">
        <v>3734</v>
      </c>
      <c s="35" t="s">
        <v>5</v>
      </c>
      <c s="6" t="s">
        <v>3735</v>
      </c>
      <c s="36" t="s">
        <v>3051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1142</v>
      </c>
    </row>
    <row r="22" spans="1:16" ht="12.75">
      <c r="A22" t="s">
        <v>49</v>
      </c>
      <c s="34" t="s">
        <v>66</v>
      </c>
      <c s="34" t="s">
        <v>3887</v>
      </c>
      <c s="35" t="s">
        <v>5</v>
      </c>
      <c s="6" t="s">
        <v>3888</v>
      </c>
      <c s="36" t="s">
        <v>3051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1142</v>
      </c>
    </row>
    <row r="26" spans="1:16" ht="12.75">
      <c r="A26" t="s">
        <v>49</v>
      </c>
      <c s="34" t="s">
        <v>70</v>
      </c>
      <c s="34" t="s">
        <v>3742</v>
      </c>
      <c s="35" t="s">
        <v>5</v>
      </c>
      <c s="6" t="s">
        <v>3743</v>
      </c>
      <c s="36" t="s">
        <v>3051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3744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3744</v>
      </c>
      <c r="E4" s="26" t="s">
        <v>3745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3891</v>
      </c>
      <c r="E8" s="30" t="s">
        <v>3890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241</v>
      </c>
      <c r="E9" s="33" t="s">
        <v>1544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3892</v>
      </c>
      <c s="35" t="s">
        <v>5</v>
      </c>
      <c s="6" t="s">
        <v>3893</v>
      </c>
      <c s="36" t="s">
        <v>3894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3895</v>
      </c>
    </row>
    <row r="14" spans="1:16" ht="12.75">
      <c r="A14" t="s">
        <v>49</v>
      </c>
      <c s="34" t="s">
        <v>27</v>
      </c>
      <c s="34" t="s">
        <v>3896</v>
      </c>
      <c s="35" t="s">
        <v>5</v>
      </c>
      <c s="6" t="s">
        <v>3897</v>
      </c>
      <c s="36" t="s">
        <v>3898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3895</v>
      </c>
    </row>
    <row r="18" spans="1:16" ht="38.25">
      <c r="A18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3899</v>
      </c>
    </row>
    <row r="21" spans="1:5" ht="140.25">
      <c r="A21" t="s">
        <v>58</v>
      </c>
      <c r="E21" s="39" t="s">
        <v>82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66</v>
      </c>
      <c s="34" t="s">
        <v>3900</v>
      </c>
      <c s="35" t="s">
        <v>5</v>
      </c>
      <c s="6" t="s">
        <v>3901</v>
      </c>
      <c s="36" t="s">
        <v>53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3902</v>
      </c>
    </row>
    <row r="25" spans="1:5" ht="51">
      <c r="A25" s="35" t="s">
        <v>56</v>
      </c>
      <c r="E25" s="40" t="s">
        <v>3903</v>
      </c>
    </row>
    <row r="26" spans="1:5" ht="63.75">
      <c r="A26" t="s">
        <v>58</v>
      </c>
      <c r="E26" s="39" t="s">
        <v>685</v>
      </c>
    </row>
    <row r="27" spans="1:16" ht="25.5">
      <c r="A27" t="s">
        <v>49</v>
      </c>
      <c s="34" t="s">
        <v>70</v>
      </c>
      <c s="34" t="s">
        <v>3904</v>
      </c>
      <c s="35" t="s">
        <v>5</v>
      </c>
      <c s="6" t="s">
        <v>3905</v>
      </c>
      <c s="36" t="s">
        <v>53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3906</v>
      </c>
    </row>
    <row r="29" spans="1:5" ht="76.5">
      <c r="A29" s="35" t="s">
        <v>56</v>
      </c>
      <c r="E29" s="40" t="s">
        <v>3907</v>
      </c>
    </row>
    <row r="30" spans="1:5" ht="63.75">
      <c r="A30" t="s">
        <v>58</v>
      </c>
      <c r="E30" s="39" t="s">
        <v>685</v>
      </c>
    </row>
    <row r="31" spans="1:16" ht="12.75">
      <c r="A31" t="s">
        <v>49</v>
      </c>
      <c s="34" t="s">
        <v>74</v>
      </c>
      <c s="34" t="s">
        <v>1546</v>
      </c>
      <c s="35" t="s">
        <v>5</v>
      </c>
      <c s="6" t="s">
        <v>1547</v>
      </c>
      <c s="36" t="s">
        <v>53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3908</v>
      </c>
    </row>
    <row r="33" spans="1:5" ht="25.5">
      <c r="A33" s="35" t="s">
        <v>56</v>
      </c>
      <c r="E33" s="40" t="s">
        <v>3909</v>
      </c>
    </row>
    <row r="34" spans="1:5" ht="369.75">
      <c r="A34" t="s">
        <v>58</v>
      </c>
      <c r="E34" s="39" t="s">
        <v>1620</v>
      </c>
    </row>
    <row r="35" spans="1:16" ht="12.75">
      <c r="A35" t="s">
        <v>49</v>
      </c>
      <c s="34" t="s">
        <v>85</v>
      </c>
      <c s="34" t="s">
        <v>2082</v>
      </c>
      <c s="35" t="s">
        <v>5</v>
      </c>
      <c s="6" t="s">
        <v>2083</v>
      </c>
      <c s="36" t="s">
        <v>53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3908</v>
      </c>
    </row>
    <row r="37" spans="1:5" ht="25.5">
      <c r="A37" s="35" t="s">
        <v>56</v>
      </c>
      <c r="E37" s="40" t="s">
        <v>3910</v>
      </c>
    </row>
    <row r="38" spans="1:5" ht="318.75">
      <c r="A38" t="s">
        <v>58</v>
      </c>
      <c r="E38" s="39" t="s">
        <v>2067</v>
      </c>
    </row>
    <row r="39" spans="1:16" ht="12.75">
      <c r="A39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3911</v>
      </c>
    </row>
    <row r="41" spans="1:5" ht="51">
      <c r="A41" s="35" t="s">
        <v>56</v>
      </c>
      <c r="E41" s="40" t="s">
        <v>3912</v>
      </c>
    </row>
    <row r="42" spans="1:5" ht="229.5">
      <c r="A42" t="s">
        <v>58</v>
      </c>
      <c r="E42" s="39" t="s">
        <v>3913</v>
      </c>
    </row>
    <row r="43" spans="1:16" ht="12.75">
      <c r="A43" t="s">
        <v>49</v>
      </c>
      <c s="34" t="s">
        <v>94</v>
      </c>
      <c s="34" t="s">
        <v>2826</v>
      </c>
      <c s="35" t="s">
        <v>5</v>
      </c>
      <c s="6" t="s">
        <v>2827</v>
      </c>
      <c s="36" t="s">
        <v>97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3914</v>
      </c>
    </row>
    <row r="46" spans="1:5" ht="25.5">
      <c r="A46" t="s">
        <v>58</v>
      </c>
      <c r="E46" s="39" t="s">
        <v>3915</v>
      </c>
    </row>
    <row r="47" spans="1:13" ht="12.75">
      <c r="A47" t="s">
        <v>46</v>
      </c>
      <c r="C47" s="31" t="s">
        <v>66</v>
      </c>
      <c r="E47" s="33" t="s">
        <v>1624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100</v>
      </c>
      <c s="34" t="s">
        <v>3916</v>
      </c>
      <c s="35" t="s">
        <v>5</v>
      </c>
      <c s="6" t="s">
        <v>3917</v>
      </c>
      <c s="36" t="s">
        <v>53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3918</v>
      </c>
    </row>
    <row r="50" spans="1:5" ht="25.5">
      <c r="A50" s="35" t="s">
        <v>56</v>
      </c>
      <c r="E50" s="40" t="s">
        <v>3919</v>
      </c>
    </row>
    <row r="51" spans="1:5" ht="369.75">
      <c r="A51" t="s">
        <v>58</v>
      </c>
      <c r="E51" s="39" t="s">
        <v>1628</v>
      </c>
    </row>
    <row r="52" spans="1:13" ht="12.75">
      <c r="A52" t="s">
        <v>46</v>
      </c>
      <c r="C52" s="31" t="s">
        <v>70</v>
      </c>
      <c r="E52" s="33" t="s">
        <v>1282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104</v>
      </c>
      <c s="34" t="s">
        <v>3920</v>
      </c>
      <c s="35" t="s">
        <v>5</v>
      </c>
      <c s="6" t="s">
        <v>3921</v>
      </c>
      <c s="36" t="s">
        <v>97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3922</v>
      </c>
    </row>
    <row r="55" spans="1:5" ht="25.5">
      <c r="A55" s="35" t="s">
        <v>56</v>
      </c>
      <c r="E55" s="40" t="s">
        <v>3923</v>
      </c>
    </row>
    <row r="56" spans="1:5" ht="127.5">
      <c r="A56" t="s">
        <v>58</v>
      </c>
      <c r="E56" s="39" t="s">
        <v>3924</v>
      </c>
    </row>
    <row r="57" spans="1:16" ht="12.75">
      <c r="A57" t="s">
        <v>49</v>
      </c>
      <c s="34" t="s">
        <v>107</v>
      </c>
      <c s="34" t="s">
        <v>1574</v>
      </c>
      <c s="35" t="s">
        <v>5</v>
      </c>
      <c s="6" t="s">
        <v>1575</v>
      </c>
      <c s="36" t="s">
        <v>97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3923</v>
      </c>
    </row>
    <row r="60" spans="1:5" ht="51">
      <c r="A60" t="s">
        <v>58</v>
      </c>
      <c r="E60" s="39" t="s">
        <v>1636</v>
      </c>
    </row>
    <row r="61" spans="1:16" ht="12.75">
      <c r="A61" t="s">
        <v>49</v>
      </c>
      <c s="34" t="s">
        <v>111</v>
      </c>
      <c s="34" t="s">
        <v>3925</v>
      </c>
      <c s="35" t="s">
        <v>5</v>
      </c>
      <c s="6" t="s">
        <v>3926</v>
      </c>
      <c s="36" t="s">
        <v>97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3923</v>
      </c>
    </row>
    <row r="64" spans="1:5" ht="51">
      <c r="A64" t="s">
        <v>58</v>
      </c>
      <c r="E64" s="39" t="s">
        <v>1636</v>
      </c>
    </row>
    <row r="65" spans="1:16" ht="12.75">
      <c r="A65" t="s">
        <v>49</v>
      </c>
      <c s="34" t="s">
        <v>115</v>
      </c>
      <c s="34" t="s">
        <v>1641</v>
      </c>
      <c s="35" t="s">
        <v>5</v>
      </c>
      <c s="6" t="s">
        <v>1642</v>
      </c>
      <c s="36" t="s">
        <v>53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3927</v>
      </c>
    </row>
    <row r="68" spans="1:5" ht="38.25">
      <c r="A68" t="s">
        <v>58</v>
      </c>
      <c r="E68" s="39" t="s">
        <v>1645</v>
      </c>
    </row>
    <row r="69" spans="1:16" ht="12.75">
      <c r="A69" t="s">
        <v>49</v>
      </c>
      <c s="34" t="s">
        <v>119</v>
      </c>
      <c s="34" t="s">
        <v>724</v>
      </c>
      <c s="35" t="s">
        <v>5</v>
      </c>
      <c s="6" t="s">
        <v>725</v>
      </c>
      <c s="36" t="s">
        <v>97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3928</v>
      </c>
    </row>
    <row r="71" spans="1:5" ht="25.5">
      <c r="A71" s="35" t="s">
        <v>56</v>
      </c>
      <c r="E71" s="40" t="s">
        <v>3929</v>
      </c>
    </row>
    <row r="72" spans="1:5" ht="51">
      <c r="A72" t="s">
        <v>58</v>
      </c>
      <c r="E72" s="39" t="s">
        <v>1747</v>
      </c>
    </row>
    <row r="73" spans="1:16" ht="12.75">
      <c r="A73" t="s">
        <v>49</v>
      </c>
      <c s="34" t="s">
        <v>123</v>
      </c>
      <c s="34" t="s">
        <v>1750</v>
      </c>
      <c s="35" t="s">
        <v>5</v>
      </c>
      <c s="6" t="s">
        <v>1751</v>
      </c>
      <c s="36" t="s">
        <v>97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3923</v>
      </c>
    </row>
    <row r="76" spans="1:5" ht="140.25">
      <c r="A76" t="s">
        <v>58</v>
      </c>
      <c r="E76" s="39" t="s">
        <v>1753</v>
      </c>
    </row>
    <row r="77" spans="1:16" ht="12.75">
      <c r="A77" t="s">
        <v>49</v>
      </c>
      <c s="34" t="s">
        <v>126</v>
      </c>
      <c s="34" t="s">
        <v>3930</v>
      </c>
      <c s="35" t="s">
        <v>5</v>
      </c>
      <c s="6" t="s">
        <v>3931</v>
      </c>
      <c s="36" t="s">
        <v>97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1760</v>
      </c>
    </row>
    <row r="79" spans="1:5" ht="25.5">
      <c r="A79" s="35" t="s">
        <v>56</v>
      </c>
      <c r="E79" s="40" t="s">
        <v>3923</v>
      </c>
    </row>
    <row r="80" spans="1:5" ht="140.25">
      <c r="A80" t="s">
        <v>58</v>
      </c>
      <c r="E80" s="39" t="s">
        <v>1753</v>
      </c>
    </row>
    <row r="81" spans="1:13" ht="12.75">
      <c r="A81" t="s">
        <v>46</v>
      </c>
      <c r="C81" s="31" t="s">
        <v>85</v>
      </c>
      <c r="E81" s="33" t="s">
        <v>2768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129</v>
      </c>
      <c s="34" t="s">
        <v>3667</v>
      </c>
      <c s="35" t="s">
        <v>5</v>
      </c>
      <c s="6" t="s">
        <v>3668</v>
      </c>
      <c s="36" t="s">
        <v>88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3932</v>
      </c>
    </row>
    <row r="85" spans="1:5" ht="76.5">
      <c r="A85" t="s">
        <v>58</v>
      </c>
      <c r="E85" s="39" t="s">
        <v>3933</v>
      </c>
    </row>
    <row r="86" spans="1:16" ht="12.75">
      <c r="A86" t="s">
        <v>49</v>
      </c>
      <c s="34" t="s">
        <v>133</v>
      </c>
      <c s="34" t="s">
        <v>101</v>
      </c>
      <c s="35" t="s">
        <v>5</v>
      </c>
      <c s="6" t="s">
        <v>102</v>
      </c>
      <c s="36" t="s">
        <v>88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3934</v>
      </c>
    </row>
    <row r="89" spans="1:5" ht="102">
      <c r="A89" t="s">
        <v>58</v>
      </c>
      <c r="E89" s="39" t="s">
        <v>3935</v>
      </c>
    </row>
    <row r="90" spans="1:16" ht="12.75">
      <c r="A90" t="s">
        <v>49</v>
      </c>
      <c s="34" t="s">
        <v>136</v>
      </c>
      <c s="34" t="s">
        <v>105</v>
      </c>
      <c s="35" t="s">
        <v>5</v>
      </c>
      <c s="6" t="s">
        <v>106</v>
      </c>
      <c s="36" t="s">
        <v>88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3936</v>
      </c>
    </row>
    <row r="93" spans="1:5" ht="114.75">
      <c r="A93" t="s">
        <v>58</v>
      </c>
      <c r="E93" s="39" t="s">
        <v>3937</v>
      </c>
    </row>
    <row r="94" spans="1:16" ht="12.75">
      <c r="A94" t="s">
        <v>49</v>
      </c>
      <c s="34" t="s">
        <v>140</v>
      </c>
      <c s="34" t="s">
        <v>3938</v>
      </c>
      <c s="35" t="s">
        <v>5</v>
      </c>
      <c s="6" t="s">
        <v>3939</v>
      </c>
      <c s="36" t="s">
        <v>88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3940</v>
      </c>
    </row>
    <row r="96" spans="1:5" ht="25.5">
      <c r="A96" s="35" t="s">
        <v>56</v>
      </c>
      <c r="E96" s="40" t="s">
        <v>3941</v>
      </c>
    </row>
    <row r="97" spans="1:5" ht="76.5">
      <c r="A97" t="s">
        <v>58</v>
      </c>
      <c r="E97" s="39" t="s">
        <v>3942</v>
      </c>
    </row>
    <row r="98" spans="1:16" ht="12.75">
      <c r="A98" t="s">
        <v>49</v>
      </c>
      <c s="34" t="s">
        <v>144</v>
      </c>
      <c s="34" t="s">
        <v>3943</v>
      </c>
      <c s="35" t="s">
        <v>5</v>
      </c>
      <c s="6" t="s">
        <v>3939</v>
      </c>
      <c s="36" t="s">
        <v>88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3944</v>
      </c>
    </row>
    <row r="100" spans="1:5" ht="25.5">
      <c r="A100" s="35" t="s">
        <v>56</v>
      </c>
      <c r="E100" s="40" t="s">
        <v>3945</v>
      </c>
    </row>
    <row r="101" spans="1:5" ht="76.5">
      <c r="A101" t="s">
        <v>58</v>
      </c>
      <c r="E101" s="39" t="s">
        <v>3942</v>
      </c>
    </row>
    <row r="102" spans="1:16" ht="25.5">
      <c r="A102" t="s">
        <v>49</v>
      </c>
      <c s="34" t="s">
        <v>148</v>
      </c>
      <c s="34" t="s">
        <v>3946</v>
      </c>
      <c s="35" t="s">
        <v>5</v>
      </c>
      <c s="6" t="s">
        <v>3947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3948</v>
      </c>
    </row>
    <row r="105" spans="1:5" ht="76.5">
      <c r="A105" t="s">
        <v>58</v>
      </c>
      <c r="E105" s="39" t="s">
        <v>3949</v>
      </c>
    </row>
    <row r="106" spans="1:16" ht="12.75">
      <c r="A106" t="s">
        <v>49</v>
      </c>
      <c s="34" t="s">
        <v>152</v>
      </c>
      <c s="34" t="s">
        <v>3950</v>
      </c>
      <c s="35" t="s">
        <v>5</v>
      </c>
      <c s="6" t="s">
        <v>3951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3952</v>
      </c>
    </row>
    <row r="109" spans="1:5" ht="76.5">
      <c r="A109" t="s">
        <v>58</v>
      </c>
      <c r="E109" s="39" t="s">
        <v>3942</v>
      </c>
    </row>
    <row r="110" spans="1:16" ht="12.75">
      <c r="A110" t="s">
        <v>49</v>
      </c>
      <c s="34" t="s">
        <v>156</v>
      </c>
      <c s="34" t="s">
        <v>3953</v>
      </c>
      <c s="35" t="s">
        <v>5</v>
      </c>
      <c s="6" t="s">
        <v>3954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3952</v>
      </c>
    </row>
    <row r="113" spans="1:5" ht="76.5">
      <c r="A113" t="s">
        <v>58</v>
      </c>
      <c r="E113" s="39" t="s">
        <v>3942</v>
      </c>
    </row>
    <row r="114" spans="1:16" ht="12.75">
      <c r="A114" t="s">
        <v>49</v>
      </c>
      <c s="34" t="s">
        <v>159</v>
      </c>
      <c s="34" t="s">
        <v>3955</v>
      </c>
      <c s="35" t="s">
        <v>5</v>
      </c>
      <c s="6" t="s">
        <v>3956</v>
      </c>
      <c s="36" t="s">
        <v>88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3957</v>
      </c>
    </row>
    <row r="117" spans="1:5" ht="76.5">
      <c r="A117" t="s">
        <v>58</v>
      </c>
      <c r="E117" s="39" t="s">
        <v>3942</v>
      </c>
    </row>
    <row r="118" spans="1:16" ht="12.75">
      <c r="A118" t="s">
        <v>49</v>
      </c>
      <c s="34" t="s">
        <v>163</v>
      </c>
      <c s="34" t="s">
        <v>3958</v>
      </c>
      <c s="35" t="s">
        <v>5</v>
      </c>
      <c s="6" t="s">
        <v>3959</v>
      </c>
      <c s="36" t="s">
        <v>110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3960</v>
      </c>
    </row>
    <row r="121" spans="1:5" ht="76.5">
      <c r="A121" t="s">
        <v>58</v>
      </c>
      <c r="E121" s="39" t="s">
        <v>3949</v>
      </c>
    </row>
    <row r="122" spans="1:16" ht="12.75">
      <c r="A122" t="s">
        <v>49</v>
      </c>
      <c s="34" t="s">
        <v>167</v>
      </c>
      <c s="34" t="s">
        <v>3961</v>
      </c>
      <c s="35" t="s">
        <v>5</v>
      </c>
      <c s="6" t="s">
        <v>3962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3963</v>
      </c>
    </row>
    <row r="125" spans="1:5" ht="76.5">
      <c r="A125" t="s">
        <v>58</v>
      </c>
      <c r="E125" s="39" t="s">
        <v>3964</v>
      </c>
    </row>
    <row r="126" spans="1:16" ht="12.75">
      <c r="A126" t="s">
        <v>49</v>
      </c>
      <c s="34" t="s">
        <v>171</v>
      </c>
      <c s="34" t="s">
        <v>3965</v>
      </c>
      <c s="35" t="s">
        <v>5</v>
      </c>
      <c s="6" t="s">
        <v>3966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3967</v>
      </c>
    </row>
    <row r="129" spans="1:5" ht="76.5">
      <c r="A129" t="s">
        <v>58</v>
      </c>
      <c r="E129" s="39" t="s">
        <v>3949</v>
      </c>
    </row>
    <row r="130" spans="1:16" ht="12.75">
      <c r="A130" t="s">
        <v>49</v>
      </c>
      <c s="34" t="s">
        <v>175</v>
      </c>
      <c s="34" t="s">
        <v>3968</v>
      </c>
      <c s="35" t="s">
        <v>5</v>
      </c>
      <c s="6" t="s">
        <v>3969</v>
      </c>
      <c s="36" t="s">
        <v>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3970</v>
      </c>
    </row>
    <row r="133" spans="1:5" ht="76.5">
      <c r="A133" t="s">
        <v>58</v>
      </c>
      <c r="E133" s="39" t="s">
        <v>3971</v>
      </c>
    </row>
    <row r="134" spans="1:16" ht="12.75">
      <c r="A134" t="s">
        <v>49</v>
      </c>
      <c s="34" t="s">
        <v>179</v>
      </c>
      <c s="34" t="s">
        <v>3972</v>
      </c>
      <c s="35" t="s">
        <v>5</v>
      </c>
      <c s="6" t="s">
        <v>3973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3974</v>
      </c>
    </row>
    <row r="137" spans="1:5" ht="76.5">
      <c r="A137" t="s">
        <v>58</v>
      </c>
      <c r="E137" s="39" t="s">
        <v>3964</v>
      </c>
    </row>
    <row r="138" spans="1:13" ht="12.75">
      <c r="A138" t="s">
        <v>46</v>
      </c>
      <c r="C138" s="31" t="s">
        <v>90</v>
      </c>
      <c r="E138" s="33" t="s">
        <v>1375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183</v>
      </c>
      <c s="34" t="s">
        <v>3975</v>
      </c>
      <c s="35" t="s">
        <v>5</v>
      </c>
      <c s="6" t="s">
        <v>3976</v>
      </c>
      <c s="36" t="s">
        <v>3977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3978</v>
      </c>
    </row>
    <row r="141" spans="1:5" ht="25.5">
      <c r="A141" s="35" t="s">
        <v>56</v>
      </c>
      <c r="E141" s="40" t="s">
        <v>3979</v>
      </c>
    </row>
    <row r="142" spans="1:5" ht="255">
      <c r="A142" t="s">
        <v>58</v>
      </c>
      <c r="E142" s="39" t="s">
        <v>3980</v>
      </c>
    </row>
    <row r="143" spans="1:16" ht="12.75">
      <c r="A143" t="s">
        <v>49</v>
      </c>
      <c s="34" t="s">
        <v>186</v>
      </c>
      <c s="34" t="s">
        <v>3981</v>
      </c>
      <c s="35" t="s">
        <v>5</v>
      </c>
      <c s="6" t="s">
        <v>3982</v>
      </c>
      <c s="36" t="s">
        <v>88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3983</v>
      </c>
    </row>
    <row r="145" spans="1:5" ht="25.5">
      <c r="A145" s="35" t="s">
        <v>56</v>
      </c>
      <c r="E145" s="40" t="s">
        <v>3984</v>
      </c>
    </row>
    <row r="146" spans="1:5" ht="242.25">
      <c r="A146" t="s">
        <v>58</v>
      </c>
      <c r="E146" s="39" t="s">
        <v>3985</v>
      </c>
    </row>
    <row r="147" spans="1:16" ht="12.75">
      <c r="A147" t="s">
        <v>49</v>
      </c>
      <c s="34" t="s">
        <v>189</v>
      </c>
      <c s="34" t="s">
        <v>3986</v>
      </c>
      <c s="35" t="s">
        <v>5</v>
      </c>
      <c s="6" t="s">
        <v>3987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3952</v>
      </c>
    </row>
    <row r="150" spans="1:5" ht="255">
      <c r="A150" t="s">
        <v>58</v>
      </c>
      <c r="E150" s="39" t="s">
        <v>3980</v>
      </c>
    </row>
    <row r="151" spans="1:13" ht="12.75">
      <c r="A151" t="s">
        <v>46</v>
      </c>
      <c r="C151" s="31" t="s">
        <v>94</v>
      </c>
      <c r="E151" s="33" t="s">
        <v>1582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192</v>
      </c>
      <c s="34" t="s">
        <v>754</v>
      </c>
      <c s="35" t="s">
        <v>5</v>
      </c>
      <c s="6" t="s">
        <v>755</v>
      </c>
      <c s="36" t="s">
        <v>88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3988</v>
      </c>
    </row>
    <row r="155" spans="1:5" ht="25.5">
      <c r="A155" t="s">
        <v>58</v>
      </c>
      <c r="E155" s="39" t="s">
        <v>1784</v>
      </c>
    </row>
    <row r="156" spans="1:16" ht="12.75">
      <c r="A156" t="s">
        <v>49</v>
      </c>
      <c s="34" t="s">
        <v>195</v>
      </c>
      <c s="34" t="s">
        <v>3989</v>
      </c>
      <c s="35" t="s">
        <v>5</v>
      </c>
      <c s="6" t="s">
        <v>3990</v>
      </c>
      <c s="36" t="s">
        <v>53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3991</v>
      </c>
    </row>
    <row r="159" spans="1:5" ht="38.25">
      <c r="A159" t="s">
        <v>58</v>
      </c>
      <c r="E159" s="39" t="s">
        <v>1789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3744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3744</v>
      </c>
      <c r="E4" s="26" t="s">
        <v>3745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COUNTIFS(L8:L354,"=0",A8:A354,"P")+COUNTIFS(L8:L354,"",A8:A354,"P")+SUM(Q8:Q354)</f>
      </c>
    </row>
    <row r="8" spans="1:13" ht="12.75">
      <c r="A8" t="s">
        <v>44</v>
      </c>
      <c r="C8" s="28" t="s">
        <v>3994</v>
      </c>
      <c r="E8" s="30" t="s">
        <v>3993</v>
      </c>
      <c r="J8" s="29">
        <f>0+J9+J14+J19+J40+J45+J50+J55+J72+J85+J150+J167+J236+J261+J270+J295+J336+J349</f>
      </c>
      <c s="29">
        <f>0+K9+K14+K19+K40+K45+K50+K55+K72+K85+K150+K167+K236+K261+K270+K295+K336+K349</f>
      </c>
      <c s="29">
        <f>0+L9+L14+L19+L40+L45+L50+L55+L72+L85+L150+L167+L236+L261+L270+L295+L336+L349</f>
      </c>
      <c s="29">
        <f>0+M9+M14+M19+M40+M45+M50+M55+M72+M85+M150+M167+M236+M261+M270+M295+M336+M349</f>
      </c>
    </row>
    <row r="9" spans="1:13" ht="12.75">
      <c r="A9" t="s">
        <v>46</v>
      </c>
      <c r="C9" s="31" t="s">
        <v>247</v>
      </c>
      <c r="E9" s="33" t="s">
        <v>3749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70.2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699</v>
      </c>
      <c s="35" t="s">
        <v>5</v>
      </c>
      <c s="6" t="s">
        <v>700</v>
      </c>
      <c s="36" t="s">
        <v>53</v>
      </c>
      <c s="37">
        <v>270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3995</v>
      </c>
    </row>
    <row r="18" spans="1:5" ht="12.75">
      <c r="A18" t="s">
        <v>58</v>
      </c>
      <c r="E18" s="39" t="s">
        <v>1142</v>
      </c>
    </row>
    <row r="19" spans="1:13" ht="12.75">
      <c r="A19" t="s">
        <v>46</v>
      </c>
      <c r="C19" s="31" t="s">
        <v>111</v>
      </c>
      <c r="E19" s="33" t="s">
        <v>3752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3562</v>
      </c>
      <c s="35" t="s">
        <v>5</v>
      </c>
      <c s="6" t="s">
        <v>3563</v>
      </c>
      <c s="36" t="s">
        <v>53</v>
      </c>
      <c s="37">
        <v>50.3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3996</v>
      </c>
    </row>
    <row r="23" spans="1:5" ht="12.75">
      <c r="A23" t="s">
        <v>58</v>
      </c>
      <c r="E23" s="39" t="s">
        <v>1142</v>
      </c>
    </row>
    <row r="24" spans="1:16" ht="12.75">
      <c r="A24" t="s">
        <v>49</v>
      </c>
      <c s="34" t="s">
        <v>66</v>
      </c>
      <c s="34" t="s">
        <v>3596</v>
      </c>
      <c s="35" t="s">
        <v>5</v>
      </c>
      <c s="6" t="s">
        <v>3597</v>
      </c>
      <c s="36" t="s">
        <v>61</v>
      </c>
      <c s="37">
        <v>1006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1142</v>
      </c>
    </row>
    <row r="28" spans="1:16" ht="12.75">
      <c r="A28" t="s">
        <v>49</v>
      </c>
      <c s="34" t="s">
        <v>70</v>
      </c>
      <c s="34" t="s">
        <v>3653</v>
      </c>
      <c s="35" t="s">
        <v>5</v>
      </c>
      <c s="6" t="s">
        <v>3654</v>
      </c>
      <c s="36" t="s">
        <v>53</v>
      </c>
      <c s="37">
        <v>270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3995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3655</v>
      </c>
      <c s="35" t="s">
        <v>5</v>
      </c>
      <c s="6" t="s">
        <v>3656</v>
      </c>
      <c s="36" t="s">
        <v>53</v>
      </c>
      <c s="37">
        <v>39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3997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3658</v>
      </c>
      <c s="35" t="s">
        <v>5</v>
      </c>
      <c s="6" t="s">
        <v>3659</v>
      </c>
      <c s="36" t="s">
        <v>61</v>
      </c>
      <c s="37">
        <v>780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1142</v>
      </c>
    </row>
    <row r="40" spans="1:13" ht="12.75">
      <c r="A40" t="s">
        <v>46</v>
      </c>
      <c r="C40" s="31" t="s">
        <v>115</v>
      </c>
      <c r="E40" s="33" t="s">
        <v>3869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3870</v>
      </c>
      <c s="35" t="s">
        <v>5</v>
      </c>
      <c s="6" t="s">
        <v>3871</v>
      </c>
      <c s="36" t="s">
        <v>88</v>
      </c>
      <c s="37">
        <v>24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3998</v>
      </c>
    </row>
    <row r="44" spans="1:5" ht="12.75">
      <c r="A44" t="s">
        <v>58</v>
      </c>
      <c r="E44" s="39" t="s">
        <v>1142</v>
      </c>
    </row>
    <row r="45" spans="1:13" ht="12.75">
      <c r="A45" t="s">
        <v>46</v>
      </c>
      <c r="C45" s="31" t="s">
        <v>126</v>
      </c>
      <c r="E45" s="33" t="s">
        <v>3755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290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3999</v>
      </c>
    </row>
    <row r="49" spans="1:5" ht="12.75">
      <c r="A49" t="s">
        <v>58</v>
      </c>
      <c r="E49" s="39" t="s">
        <v>1142</v>
      </c>
    </row>
    <row r="50" spans="1:13" ht="12.75">
      <c r="A50" t="s">
        <v>46</v>
      </c>
      <c r="C50" s="31" t="s">
        <v>27</v>
      </c>
      <c r="E50" s="33" t="s">
        <v>3757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1989</v>
      </c>
      <c s="35" t="s">
        <v>5</v>
      </c>
      <c s="6" t="s">
        <v>1990</v>
      </c>
      <c s="36" t="s">
        <v>53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4000</v>
      </c>
    </row>
    <row r="54" spans="1:5" ht="12.75">
      <c r="A54" t="s">
        <v>58</v>
      </c>
      <c r="E54" s="39" t="s">
        <v>1142</v>
      </c>
    </row>
    <row r="55" spans="1:13" ht="12.75">
      <c r="A55" t="s">
        <v>46</v>
      </c>
      <c r="C55" s="31" t="s">
        <v>47</v>
      </c>
      <c r="E55" s="33" t="s">
        <v>3759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3760</v>
      </c>
      <c s="35" t="s">
        <v>5</v>
      </c>
      <c s="6" t="s">
        <v>3761</v>
      </c>
      <c s="36" t="s">
        <v>110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107</v>
      </c>
      <c s="34" t="s">
        <v>3662</v>
      </c>
      <c s="35" t="s">
        <v>5</v>
      </c>
      <c s="6" t="s">
        <v>1371</v>
      </c>
      <c s="36" t="s">
        <v>88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4001</v>
      </c>
    </row>
    <row r="63" spans="1:5" ht="12.75">
      <c r="A63" t="s">
        <v>58</v>
      </c>
      <c r="E63" s="39" t="s">
        <v>1142</v>
      </c>
    </row>
    <row r="64" spans="1:16" ht="12.75">
      <c r="A64" t="s">
        <v>49</v>
      </c>
      <c s="34" t="s">
        <v>111</v>
      </c>
      <c s="34" t="s">
        <v>595</v>
      </c>
      <c s="35" t="s">
        <v>5</v>
      </c>
      <c s="6" t="s">
        <v>596</v>
      </c>
      <c s="36" t="s">
        <v>88</v>
      </c>
      <c s="37">
        <v>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4002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115</v>
      </c>
      <c s="34" t="s">
        <v>3667</v>
      </c>
      <c s="35" t="s">
        <v>5</v>
      </c>
      <c s="6" t="s">
        <v>3668</v>
      </c>
      <c s="36" t="s">
        <v>88</v>
      </c>
      <c s="37">
        <v>960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4001</v>
      </c>
    </row>
    <row r="71" spans="1:5" ht="12.75">
      <c r="A71" t="s">
        <v>58</v>
      </c>
      <c r="E71" s="39" t="s">
        <v>1142</v>
      </c>
    </row>
    <row r="72" spans="1:13" ht="12.75">
      <c r="A72" t="s">
        <v>46</v>
      </c>
      <c r="C72" s="31" t="s">
        <v>3679</v>
      </c>
      <c r="E72" s="33" t="s">
        <v>3680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960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4001</v>
      </c>
    </row>
    <row r="76" spans="1:5" ht="12.75">
      <c r="A76" t="s">
        <v>58</v>
      </c>
      <c r="E76" s="39" t="s">
        <v>1142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56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1142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108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1142</v>
      </c>
    </row>
    <row r="85" spans="1:13" ht="12.75">
      <c r="A85" t="s">
        <v>46</v>
      </c>
      <c r="C85" s="31" t="s">
        <v>3682</v>
      </c>
      <c r="E85" s="33" t="s">
        <v>3683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49</v>
      </c>
      <c s="34" t="s">
        <v>129</v>
      </c>
      <c s="34" t="s">
        <v>4003</v>
      </c>
      <c s="35" t="s">
        <v>5</v>
      </c>
      <c s="6" t="s">
        <v>4004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1142</v>
      </c>
    </row>
    <row r="90" spans="1:16" ht="12.75">
      <c r="A90" t="s">
        <v>49</v>
      </c>
      <c s="34" t="s">
        <v>133</v>
      </c>
      <c s="34" t="s">
        <v>4005</v>
      </c>
      <c s="35" t="s">
        <v>5</v>
      </c>
      <c s="6" t="s">
        <v>4006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1142</v>
      </c>
    </row>
    <row r="94" spans="1:16" ht="12.75">
      <c r="A94" t="s">
        <v>49</v>
      </c>
      <c s="34" t="s">
        <v>136</v>
      </c>
      <c s="34" t="s">
        <v>4007</v>
      </c>
      <c s="35" t="s">
        <v>5</v>
      </c>
      <c s="6" t="s">
        <v>4008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1142</v>
      </c>
    </row>
    <row r="98" spans="1:16" ht="12.75">
      <c r="A98" t="s">
        <v>49</v>
      </c>
      <c s="34" t="s">
        <v>140</v>
      </c>
      <c s="34" t="s">
        <v>4009</v>
      </c>
      <c s="35" t="s">
        <v>5</v>
      </c>
      <c s="6" t="s">
        <v>4010</v>
      </c>
      <c s="36" t="s">
        <v>88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4011</v>
      </c>
    </row>
    <row r="101" spans="1:5" ht="12.75">
      <c r="A101" t="s">
        <v>58</v>
      </c>
      <c r="E101" s="39" t="s">
        <v>1142</v>
      </c>
    </row>
    <row r="102" spans="1:16" ht="38.25">
      <c r="A102" t="s">
        <v>49</v>
      </c>
      <c s="34" t="s">
        <v>144</v>
      </c>
      <c s="34" t="s">
        <v>4012</v>
      </c>
      <c s="35" t="s">
        <v>5</v>
      </c>
      <c s="6" t="s">
        <v>4013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1142</v>
      </c>
    </row>
    <row r="106" spans="1:16" ht="12.75">
      <c r="A106" t="s">
        <v>49</v>
      </c>
      <c s="34" t="s">
        <v>148</v>
      </c>
      <c s="34" t="s">
        <v>137</v>
      </c>
      <c s="35" t="s">
        <v>5</v>
      </c>
      <c s="6" t="s">
        <v>138</v>
      </c>
      <c s="36" t="s">
        <v>88</v>
      </c>
      <c s="37">
        <v>1820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4014</v>
      </c>
    </row>
    <row r="109" spans="1:5" ht="12.75">
      <c r="A109" t="s">
        <v>58</v>
      </c>
      <c r="E109" s="39" t="s">
        <v>1142</v>
      </c>
    </row>
    <row r="110" spans="1:16" ht="12.75">
      <c r="A110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88</v>
      </c>
      <c s="37">
        <v>810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4015</v>
      </c>
    </row>
    <row r="113" spans="1:5" ht="12.75">
      <c r="A113" t="s">
        <v>58</v>
      </c>
      <c r="E113" s="39" t="s">
        <v>1142</v>
      </c>
    </row>
    <row r="114" spans="1:16" ht="12.75">
      <c r="A114" t="s">
        <v>49</v>
      </c>
      <c s="34" t="s">
        <v>156</v>
      </c>
      <c s="34" t="s">
        <v>3772</v>
      </c>
      <c s="35" t="s">
        <v>5</v>
      </c>
      <c s="6" t="s">
        <v>3773</v>
      </c>
      <c s="36" t="s">
        <v>88</v>
      </c>
      <c s="37">
        <v>400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4016</v>
      </c>
    </row>
    <row r="117" spans="1:5" ht="12.75">
      <c r="A117" t="s">
        <v>58</v>
      </c>
      <c r="E117" s="39" t="s">
        <v>1142</v>
      </c>
    </row>
    <row r="118" spans="1:16" ht="12.75">
      <c r="A118" t="s">
        <v>49</v>
      </c>
      <c s="34" t="s">
        <v>159</v>
      </c>
      <c s="34" t="s">
        <v>4017</v>
      </c>
      <c s="35" t="s">
        <v>5</v>
      </c>
      <c s="6" t="s">
        <v>4018</v>
      </c>
      <c s="36" t="s">
        <v>88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4019</v>
      </c>
    </row>
    <row r="121" spans="1:5" ht="12.75">
      <c r="A121" t="s">
        <v>58</v>
      </c>
      <c r="E121" s="39" t="s">
        <v>1142</v>
      </c>
    </row>
    <row r="122" spans="1:16" ht="12.75">
      <c r="A122" t="s">
        <v>49</v>
      </c>
      <c s="34" t="s">
        <v>163</v>
      </c>
      <c s="34" t="s">
        <v>3690</v>
      </c>
      <c s="35" t="s">
        <v>5</v>
      </c>
      <c s="6" t="s">
        <v>3691</v>
      </c>
      <c s="36" t="s">
        <v>88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4020</v>
      </c>
    </row>
    <row r="125" spans="1:5" ht="38.25">
      <c r="A125" t="s">
        <v>58</v>
      </c>
      <c r="E125" s="39" t="s">
        <v>151</v>
      </c>
    </row>
    <row r="126" spans="1:16" ht="25.5">
      <c r="A126" t="s">
        <v>49</v>
      </c>
      <c s="34" t="s">
        <v>167</v>
      </c>
      <c s="34" t="s">
        <v>160</v>
      </c>
      <c s="35" t="s">
        <v>5</v>
      </c>
      <c s="6" t="s">
        <v>161</v>
      </c>
      <c s="36" t="s">
        <v>110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1142</v>
      </c>
    </row>
    <row r="130" spans="1:16" ht="25.5">
      <c r="A130" t="s">
        <v>49</v>
      </c>
      <c s="34" t="s">
        <v>171</v>
      </c>
      <c s="34" t="s">
        <v>164</v>
      </c>
      <c s="35" t="s">
        <v>5</v>
      </c>
      <c s="6" t="s">
        <v>165</v>
      </c>
      <c s="36" t="s">
        <v>110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1142</v>
      </c>
    </row>
    <row r="134" spans="1:16" ht="25.5">
      <c r="A134" t="s">
        <v>49</v>
      </c>
      <c s="34" t="s">
        <v>175</v>
      </c>
      <c s="34" t="s">
        <v>168</v>
      </c>
      <c s="35" t="s">
        <v>5</v>
      </c>
      <c s="6" t="s">
        <v>169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1142</v>
      </c>
    </row>
    <row r="138" spans="1:16" ht="12.75">
      <c r="A138" t="s">
        <v>49</v>
      </c>
      <c s="34" t="s">
        <v>179</v>
      </c>
      <c s="34" t="s">
        <v>3778</v>
      </c>
      <c s="35" t="s">
        <v>5</v>
      </c>
      <c s="6" t="s">
        <v>3779</v>
      </c>
      <c s="36" t="s">
        <v>88</v>
      </c>
      <c s="37">
        <v>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4021</v>
      </c>
    </row>
    <row r="141" spans="1:5" ht="12.75">
      <c r="A141" t="s">
        <v>58</v>
      </c>
      <c r="E141" s="39" t="s">
        <v>1142</v>
      </c>
    </row>
    <row r="142" spans="1:16" ht="12.75">
      <c r="A142" t="s">
        <v>49</v>
      </c>
      <c s="34" t="s">
        <v>183</v>
      </c>
      <c s="34" t="s">
        <v>3780</v>
      </c>
      <c s="35" t="s">
        <v>5</v>
      </c>
      <c s="6" t="s">
        <v>3781</v>
      </c>
      <c s="36" t="s">
        <v>110</v>
      </c>
      <c s="37">
        <v>54.6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1142</v>
      </c>
    </row>
    <row r="146" spans="1:16" ht="12.75">
      <c r="A146" t="s">
        <v>49</v>
      </c>
      <c s="34" t="s">
        <v>186</v>
      </c>
      <c s="34" t="s">
        <v>4022</v>
      </c>
      <c s="35" t="s">
        <v>5</v>
      </c>
      <c s="6" t="s">
        <v>4023</v>
      </c>
      <c s="36" t="s">
        <v>110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1142</v>
      </c>
    </row>
    <row r="150" spans="1:13" ht="12.75">
      <c r="A150" t="s">
        <v>46</v>
      </c>
      <c r="C150" s="31" t="s">
        <v>3782</v>
      </c>
      <c r="E150" s="33" t="s">
        <v>4024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4025</v>
      </c>
      <c s="35" t="s">
        <v>5</v>
      </c>
      <c s="6" t="s">
        <v>4026</v>
      </c>
      <c s="36" t="s">
        <v>110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1142</v>
      </c>
    </row>
    <row r="155" spans="1:16" ht="12.75">
      <c r="A155" t="s">
        <v>49</v>
      </c>
      <c s="34" t="s">
        <v>192</v>
      </c>
      <c s="34" t="s">
        <v>4027</v>
      </c>
      <c s="35" t="s">
        <v>5</v>
      </c>
      <c s="6" t="s">
        <v>4028</v>
      </c>
      <c s="36" t="s">
        <v>88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4029</v>
      </c>
    </row>
    <row r="158" spans="1:5" ht="12.75">
      <c r="A158" t="s">
        <v>58</v>
      </c>
      <c r="E158" s="39" t="s">
        <v>1142</v>
      </c>
    </row>
    <row r="159" spans="1:16" ht="12.75">
      <c r="A159" t="s">
        <v>49</v>
      </c>
      <c s="34" t="s">
        <v>195</v>
      </c>
      <c s="34" t="s">
        <v>3784</v>
      </c>
      <c s="35" t="s">
        <v>5</v>
      </c>
      <c s="6" t="s">
        <v>3785</v>
      </c>
      <c s="36" t="s">
        <v>88</v>
      </c>
      <c s="37">
        <v>850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4030</v>
      </c>
    </row>
    <row r="162" spans="1:5" ht="12.75">
      <c r="A162" t="s">
        <v>58</v>
      </c>
      <c r="E162" s="39" t="s">
        <v>1142</v>
      </c>
    </row>
    <row r="163" spans="1:16" ht="12.75">
      <c r="A163" t="s">
        <v>49</v>
      </c>
      <c s="34" t="s">
        <v>200</v>
      </c>
      <c s="34" t="s">
        <v>3787</v>
      </c>
      <c s="35" t="s">
        <v>5</v>
      </c>
      <c s="6" t="s">
        <v>3788</v>
      </c>
      <c s="36" t="s">
        <v>3789</v>
      </c>
      <c s="37">
        <v>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1142</v>
      </c>
    </row>
    <row r="167" spans="1:13" ht="12.75">
      <c r="A167" t="s">
        <v>46</v>
      </c>
      <c r="C167" s="31" t="s">
        <v>3706</v>
      </c>
      <c r="E167" s="33" t="s">
        <v>3790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12.75">
      <c r="A168" t="s">
        <v>49</v>
      </c>
      <c s="34" t="s">
        <v>204</v>
      </c>
      <c s="34" t="s">
        <v>3797</v>
      </c>
      <c s="35" t="s">
        <v>5</v>
      </c>
      <c s="6" t="s">
        <v>3798</v>
      </c>
      <c s="36" t="s">
        <v>110</v>
      </c>
      <c s="37">
        <v>11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1142</v>
      </c>
    </row>
    <row r="172" spans="1:16" ht="25.5">
      <c r="A172" t="s">
        <v>49</v>
      </c>
      <c s="34" t="s">
        <v>207</v>
      </c>
      <c s="34" t="s">
        <v>4031</v>
      </c>
      <c s="35" t="s">
        <v>5</v>
      </c>
      <c s="6" t="s">
        <v>4032</v>
      </c>
      <c s="36" t="s">
        <v>110</v>
      </c>
      <c s="37">
        <v>14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1142</v>
      </c>
    </row>
    <row r="176" spans="1:16" ht="12.75">
      <c r="A176" t="s">
        <v>49</v>
      </c>
      <c s="34" t="s">
        <v>211</v>
      </c>
      <c s="34" t="s">
        <v>3799</v>
      </c>
      <c s="35" t="s">
        <v>5</v>
      </c>
      <c s="6" t="s">
        <v>3800</v>
      </c>
      <c s="36" t="s">
        <v>110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1142</v>
      </c>
    </row>
    <row r="180" spans="1:16" ht="12.75">
      <c r="A180" t="s">
        <v>49</v>
      </c>
      <c s="34" t="s">
        <v>215</v>
      </c>
      <c s="34" t="s">
        <v>4033</v>
      </c>
      <c s="35" t="s">
        <v>5</v>
      </c>
      <c s="6" t="s">
        <v>4034</v>
      </c>
      <c s="36" t="s">
        <v>110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1142</v>
      </c>
    </row>
    <row r="184" spans="1:16" ht="12.75">
      <c r="A184" t="s">
        <v>49</v>
      </c>
      <c s="34" t="s">
        <v>219</v>
      </c>
      <c s="34" t="s">
        <v>4035</v>
      </c>
      <c s="35" t="s">
        <v>5</v>
      </c>
      <c s="6" t="s">
        <v>4036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1142</v>
      </c>
    </row>
    <row r="188" spans="1:16" ht="12.75">
      <c r="A188" t="s">
        <v>49</v>
      </c>
      <c s="34" t="s">
        <v>223</v>
      </c>
      <c s="34" t="s">
        <v>4037</v>
      </c>
      <c s="35" t="s">
        <v>5</v>
      </c>
      <c s="6" t="s">
        <v>4038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1142</v>
      </c>
    </row>
    <row r="192" spans="1:16" ht="12.75">
      <c r="A192" t="s">
        <v>49</v>
      </c>
      <c s="34" t="s">
        <v>227</v>
      </c>
      <c s="34" t="s">
        <v>4039</v>
      </c>
      <c s="35" t="s">
        <v>5</v>
      </c>
      <c s="6" t="s">
        <v>4040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1142</v>
      </c>
    </row>
    <row r="196" spans="1:16" ht="12.75">
      <c r="A196" t="s">
        <v>49</v>
      </c>
      <c s="34" t="s">
        <v>230</v>
      </c>
      <c s="34" t="s">
        <v>3803</v>
      </c>
      <c s="35" t="s">
        <v>5</v>
      </c>
      <c s="6" t="s">
        <v>3804</v>
      </c>
      <c s="36" t="s">
        <v>110</v>
      </c>
      <c s="37">
        <v>11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1142</v>
      </c>
    </row>
    <row r="200" spans="1:16" ht="12.75">
      <c r="A200" t="s">
        <v>49</v>
      </c>
      <c s="34" t="s">
        <v>233</v>
      </c>
      <c s="34" t="s">
        <v>3803</v>
      </c>
      <c s="35" t="s">
        <v>50</v>
      </c>
      <c s="6" t="s">
        <v>3804</v>
      </c>
      <c s="36" t="s">
        <v>110</v>
      </c>
      <c s="37">
        <v>14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1142</v>
      </c>
    </row>
    <row r="204" spans="1:16" ht="25.5">
      <c r="A204" t="s">
        <v>49</v>
      </c>
      <c s="34" t="s">
        <v>573</v>
      </c>
      <c s="34" t="s">
        <v>3807</v>
      </c>
      <c s="35" t="s">
        <v>5</v>
      </c>
      <c s="6" t="s">
        <v>3808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1142</v>
      </c>
    </row>
    <row r="208" spans="1:16" ht="12.75">
      <c r="A208" t="s">
        <v>49</v>
      </c>
      <c s="34" t="s">
        <v>579</v>
      </c>
      <c s="34" t="s">
        <v>4041</v>
      </c>
      <c s="35" t="s">
        <v>5</v>
      </c>
      <c s="6" t="s">
        <v>4042</v>
      </c>
      <c s="36" t="s">
        <v>110</v>
      </c>
      <c s="37">
        <v>12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1142</v>
      </c>
    </row>
    <row r="212" spans="1:16" ht="25.5">
      <c r="A212" t="s">
        <v>49</v>
      </c>
      <c s="34" t="s">
        <v>583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1142</v>
      </c>
    </row>
    <row r="216" spans="1:16" ht="25.5">
      <c r="A216" t="s">
        <v>49</v>
      </c>
      <c s="34" t="s">
        <v>542</v>
      </c>
      <c s="34" t="s">
        <v>3811</v>
      </c>
      <c s="35" t="s">
        <v>5</v>
      </c>
      <c s="6" t="s">
        <v>3812</v>
      </c>
      <c s="36" t="s">
        <v>110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1142</v>
      </c>
    </row>
    <row r="220" spans="1:16" ht="38.25">
      <c r="A220" t="s">
        <v>49</v>
      </c>
      <c s="34" t="s">
        <v>279</v>
      </c>
      <c s="34" t="s">
        <v>3813</v>
      </c>
      <c s="35" t="s">
        <v>5</v>
      </c>
      <c s="6" t="s">
        <v>3814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1142</v>
      </c>
    </row>
    <row r="224" spans="1:16" ht="25.5">
      <c r="A224" t="s">
        <v>49</v>
      </c>
      <c s="34" t="s">
        <v>598</v>
      </c>
      <c s="34" t="s">
        <v>3815</v>
      </c>
      <c s="35" t="s">
        <v>5</v>
      </c>
      <c s="6" t="s">
        <v>3816</v>
      </c>
      <c s="36" t="s">
        <v>110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1142</v>
      </c>
    </row>
    <row r="228" spans="1:16" ht="25.5">
      <c r="A228" t="s">
        <v>49</v>
      </c>
      <c s="34" t="s">
        <v>303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1142</v>
      </c>
    </row>
    <row r="232" spans="1:16" ht="12.75">
      <c r="A232" t="s">
        <v>49</v>
      </c>
      <c s="34" t="s">
        <v>608</v>
      </c>
      <c s="34" t="s">
        <v>4043</v>
      </c>
      <c s="35" t="s">
        <v>5</v>
      </c>
      <c s="6" t="s">
        <v>4044</v>
      </c>
      <c s="36" t="s">
        <v>110</v>
      </c>
      <c s="37">
        <v>12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79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3" ht="12.75">
      <c r="A236" t="s">
        <v>46</v>
      </c>
      <c r="C236" s="31" t="s">
        <v>3825</v>
      </c>
      <c r="E236" s="33" t="s">
        <v>3826</v>
      </c>
      <c r="J236" s="32">
        <f>0</f>
      </c>
      <c s="32">
        <f>0</f>
      </c>
      <c s="32">
        <f>0+L237+L241+L245+L249+L253+L257</f>
      </c>
      <c s="32">
        <f>0+M237+M241+M245+M249+M253+M257</f>
      </c>
    </row>
    <row r="237" spans="1:16" ht="12.75">
      <c r="A237" t="s">
        <v>49</v>
      </c>
      <c s="34" t="s">
        <v>565</v>
      </c>
      <c s="34" t="s">
        <v>3827</v>
      </c>
      <c s="35" t="s">
        <v>5</v>
      </c>
      <c s="6" t="s">
        <v>3828</v>
      </c>
      <c s="36" t="s">
        <v>110</v>
      </c>
      <c s="37">
        <v>11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1142</v>
      </c>
    </row>
    <row r="241" spans="1:16" ht="12.75">
      <c r="A241" t="s">
        <v>49</v>
      </c>
      <c s="34" t="s">
        <v>577</v>
      </c>
      <c s="34" t="s">
        <v>3829</v>
      </c>
      <c s="35" t="s">
        <v>5</v>
      </c>
      <c s="6" t="s">
        <v>3830</v>
      </c>
      <c s="36" t="s">
        <v>110</v>
      </c>
      <c s="37">
        <v>11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1142</v>
      </c>
    </row>
    <row r="245" spans="1:16" ht="12.75">
      <c r="A245" t="s">
        <v>49</v>
      </c>
      <c s="34" t="s">
        <v>618</v>
      </c>
      <c s="34" t="s">
        <v>3831</v>
      </c>
      <c s="35" t="s">
        <v>5</v>
      </c>
      <c s="6" t="s">
        <v>3832</v>
      </c>
      <c s="36" t="s">
        <v>110</v>
      </c>
      <c s="37">
        <v>11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1142</v>
      </c>
    </row>
    <row r="249" spans="1:16" ht="12.75">
      <c r="A249" t="s">
        <v>49</v>
      </c>
      <c s="34" t="s">
        <v>624</v>
      </c>
      <c s="34" t="s">
        <v>3833</v>
      </c>
      <c s="35" t="s">
        <v>5</v>
      </c>
      <c s="6" t="s">
        <v>3834</v>
      </c>
      <c s="36" t="s">
        <v>110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1142</v>
      </c>
    </row>
    <row r="253" spans="1:16" ht="12.75">
      <c r="A253" t="s">
        <v>49</v>
      </c>
      <c s="34" t="s">
        <v>628</v>
      </c>
      <c s="34" t="s">
        <v>3835</v>
      </c>
      <c s="35" t="s">
        <v>5</v>
      </c>
      <c s="6" t="s">
        <v>3836</v>
      </c>
      <c s="36" t="s">
        <v>110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1142</v>
      </c>
    </row>
    <row r="257" spans="1:16" ht="12.75">
      <c r="A257" t="s">
        <v>49</v>
      </c>
      <c s="34" t="s">
        <v>632</v>
      </c>
      <c s="34" t="s">
        <v>3837</v>
      </c>
      <c s="35" t="s">
        <v>5</v>
      </c>
      <c s="6" t="s">
        <v>3838</v>
      </c>
      <c s="36" t="s">
        <v>110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1142</v>
      </c>
    </row>
    <row r="261" spans="1:13" ht="12.75">
      <c r="A261" t="s">
        <v>46</v>
      </c>
      <c r="C261" s="31" t="s">
        <v>4045</v>
      </c>
      <c r="E261" s="33" t="s">
        <v>4046</v>
      </c>
      <c r="J261" s="32">
        <f>0</f>
      </c>
      <c s="32">
        <f>0</f>
      </c>
      <c s="32">
        <f>0+L262+L266</f>
      </c>
      <c s="32">
        <f>0+M262+M266</f>
      </c>
    </row>
    <row r="262" spans="1:16" ht="12.75">
      <c r="A262" t="s">
        <v>49</v>
      </c>
      <c s="34" t="s">
        <v>638</v>
      </c>
      <c s="34" t="s">
        <v>4047</v>
      </c>
      <c s="35" t="s">
        <v>5</v>
      </c>
      <c s="6" t="s">
        <v>4048</v>
      </c>
      <c s="36" t="s">
        <v>110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1142</v>
      </c>
    </row>
    <row r="266" spans="1:16" ht="12.75">
      <c r="A266" t="s">
        <v>49</v>
      </c>
      <c s="34" t="s">
        <v>643</v>
      </c>
      <c s="34" t="s">
        <v>4049</v>
      </c>
      <c s="35" t="s">
        <v>5</v>
      </c>
      <c s="6" t="s">
        <v>3788</v>
      </c>
      <c s="36" t="s">
        <v>3789</v>
      </c>
      <c s="37">
        <v>10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1142</v>
      </c>
    </row>
    <row r="270" spans="1:13" ht="12.75">
      <c r="A270" t="s">
        <v>46</v>
      </c>
      <c r="C270" s="31" t="s">
        <v>4050</v>
      </c>
      <c r="E270" s="33" t="s">
        <v>4051</v>
      </c>
      <c r="J270" s="32">
        <f>0</f>
      </c>
      <c s="32">
        <f>0</f>
      </c>
      <c s="32">
        <f>0+L271+L275+L279+L283+L287+L291</f>
      </c>
      <c s="32">
        <f>0+M271+M275+M279+M283+M287+M291</f>
      </c>
    </row>
    <row r="271" spans="1:16" ht="25.5">
      <c r="A271" t="s">
        <v>49</v>
      </c>
      <c s="34" t="s">
        <v>649</v>
      </c>
      <c s="34" t="s">
        <v>4052</v>
      </c>
      <c s="35" t="s">
        <v>5</v>
      </c>
      <c s="6" t="s">
        <v>4053</v>
      </c>
      <c s="36" t="s">
        <v>110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</v>
      </c>
    </row>
    <row r="274" spans="1:5" ht="12.75">
      <c r="A274" t="s">
        <v>58</v>
      </c>
      <c r="E274" s="39" t="s">
        <v>1142</v>
      </c>
    </row>
    <row r="275" spans="1:16" ht="12.75">
      <c r="A275" t="s">
        <v>49</v>
      </c>
      <c s="34" t="s">
        <v>654</v>
      </c>
      <c s="34" t="s">
        <v>4054</v>
      </c>
      <c s="35" t="s">
        <v>5</v>
      </c>
      <c s="6" t="s">
        <v>4055</v>
      </c>
      <c s="36" t="s">
        <v>110</v>
      </c>
      <c s="37">
        <v>3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5</v>
      </c>
    </row>
    <row r="278" spans="1:5" ht="12.75">
      <c r="A278" t="s">
        <v>58</v>
      </c>
      <c r="E278" s="39" t="s">
        <v>1142</v>
      </c>
    </row>
    <row r="279" spans="1:16" ht="12.75">
      <c r="A279" t="s">
        <v>49</v>
      </c>
      <c s="34" t="s">
        <v>658</v>
      </c>
      <c s="34" t="s">
        <v>4056</v>
      </c>
      <c s="35" t="s">
        <v>5</v>
      </c>
      <c s="6" t="s">
        <v>4057</v>
      </c>
      <c s="36" t="s">
        <v>110</v>
      </c>
      <c s="37">
        <v>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1142</v>
      </c>
    </row>
    <row r="283" spans="1:16" ht="12.75">
      <c r="A283" t="s">
        <v>49</v>
      </c>
      <c s="34" t="s">
        <v>664</v>
      </c>
      <c s="34" t="s">
        <v>4058</v>
      </c>
      <c s="35" t="s">
        <v>5</v>
      </c>
      <c s="6" t="s">
        <v>4059</v>
      </c>
      <c s="36" t="s">
        <v>110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1142</v>
      </c>
    </row>
    <row r="287" spans="1:16" ht="12.75">
      <c r="A287" t="s">
        <v>49</v>
      </c>
      <c s="34" t="s">
        <v>841</v>
      </c>
      <c s="34" t="s">
        <v>4060</v>
      </c>
      <c s="35" t="s">
        <v>5</v>
      </c>
      <c s="6" t="s">
        <v>4061</v>
      </c>
      <c s="36" t="s">
        <v>110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1142</v>
      </c>
    </row>
    <row r="291" spans="1:16" ht="12.75">
      <c r="A291" t="s">
        <v>49</v>
      </c>
      <c s="34" t="s">
        <v>843</v>
      </c>
      <c s="34" t="s">
        <v>4062</v>
      </c>
      <c s="35" t="s">
        <v>5</v>
      </c>
      <c s="6" t="s">
        <v>3788</v>
      </c>
      <c s="36" t="s">
        <v>3789</v>
      </c>
      <c s="37">
        <v>64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1142</v>
      </c>
    </row>
    <row r="295" spans="1:13" ht="12.75">
      <c r="A295" t="s">
        <v>46</v>
      </c>
      <c r="C295" s="31" t="s">
        <v>3731</v>
      </c>
      <c r="E295" s="33" t="s">
        <v>3732</v>
      </c>
      <c r="J295" s="32">
        <f>0</f>
      </c>
      <c s="32">
        <f>0</f>
      </c>
      <c s="32">
        <f>0+L296+L300+L304+L308+L312+L316+L320+L324+L328+L332</f>
      </c>
      <c s="32">
        <f>0+M296+M300+M304+M308+M312+M316+M320+M324+M328+M332</f>
      </c>
    </row>
    <row r="296" spans="1:16" ht="25.5">
      <c r="A296" t="s">
        <v>49</v>
      </c>
      <c s="34" t="s">
        <v>47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1142</v>
      </c>
    </row>
    <row r="300" spans="1:16" ht="38.25">
      <c r="A300" t="s">
        <v>49</v>
      </c>
      <c s="34" t="s">
        <v>845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1142</v>
      </c>
    </row>
    <row r="304" spans="1:16" ht="25.5">
      <c r="A304" t="s">
        <v>49</v>
      </c>
      <c s="34" t="s">
        <v>846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1142</v>
      </c>
    </row>
    <row r="308" spans="1:16" ht="12.75">
      <c r="A308" t="s">
        <v>49</v>
      </c>
      <c s="34" t="s">
        <v>849</v>
      </c>
      <c s="34" t="s">
        <v>4063</v>
      </c>
      <c s="35" t="s">
        <v>5</v>
      </c>
      <c s="6" t="s">
        <v>4064</v>
      </c>
      <c s="36" t="s">
        <v>110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1142</v>
      </c>
    </row>
    <row r="312" spans="1:16" ht="25.5">
      <c r="A312" t="s">
        <v>49</v>
      </c>
      <c s="34" t="s">
        <v>83</v>
      </c>
      <c s="34" t="s">
        <v>4065</v>
      </c>
      <c s="35" t="s">
        <v>5</v>
      </c>
      <c s="6" t="s">
        <v>4066</v>
      </c>
      <c s="36" t="s">
        <v>110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1142</v>
      </c>
    </row>
    <row r="316" spans="1:16" ht="12.75">
      <c r="A316" t="s">
        <v>49</v>
      </c>
      <c s="34" t="s">
        <v>852</v>
      </c>
      <c s="34" t="s">
        <v>3843</v>
      </c>
      <c s="35" t="s">
        <v>5</v>
      </c>
      <c s="6" t="s">
        <v>3844</v>
      </c>
      <c s="36" t="s">
        <v>110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1142</v>
      </c>
    </row>
    <row r="320" spans="1:16" ht="12.75">
      <c r="A320" t="s">
        <v>49</v>
      </c>
      <c s="34" t="s">
        <v>593</v>
      </c>
      <c s="34" t="s">
        <v>3734</v>
      </c>
      <c s="35" t="s">
        <v>5</v>
      </c>
      <c s="6" t="s">
        <v>3735</v>
      </c>
      <c s="36" t="s">
        <v>3051</v>
      </c>
      <c s="37">
        <v>32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1142</v>
      </c>
    </row>
    <row r="324" spans="1:16" ht="12.75">
      <c r="A324" t="s">
        <v>49</v>
      </c>
      <c s="34" t="s">
        <v>855</v>
      </c>
      <c s="34" t="s">
        <v>3737</v>
      </c>
      <c s="35" t="s">
        <v>5</v>
      </c>
      <c s="6" t="s">
        <v>3738</v>
      </c>
      <c s="36" t="s">
        <v>3051</v>
      </c>
      <c s="37">
        <v>16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1142</v>
      </c>
    </row>
    <row r="328" spans="1:16" ht="12.75">
      <c r="A328" t="s">
        <v>49</v>
      </c>
      <c s="34" t="s">
        <v>857</v>
      </c>
      <c s="34" t="s">
        <v>3740</v>
      </c>
      <c s="35" t="s">
        <v>5</v>
      </c>
      <c s="6" t="s">
        <v>3741</v>
      </c>
      <c s="36" t="s">
        <v>3051</v>
      </c>
      <c s="37">
        <v>12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1142</v>
      </c>
    </row>
    <row r="332" spans="1:16" ht="12.75">
      <c r="A332" t="s">
        <v>49</v>
      </c>
      <c s="34" t="s">
        <v>859</v>
      </c>
      <c s="34" t="s">
        <v>3742</v>
      </c>
      <c s="35" t="s">
        <v>5</v>
      </c>
      <c s="6" t="s">
        <v>3743</v>
      </c>
      <c s="36" t="s">
        <v>3051</v>
      </c>
      <c s="37">
        <v>16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1142</v>
      </c>
    </row>
    <row r="336" spans="1:13" ht="12.75">
      <c r="A336" t="s">
        <v>46</v>
      </c>
      <c r="C336" s="31" t="s">
        <v>3845</v>
      </c>
      <c r="E336" s="33" t="s">
        <v>3846</v>
      </c>
      <c r="J336" s="32">
        <f>0</f>
      </c>
      <c s="32">
        <f>0</f>
      </c>
      <c s="32">
        <f>0+L337+L341+L345</f>
      </c>
      <c s="32">
        <f>0+M337+M341+M345</f>
      </c>
    </row>
    <row r="337" spans="1:16" ht="12.75">
      <c r="A337" t="s">
        <v>49</v>
      </c>
      <c s="34" t="s">
        <v>860</v>
      </c>
      <c s="34" t="s">
        <v>3847</v>
      </c>
      <c s="35" t="s">
        <v>5</v>
      </c>
      <c s="6" t="s">
        <v>3848</v>
      </c>
      <c s="36" t="s">
        <v>110</v>
      </c>
      <c s="37">
        <v>27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1142</v>
      </c>
    </row>
    <row r="341" spans="1:16" ht="12.75">
      <c r="A341" t="s">
        <v>49</v>
      </c>
      <c s="34" t="s">
        <v>861</v>
      </c>
      <c s="34" t="s">
        <v>3849</v>
      </c>
      <c s="35" t="s">
        <v>5</v>
      </c>
      <c s="6" t="s">
        <v>3850</v>
      </c>
      <c s="36" t="s">
        <v>110</v>
      </c>
      <c s="37">
        <v>150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1142</v>
      </c>
    </row>
    <row r="345" spans="1:16" ht="12.75">
      <c r="A345" t="s">
        <v>49</v>
      </c>
      <c s="34" t="s">
        <v>863</v>
      </c>
      <c s="34" t="s">
        <v>3851</v>
      </c>
      <c s="35" t="s">
        <v>5</v>
      </c>
      <c s="6" t="s">
        <v>3852</v>
      </c>
      <c s="36" t="s">
        <v>110</v>
      </c>
      <c s="37">
        <v>27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79</v>
      </c>
      <c>
        <f>(M345*21)/100</f>
      </c>
      <c t="s">
        <v>27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5</v>
      </c>
    </row>
    <row r="348" spans="1:5" ht="89.25">
      <c r="A348" t="s">
        <v>58</v>
      </c>
      <c r="E348" s="39" t="s">
        <v>3853</v>
      </c>
    </row>
    <row r="349" spans="1:13" ht="12.75">
      <c r="A349" t="s">
        <v>46</v>
      </c>
      <c r="C349" s="31" t="s">
        <v>662</v>
      </c>
      <c r="E349" s="33" t="s">
        <v>3854</v>
      </c>
      <c r="J349" s="32">
        <f>0</f>
      </c>
      <c s="32">
        <f>0</f>
      </c>
      <c s="32">
        <f>0+L350+L354</f>
      </c>
      <c s="32">
        <f>0+M350+M354</f>
      </c>
    </row>
    <row r="350" spans="1:16" ht="12.75">
      <c r="A350" t="s">
        <v>49</v>
      </c>
      <c s="34" t="s">
        <v>864</v>
      </c>
      <c s="34" t="s">
        <v>3855</v>
      </c>
      <c s="35" t="s">
        <v>5</v>
      </c>
      <c s="6" t="s">
        <v>3856</v>
      </c>
      <c s="36" t="s">
        <v>53</v>
      </c>
      <c s="37">
        <v>18.7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</v>
      </c>
    </row>
    <row r="352" spans="1:5" ht="25.5">
      <c r="A352" s="35" t="s">
        <v>56</v>
      </c>
      <c r="E352" s="40" t="s">
        <v>4067</v>
      </c>
    </row>
    <row r="353" spans="1:5" ht="12.75">
      <c r="A353" t="s">
        <v>58</v>
      </c>
      <c r="E353" s="39" t="s">
        <v>1142</v>
      </c>
    </row>
    <row r="354" spans="1:16" ht="12.75">
      <c r="A354" t="s">
        <v>49</v>
      </c>
      <c s="34" t="s">
        <v>868</v>
      </c>
      <c s="34" t="s">
        <v>3858</v>
      </c>
      <c s="35" t="s">
        <v>5</v>
      </c>
      <c s="6" t="s">
        <v>3859</v>
      </c>
      <c s="36" t="s">
        <v>88</v>
      </c>
      <c s="37">
        <v>960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</v>
      </c>
    </row>
    <row r="356" spans="1:5" ht="25.5">
      <c r="A356" s="35" t="s">
        <v>56</v>
      </c>
      <c r="E356" s="40" t="s">
        <v>4001</v>
      </c>
    </row>
    <row r="357" spans="1:5" ht="12.75">
      <c r="A357" t="s">
        <v>58</v>
      </c>
      <c r="E357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4068</v>
      </c>
      <c s="41">
        <f>Rekapitulace!C84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4068</v>
      </c>
      <c r="E4" s="26" t="s">
        <v>4069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4071</v>
      </c>
      <c r="E8" s="30" t="s">
        <v>4069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4072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4073</v>
      </c>
      <c s="35" t="s">
        <v>5</v>
      </c>
      <c s="6" t="s">
        <v>4074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4075</v>
      </c>
    </row>
    <row r="12" spans="1:5" ht="25.5">
      <c r="A12" s="35" t="s">
        <v>56</v>
      </c>
      <c r="E12" s="40" t="s">
        <v>4076</v>
      </c>
    </row>
    <row r="13" spans="1:5" ht="140.25">
      <c r="A13" t="s">
        <v>58</v>
      </c>
      <c r="E13" s="39" t="s">
        <v>4077</v>
      </c>
    </row>
    <row r="14" spans="1:16" ht="12.75">
      <c r="A14" t="s">
        <v>49</v>
      </c>
      <c s="34" t="s">
        <v>27</v>
      </c>
      <c s="34" t="s">
        <v>4078</v>
      </c>
      <c s="35" t="s">
        <v>5</v>
      </c>
      <c s="6" t="s">
        <v>4079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4075</v>
      </c>
    </row>
    <row r="16" spans="1:5" ht="25.5">
      <c r="A16" s="35" t="s">
        <v>56</v>
      </c>
      <c r="E16" s="40" t="s">
        <v>4076</v>
      </c>
    </row>
    <row r="17" spans="1:5" ht="89.25">
      <c r="A17" t="s">
        <v>58</v>
      </c>
      <c r="E17" s="39" t="s">
        <v>4080</v>
      </c>
    </row>
    <row r="18" spans="1:16" ht="12.75">
      <c r="A18" t="s">
        <v>49</v>
      </c>
      <c s="34" t="s">
        <v>26</v>
      </c>
      <c s="34" t="s">
        <v>4081</v>
      </c>
      <c s="35" t="s">
        <v>5</v>
      </c>
      <c s="6" t="s">
        <v>4082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4082</v>
      </c>
    </row>
    <row r="20" spans="1:5" ht="25.5">
      <c r="A20" s="35" t="s">
        <v>56</v>
      </c>
      <c r="E20" s="40" t="s">
        <v>4076</v>
      </c>
    </row>
    <row r="21" spans="1:5" ht="89.25">
      <c r="A21" t="s">
        <v>58</v>
      </c>
      <c r="E21" s="39" t="s">
        <v>4083</v>
      </c>
    </row>
    <row r="22" spans="1:13" ht="12.75">
      <c r="A22" t="s">
        <v>46</v>
      </c>
      <c r="C22" s="31" t="s">
        <v>27</v>
      </c>
      <c r="E22" s="33" t="s">
        <v>3846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66</v>
      </c>
      <c s="34" t="s">
        <v>4084</v>
      </c>
      <c s="35" t="s">
        <v>5</v>
      </c>
      <c s="6" t="s">
        <v>4085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4086</v>
      </c>
    </row>
    <row r="25" spans="1:5" ht="25.5">
      <c r="A25" s="35" t="s">
        <v>56</v>
      </c>
      <c r="E25" s="40" t="s">
        <v>4076</v>
      </c>
    </row>
    <row r="26" spans="1:5" ht="89.25">
      <c r="A26" t="s">
        <v>58</v>
      </c>
      <c r="E26" s="39" t="s">
        <v>4087</v>
      </c>
    </row>
    <row r="27" spans="1:16" ht="12.75">
      <c r="A27" t="s">
        <v>49</v>
      </c>
      <c s="34" t="s">
        <v>70</v>
      </c>
      <c s="34" t="s">
        <v>4088</v>
      </c>
      <c s="35" t="s">
        <v>5</v>
      </c>
      <c s="6" t="s">
        <v>4089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4090</v>
      </c>
    </row>
    <row r="29" spans="1:5" ht="25.5">
      <c r="A29" s="35" t="s">
        <v>56</v>
      </c>
      <c r="E29" s="40" t="s">
        <v>4076</v>
      </c>
    </row>
    <row r="30" spans="1:5" ht="76.5">
      <c r="A30" t="s">
        <v>58</v>
      </c>
      <c r="E30" s="39" t="s">
        <v>4091</v>
      </c>
    </row>
    <row r="31" spans="1:16" ht="12.75">
      <c r="A31" t="s">
        <v>49</v>
      </c>
      <c s="34" t="s">
        <v>74</v>
      </c>
      <c s="34" t="s">
        <v>4092</v>
      </c>
      <c s="35" t="s">
        <v>5</v>
      </c>
      <c s="6" t="s">
        <v>4093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4094</v>
      </c>
    </row>
    <row r="33" spans="1:5" ht="25.5">
      <c r="A33" s="35" t="s">
        <v>56</v>
      </c>
      <c r="E33" s="40" t="s">
        <v>4076</v>
      </c>
    </row>
    <row r="34" spans="1:5" ht="127.5">
      <c r="A34" t="s">
        <v>58</v>
      </c>
      <c r="E34" s="39" t="s">
        <v>4095</v>
      </c>
    </row>
    <row r="35" spans="1:16" ht="12.75">
      <c r="A35" t="s">
        <v>49</v>
      </c>
      <c s="34" t="s">
        <v>85</v>
      </c>
      <c s="34" t="s">
        <v>4096</v>
      </c>
      <c s="35" t="s">
        <v>5</v>
      </c>
      <c s="6" t="s">
        <v>4097</v>
      </c>
      <c s="36" t="s">
        <v>245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4097</v>
      </c>
    </row>
    <row r="37" spans="1:5" ht="25.5">
      <c r="A37" s="35" t="s">
        <v>56</v>
      </c>
      <c r="E37" s="40" t="s">
        <v>4076</v>
      </c>
    </row>
    <row r="38" spans="1:5" ht="153">
      <c r="A38" t="s">
        <v>58</v>
      </c>
      <c r="E38" s="39" t="s">
        <v>4098</v>
      </c>
    </row>
    <row r="39" spans="1:16" ht="12.75">
      <c r="A39" t="s">
        <v>49</v>
      </c>
      <c s="34" t="s">
        <v>90</v>
      </c>
      <c s="34" t="s">
        <v>4099</v>
      </c>
      <c s="35" t="s">
        <v>5</v>
      </c>
      <c s="6" t="s">
        <v>4100</v>
      </c>
      <c s="36" t="s">
        <v>245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55</v>
      </c>
      <c r="E40" s="39" t="s">
        <v>4101</v>
      </c>
    </row>
    <row r="41" spans="1:5" ht="25.5">
      <c r="A41" s="35" t="s">
        <v>56</v>
      </c>
      <c r="E41" s="40" t="s">
        <v>4076</v>
      </c>
    </row>
    <row r="42" spans="1:5" ht="51">
      <c r="A42" t="s">
        <v>58</v>
      </c>
      <c r="E42" s="39" t="s">
        <v>4102</v>
      </c>
    </row>
    <row r="43" spans="1:16" ht="12.75">
      <c r="A43" t="s">
        <v>49</v>
      </c>
      <c s="34" t="s">
        <v>94</v>
      </c>
      <c s="34" t="s">
        <v>4103</v>
      </c>
      <c s="35" t="s">
        <v>5</v>
      </c>
      <c s="6" t="s">
        <v>4104</v>
      </c>
      <c s="36" t="s">
        <v>110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55</v>
      </c>
      <c r="E44" s="39" t="s">
        <v>4105</v>
      </c>
    </row>
    <row r="45" spans="1:5" ht="25.5">
      <c r="A45" s="35" t="s">
        <v>56</v>
      </c>
      <c r="E45" s="40" t="s">
        <v>4106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100</v>
      </c>
      <c s="34" t="s">
        <v>4107</v>
      </c>
      <c s="35" t="s">
        <v>5</v>
      </c>
      <c s="6" t="s">
        <v>4108</v>
      </c>
      <c s="36" t="s">
        <v>245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55</v>
      </c>
      <c r="E48" s="39" t="s">
        <v>4109</v>
      </c>
    </row>
    <row r="49" spans="1:5" ht="25.5">
      <c r="A49" s="35" t="s">
        <v>56</v>
      </c>
      <c r="E49" s="40" t="s">
        <v>4076</v>
      </c>
    </row>
    <row r="50" spans="1:5" ht="102">
      <c r="A50" t="s">
        <v>58</v>
      </c>
      <c r="E50" s="39" t="s">
        <v>4110</v>
      </c>
    </row>
    <row r="51" spans="1:16" ht="12.75">
      <c r="A51" t="s">
        <v>49</v>
      </c>
      <c s="34" t="s">
        <v>104</v>
      </c>
      <c s="34" t="s">
        <v>4111</v>
      </c>
      <c s="35" t="s">
        <v>5</v>
      </c>
      <c s="6" t="s">
        <v>4112</v>
      </c>
      <c s="36" t="s">
        <v>245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55</v>
      </c>
      <c r="E52" s="39" t="s">
        <v>4113</v>
      </c>
    </row>
    <row r="53" spans="1:5" ht="25.5">
      <c r="A53" s="35" t="s">
        <v>56</v>
      </c>
      <c r="E53" s="40" t="s">
        <v>4076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4114</v>
      </c>
      <c s="35" t="s">
        <v>5</v>
      </c>
      <c s="6" t="s">
        <v>4115</v>
      </c>
      <c s="36" t="s">
        <v>245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25.5">
      <c r="A56" s="35" t="s">
        <v>55</v>
      </c>
      <c r="E56" s="39" t="s">
        <v>4116</v>
      </c>
    </row>
    <row r="57" spans="1:5" ht="25.5">
      <c r="A57" s="35" t="s">
        <v>56</v>
      </c>
      <c r="E57" s="40" t="s">
        <v>4076</v>
      </c>
    </row>
    <row r="58" spans="1:5" ht="63.75">
      <c r="A58" t="s">
        <v>58</v>
      </c>
      <c r="E58" s="39" t="s">
        <v>4117</v>
      </c>
    </row>
    <row r="59" spans="1:16" ht="12.75">
      <c r="A59" t="s">
        <v>49</v>
      </c>
      <c s="34" t="s">
        <v>111</v>
      </c>
      <c s="34" t="s">
        <v>4118</v>
      </c>
      <c s="35" t="s">
        <v>5</v>
      </c>
      <c s="6" t="s">
        <v>4119</v>
      </c>
      <c s="36" t="s">
        <v>245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55</v>
      </c>
      <c r="E60" s="39" t="s">
        <v>4120</v>
      </c>
    </row>
    <row r="61" spans="1:5" ht="25.5">
      <c r="A61" s="35" t="s">
        <v>56</v>
      </c>
      <c r="E61" s="40" t="s">
        <v>4121</v>
      </c>
    </row>
    <row r="62" spans="1:5" ht="12.75">
      <c r="A62" t="s">
        <v>58</v>
      </c>
      <c r="E62" s="39" t="s">
        <v>4122</v>
      </c>
    </row>
    <row r="63" spans="1:16" ht="12.75">
      <c r="A63" t="s">
        <v>49</v>
      </c>
      <c s="34" t="s">
        <v>115</v>
      </c>
      <c s="34" t="s">
        <v>4123</v>
      </c>
      <c s="35" t="s">
        <v>5</v>
      </c>
      <c s="6" t="s">
        <v>4124</v>
      </c>
      <c s="36" t="s">
        <v>245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4124</v>
      </c>
    </row>
    <row r="65" spans="1:5" ht="25.5">
      <c r="A65" s="35" t="s">
        <v>56</v>
      </c>
      <c r="E65" s="40" t="s">
        <v>4121</v>
      </c>
    </row>
    <row r="66" spans="1:5" ht="127.5">
      <c r="A66" t="s">
        <v>58</v>
      </c>
      <c r="E66" s="39" t="s">
        <v>4125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4126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4126</v>
      </c>
      <c r="E4" s="26" t="s">
        <v>4127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4130</v>
      </c>
      <c r="E8" s="30" t="s">
        <v>4129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247</v>
      </c>
      <c r="E9" s="33" t="s">
        <v>4129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4131</v>
      </c>
      <c s="36" t="s">
        <v>78</v>
      </c>
      <c s="37">
        <v>58021.067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53">
      <c r="A12" s="35" t="s">
        <v>56</v>
      </c>
      <c r="E12" s="40" t="s">
        <v>4132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75</v>
      </c>
      <c s="35" t="s">
        <v>76</v>
      </c>
      <c s="6" t="s">
        <v>4133</v>
      </c>
      <c s="36" t="s">
        <v>78</v>
      </c>
      <c s="37">
        <v>15062.65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4134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3199</v>
      </c>
      <c s="35" t="s">
        <v>3515</v>
      </c>
      <c s="6" t="s">
        <v>4135</v>
      </c>
      <c s="36" t="s">
        <v>78</v>
      </c>
      <c s="37">
        <v>114.537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4136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434</v>
      </c>
      <c s="35" t="s">
        <v>4137</v>
      </c>
      <c s="6" t="s">
        <v>4138</v>
      </c>
      <c s="36" t="s">
        <v>78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4139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249</v>
      </c>
      <c s="35" t="s">
        <v>435</v>
      </c>
      <c s="6" t="s">
        <v>4140</v>
      </c>
      <c s="36" t="s">
        <v>78</v>
      </c>
      <c s="37">
        <v>818.57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89.25">
      <c r="A28" s="35" t="s">
        <v>56</v>
      </c>
      <c r="E28" s="40" t="s">
        <v>4141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254</v>
      </c>
      <c s="35" t="s">
        <v>250</v>
      </c>
      <c s="6" t="s">
        <v>4142</v>
      </c>
      <c s="36" t="s">
        <v>78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4143</v>
      </c>
    </row>
    <row r="33" spans="1:5" ht="140.25">
      <c r="A33" t="s">
        <v>58</v>
      </c>
      <c r="E33" s="39" t="s">
        <v>253</v>
      </c>
    </row>
    <row r="34" spans="1:16" ht="25.5">
      <c r="A34" t="s">
        <v>49</v>
      </c>
      <c s="34" t="s">
        <v>85</v>
      </c>
      <c s="34" t="s">
        <v>2874</v>
      </c>
      <c s="35" t="s">
        <v>255</v>
      </c>
      <c s="6" t="s">
        <v>4144</v>
      </c>
      <c s="36" t="s">
        <v>78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4145</v>
      </c>
    </row>
    <row r="37" spans="1:5" ht="140.25">
      <c r="A37" t="s">
        <v>58</v>
      </c>
      <c r="E37" s="39" t="s">
        <v>253</v>
      </c>
    </row>
    <row r="38" spans="1:16" ht="38.25">
      <c r="A38" t="s">
        <v>49</v>
      </c>
      <c s="34" t="s">
        <v>90</v>
      </c>
      <c s="34" t="s">
        <v>3518</v>
      </c>
      <c s="35" t="s">
        <v>2875</v>
      </c>
      <c s="6" t="s">
        <v>4146</v>
      </c>
      <c s="36" t="s">
        <v>78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4147</v>
      </c>
    </row>
    <row r="41" spans="1:5" ht="140.25">
      <c r="A41" t="s">
        <v>58</v>
      </c>
      <c r="E41" s="39" t="s">
        <v>253</v>
      </c>
    </row>
    <row r="42" spans="1:16" ht="38.25">
      <c r="A42" t="s">
        <v>49</v>
      </c>
      <c s="34" t="s">
        <v>94</v>
      </c>
      <c s="34" t="s">
        <v>258</v>
      </c>
      <c s="35" t="s">
        <v>259</v>
      </c>
      <c s="6" t="s">
        <v>4148</v>
      </c>
      <c s="36" t="s">
        <v>78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4149</v>
      </c>
    </row>
    <row r="45" spans="1:5" ht="140.25">
      <c r="A45" t="s">
        <v>58</v>
      </c>
      <c r="E45" s="39" t="s">
        <v>253</v>
      </c>
    </row>
    <row r="46" spans="1:16" ht="38.25">
      <c r="A46" t="s">
        <v>49</v>
      </c>
      <c s="34" t="s">
        <v>100</v>
      </c>
      <c s="34" t="s">
        <v>3426</v>
      </c>
      <c s="35" t="s">
        <v>3558</v>
      </c>
      <c s="6" t="s">
        <v>4150</v>
      </c>
      <c s="36" t="s">
        <v>78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4151</v>
      </c>
    </row>
    <row r="49" spans="1:5" ht="140.25">
      <c r="A49" t="s">
        <v>58</v>
      </c>
      <c r="E49" s="39" t="s">
        <v>253</v>
      </c>
    </row>
    <row r="50" spans="1:16" ht="38.25">
      <c r="A50" t="s">
        <v>49</v>
      </c>
      <c s="34" t="s">
        <v>104</v>
      </c>
      <c s="34" t="s">
        <v>262</v>
      </c>
      <c s="35" t="s">
        <v>263</v>
      </c>
      <c s="6" t="s">
        <v>4152</v>
      </c>
      <c s="36" t="s">
        <v>78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4153</v>
      </c>
    </row>
    <row r="53" spans="1:5" ht="140.25">
      <c r="A53" t="s">
        <v>58</v>
      </c>
      <c r="E53" s="39" t="s">
        <v>253</v>
      </c>
    </row>
    <row r="54" spans="1:16" ht="38.25">
      <c r="A54" t="s">
        <v>49</v>
      </c>
      <c s="34" t="s">
        <v>107</v>
      </c>
      <c s="34" t="s">
        <v>266</v>
      </c>
      <c s="35" t="s">
        <v>267</v>
      </c>
      <c s="6" t="s">
        <v>4154</v>
      </c>
      <c s="36" t="s">
        <v>78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4155</v>
      </c>
    </row>
    <row r="57" spans="1:5" ht="140.25">
      <c r="A57" t="s">
        <v>58</v>
      </c>
      <c r="E57" s="39" t="s">
        <v>253</v>
      </c>
    </row>
    <row r="58" spans="1:16" ht="25.5">
      <c r="A58" t="s">
        <v>49</v>
      </c>
      <c s="34" t="s">
        <v>111</v>
      </c>
      <c s="34" t="s">
        <v>677</v>
      </c>
      <c s="35" t="s">
        <v>678</v>
      </c>
      <c s="6" t="s">
        <v>4156</v>
      </c>
      <c s="36" t="s">
        <v>78</v>
      </c>
      <c s="37">
        <v>2905.508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02">
      <c r="A60" s="35" t="s">
        <v>56</v>
      </c>
      <c r="E60" s="40" t="s">
        <v>4157</v>
      </c>
    </row>
    <row r="61" spans="1:5" ht="140.25">
      <c r="A61" t="s">
        <v>58</v>
      </c>
      <c r="E61" s="39" t="s">
        <v>253</v>
      </c>
    </row>
    <row r="62" spans="1:16" ht="51">
      <c r="A62" t="s">
        <v>49</v>
      </c>
      <c s="34" t="s">
        <v>115</v>
      </c>
      <c s="34" t="s">
        <v>270</v>
      </c>
      <c s="35" t="s">
        <v>271</v>
      </c>
      <c s="6" t="s">
        <v>4158</v>
      </c>
      <c s="36" t="s">
        <v>78</v>
      </c>
      <c s="37">
        <v>538.235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4159</v>
      </c>
    </row>
    <row r="65" spans="1:5" ht="127.5">
      <c r="A65" t="s">
        <v>58</v>
      </c>
      <c r="E65" s="39" t="s">
        <v>274</v>
      </c>
    </row>
    <row r="66" spans="1:16" ht="38.25">
      <c r="A66" t="s">
        <v>49</v>
      </c>
      <c s="34" t="s">
        <v>119</v>
      </c>
      <c s="34" t="s">
        <v>2078</v>
      </c>
      <c s="35" t="s">
        <v>2079</v>
      </c>
      <c s="6" t="s">
        <v>4160</v>
      </c>
      <c s="36" t="s">
        <v>78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4161</v>
      </c>
    </row>
    <row r="69" spans="1:5" ht="140.25">
      <c r="A69" t="s">
        <v>58</v>
      </c>
      <c r="E69" s="39" t="s">
        <v>253</v>
      </c>
    </row>
    <row r="70" spans="1:16" ht="38.25">
      <c r="A70" t="s">
        <v>49</v>
      </c>
      <c s="34" t="s">
        <v>123</v>
      </c>
      <c s="34" t="s">
        <v>1277</v>
      </c>
      <c s="35" t="s">
        <v>1278</v>
      </c>
      <c s="6" t="s">
        <v>4162</v>
      </c>
      <c s="36" t="s">
        <v>78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79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4163</v>
      </c>
    </row>
    <row r="73" spans="1:5" ht="140.25">
      <c r="A73" t="s">
        <v>58</v>
      </c>
      <c r="E73" s="39" t="s">
        <v>253</v>
      </c>
    </row>
    <row r="74" spans="1:16" ht="38.25">
      <c r="A74" t="s">
        <v>49</v>
      </c>
      <c s="34" t="s">
        <v>126</v>
      </c>
      <c s="34" t="s">
        <v>275</v>
      </c>
      <c s="35" t="s">
        <v>276</v>
      </c>
      <c s="6" t="s">
        <v>4164</v>
      </c>
      <c s="36" t="s">
        <v>78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4165</v>
      </c>
    </row>
    <row r="77" spans="1:5" ht="140.25">
      <c r="A77" t="s">
        <v>58</v>
      </c>
      <c r="E7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1129</v>
      </c>
      <c r="E8" s="30" t="s">
        <v>1128</v>
      </c>
      <c r="J8" s="29">
        <f>0+J9+J18+J27+J64+J69+J86+J139+J176+J193</f>
      </c>
      <c s="29">
        <f>0+K9+K18+K27+K64+K69+K86+K139+K176+K193</f>
      </c>
      <c s="29">
        <f>0+L9+L18+L27+L64+L69+L86+L139+L176+L193</f>
      </c>
      <c s="29">
        <f>0+M9+M18+M27+M64+M69+M86+M139+M176+M193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1130</v>
      </c>
      <c s="35" t="s">
        <v>5</v>
      </c>
      <c s="6" t="s">
        <v>1131</v>
      </c>
      <c s="36" t="s">
        <v>78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1132</v>
      </c>
    </row>
    <row r="12" spans="1:5" ht="25.5">
      <c r="A12" s="35" t="s">
        <v>56</v>
      </c>
      <c r="E12" s="40" t="s">
        <v>1133</v>
      </c>
    </row>
    <row r="13" spans="1:5" ht="12.75">
      <c r="A13" t="s">
        <v>58</v>
      </c>
      <c r="E13" s="39" t="s">
        <v>284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1134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247</v>
      </c>
      <c r="E18" s="33" t="s">
        <v>1135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75</v>
      </c>
      <c s="35" t="s">
        <v>76</v>
      </c>
      <c s="6" t="s">
        <v>77</v>
      </c>
      <c s="36" t="s">
        <v>78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1136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1137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100</v>
      </c>
      <c r="E27" s="33" t="s">
        <v>1138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70</v>
      </c>
      <c s="34" t="s">
        <v>1139</v>
      </c>
      <c s="35" t="s">
        <v>5</v>
      </c>
      <c s="6" t="s">
        <v>1140</v>
      </c>
      <c s="36" t="s">
        <v>53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1141</v>
      </c>
    </row>
    <row r="31" spans="1:5" ht="12.75">
      <c r="A31" t="s">
        <v>58</v>
      </c>
      <c r="E31" s="39" t="s">
        <v>1142</v>
      </c>
    </row>
    <row r="32" spans="1:16" ht="12.75">
      <c r="A32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63.75">
      <c r="A34" s="35" t="s">
        <v>56</v>
      </c>
      <c r="E34" s="40" t="s">
        <v>1143</v>
      </c>
    </row>
    <row r="35" spans="1:5" ht="12.75">
      <c r="A35" t="s">
        <v>58</v>
      </c>
      <c r="E35" s="39" t="s">
        <v>1142</v>
      </c>
    </row>
    <row r="36" spans="1:16" ht="12.75">
      <c r="A36" t="s">
        <v>49</v>
      </c>
      <c s="34" t="s">
        <v>85</v>
      </c>
      <c s="34" t="s">
        <v>67</v>
      </c>
      <c s="35" t="s">
        <v>1144</v>
      </c>
      <c s="6" t="s">
        <v>68</v>
      </c>
      <c s="36" t="s">
        <v>53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1145</v>
      </c>
    </row>
    <row r="38" spans="1:5" ht="25.5">
      <c r="A38" s="35" t="s">
        <v>56</v>
      </c>
      <c r="E38" s="40" t="s">
        <v>1146</v>
      </c>
    </row>
    <row r="39" spans="1:5" ht="12.75">
      <c r="A39" t="s">
        <v>58</v>
      </c>
      <c r="E39" s="39" t="s">
        <v>1142</v>
      </c>
    </row>
    <row r="40" spans="1:16" ht="12.75">
      <c r="A40" t="s">
        <v>49</v>
      </c>
      <c s="34" t="s">
        <v>90</v>
      </c>
      <c s="34" t="s">
        <v>485</v>
      </c>
      <c s="35" t="s">
        <v>1144</v>
      </c>
      <c s="6" t="s">
        <v>486</v>
      </c>
      <c s="36" t="s">
        <v>53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1147</v>
      </c>
    </row>
    <row r="42" spans="1:5" ht="38.25">
      <c r="A42" s="35" t="s">
        <v>56</v>
      </c>
      <c r="E42" s="40" t="s">
        <v>1148</v>
      </c>
    </row>
    <row r="43" spans="1:5" ht="12.75">
      <c r="A43" t="s">
        <v>58</v>
      </c>
      <c r="E43" s="39" t="s">
        <v>1142</v>
      </c>
    </row>
    <row r="44" spans="1:16" ht="12.75">
      <c r="A44" t="s">
        <v>49</v>
      </c>
      <c s="34" t="s">
        <v>94</v>
      </c>
      <c s="34" t="s">
        <v>485</v>
      </c>
      <c s="35" t="s">
        <v>1149</v>
      </c>
      <c s="6" t="s">
        <v>486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1150</v>
      </c>
    </row>
    <row r="46" spans="1:5" ht="25.5">
      <c r="A46" s="35" t="s">
        <v>56</v>
      </c>
      <c r="E46" s="40" t="s">
        <v>1151</v>
      </c>
    </row>
    <row r="47" spans="1:5" ht="12.75">
      <c r="A47" t="s">
        <v>58</v>
      </c>
      <c r="E47" s="39" t="s">
        <v>1142</v>
      </c>
    </row>
    <row r="48" spans="1:16" ht="12.75">
      <c r="A48" t="s">
        <v>49</v>
      </c>
      <c s="34" t="s">
        <v>100</v>
      </c>
      <c s="34" t="s">
        <v>1152</v>
      </c>
      <c s="35" t="s">
        <v>5</v>
      </c>
      <c s="6" t="s">
        <v>1153</v>
      </c>
      <c s="36" t="s">
        <v>97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1154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1155</v>
      </c>
      <c s="35" t="s">
        <v>5</v>
      </c>
      <c s="6" t="s">
        <v>1156</v>
      </c>
      <c s="36" t="s">
        <v>97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1157</v>
      </c>
    </row>
    <row r="55" spans="1:5" ht="12.75">
      <c r="A55" t="s">
        <v>58</v>
      </c>
      <c r="E55" s="39" t="s">
        <v>1142</v>
      </c>
    </row>
    <row r="56" spans="1:16" ht="12.75">
      <c r="A56" t="s">
        <v>49</v>
      </c>
      <c s="34" t="s">
        <v>107</v>
      </c>
      <c s="34" t="s">
        <v>1158</v>
      </c>
      <c s="35" t="s">
        <v>5</v>
      </c>
      <c s="6" t="s">
        <v>1159</v>
      </c>
      <c s="36" t="s">
        <v>97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1157</v>
      </c>
    </row>
    <row r="59" spans="1:5" ht="12.75">
      <c r="A59" t="s">
        <v>58</v>
      </c>
      <c r="E59" s="39" t="s">
        <v>1142</v>
      </c>
    </row>
    <row r="60" spans="1:16" ht="12.75">
      <c r="A60" t="s">
        <v>49</v>
      </c>
      <c s="34" t="s">
        <v>111</v>
      </c>
      <c s="34" t="s">
        <v>1160</v>
      </c>
      <c s="35" t="s">
        <v>5</v>
      </c>
      <c s="6" t="s">
        <v>1161</v>
      </c>
      <c s="36" t="s">
        <v>97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1162</v>
      </c>
    </row>
    <row r="62" spans="1:5" ht="25.5">
      <c r="A62" s="35" t="s">
        <v>56</v>
      </c>
      <c r="E62" s="40" t="s">
        <v>1157</v>
      </c>
    </row>
    <row r="63" spans="1:5" ht="12.75">
      <c r="A63" t="s">
        <v>58</v>
      </c>
      <c r="E63" s="39" t="s">
        <v>1142</v>
      </c>
    </row>
    <row r="64" spans="1:13" ht="12.75">
      <c r="A64" t="s">
        <v>46</v>
      </c>
      <c r="C64" s="31" t="s">
        <v>136</v>
      </c>
      <c r="E64" s="33" t="s">
        <v>1163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1164</v>
      </c>
      <c s="35" t="s">
        <v>5</v>
      </c>
      <c s="6" t="s">
        <v>1165</v>
      </c>
      <c s="36" t="s">
        <v>97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1166</v>
      </c>
    </row>
    <row r="67" spans="1:5" ht="25.5">
      <c r="A67" s="35" t="s">
        <v>56</v>
      </c>
      <c r="E67" s="40" t="s">
        <v>1167</v>
      </c>
    </row>
    <row r="68" spans="1:5" ht="12.75">
      <c r="A68" t="s">
        <v>58</v>
      </c>
      <c r="E68" s="39" t="s">
        <v>1142</v>
      </c>
    </row>
    <row r="69" spans="1:13" ht="12.75">
      <c r="A69" t="s">
        <v>46</v>
      </c>
      <c r="C69" s="31" t="s">
        <v>211</v>
      </c>
      <c r="E69" s="33" t="s">
        <v>1168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1169</v>
      </c>
    </row>
    <row r="73" spans="1:5" ht="12.75">
      <c r="A73" t="s">
        <v>58</v>
      </c>
      <c r="E73" s="39" t="s">
        <v>1142</v>
      </c>
    </row>
    <row r="74" spans="1:16" ht="12.75">
      <c r="A74" t="s">
        <v>49</v>
      </c>
      <c s="34" t="s">
        <v>123</v>
      </c>
      <c s="34" t="s">
        <v>535</v>
      </c>
      <c s="35" t="s">
        <v>5</v>
      </c>
      <c s="6" t="s">
        <v>536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1170</v>
      </c>
    </row>
    <row r="77" spans="1:5" ht="12.75">
      <c r="A77" t="s">
        <v>58</v>
      </c>
      <c r="E77" s="39" t="s">
        <v>1142</v>
      </c>
    </row>
    <row r="78" spans="1:16" ht="12.75">
      <c r="A78" t="s">
        <v>49</v>
      </c>
      <c s="34" t="s">
        <v>126</v>
      </c>
      <c s="34" t="s">
        <v>1171</v>
      </c>
      <c s="35" t="s">
        <v>5</v>
      </c>
      <c s="6" t="s">
        <v>1172</v>
      </c>
      <c s="36" t="s">
        <v>53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1173</v>
      </c>
    </row>
    <row r="81" spans="1:5" ht="12.75">
      <c r="A81" t="s">
        <v>58</v>
      </c>
      <c r="E81" s="39" t="s">
        <v>1142</v>
      </c>
    </row>
    <row r="82" spans="1:16" ht="12.75">
      <c r="A82" t="s">
        <v>49</v>
      </c>
      <c s="34" t="s">
        <v>129</v>
      </c>
      <c s="34" t="s">
        <v>539</v>
      </c>
      <c s="35" t="s">
        <v>5</v>
      </c>
      <c s="6" t="s">
        <v>540</v>
      </c>
      <c s="36" t="s">
        <v>53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1174</v>
      </c>
    </row>
    <row r="85" spans="1:5" ht="12.75">
      <c r="A85" t="s">
        <v>58</v>
      </c>
      <c r="E85" s="39" t="s">
        <v>1142</v>
      </c>
    </row>
    <row r="86" spans="1:13" ht="12.75">
      <c r="A86" t="s">
        <v>46</v>
      </c>
      <c r="C86" s="31" t="s">
        <v>542</v>
      </c>
      <c r="E86" s="33" t="s">
        <v>1175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25.5">
      <c r="A87" t="s">
        <v>49</v>
      </c>
      <c s="34" t="s">
        <v>133</v>
      </c>
      <c s="34" t="s">
        <v>1176</v>
      </c>
      <c s="35" t="s">
        <v>5</v>
      </c>
      <c s="6" t="s">
        <v>1177</v>
      </c>
      <c s="36" t="s">
        <v>53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1178</v>
      </c>
    </row>
    <row r="89" spans="1:5" ht="25.5">
      <c r="A89" s="35" t="s">
        <v>56</v>
      </c>
      <c r="E89" s="40" t="s">
        <v>1179</v>
      </c>
    </row>
    <row r="90" spans="1:5" ht="12.75">
      <c r="A90" t="s">
        <v>58</v>
      </c>
      <c r="E90" s="39" t="s">
        <v>1142</v>
      </c>
    </row>
    <row r="91" spans="1:16" ht="25.5">
      <c r="A91" t="s">
        <v>49</v>
      </c>
      <c s="34" t="s">
        <v>136</v>
      </c>
      <c s="34" t="s">
        <v>1180</v>
      </c>
      <c s="35" t="s">
        <v>5</v>
      </c>
      <c s="6" t="s">
        <v>1181</v>
      </c>
      <c s="36" t="s">
        <v>53</v>
      </c>
      <c s="37">
        <v>912.6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1178</v>
      </c>
    </row>
    <row r="93" spans="1:5" ht="25.5">
      <c r="A93" s="35" t="s">
        <v>56</v>
      </c>
      <c r="E93" s="40" t="s">
        <v>1182</v>
      </c>
    </row>
    <row r="94" spans="1:5" ht="12.75">
      <c r="A94" t="s">
        <v>58</v>
      </c>
      <c r="E94" s="39" t="s">
        <v>1142</v>
      </c>
    </row>
    <row r="95" spans="1:16" ht="25.5">
      <c r="A95" t="s">
        <v>49</v>
      </c>
      <c s="34" t="s">
        <v>140</v>
      </c>
      <c s="34" t="s">
        <v>550</v>
      </c>
      <c s="35" t="s">
        <v>5</v>
      </c>
      <c s="6" t="s">
        <v>551</v>
      </c>
      <c s="36" t="s">
        <v>53</v>
      </c>
      <c s="37">
        <v>3042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1183</v>
      </c>
    </row>
    <row r="98" spans="1:5" ht="12.75">
      <c r="A98" t="s">
        <v>58</v>
      </c>
      <c r="E98" s="39" t="s">
        <v>1142</v>
      </c>
    </row>
    <row r="99" spans="1:16" ht="25.5">
      <c r="A99" t="s">
        <v>49</v>
      </c>
      <c s="34" t="s">
        <v>144</v>
      </c>
      <c s="34" t="s">
        <v>1184</v>
      </c>
      <c s="35" t="s">
        <v>5</v>
      </c>
      <c s="6" t="s">
        <v>1185</v>
      </c>
      <c s="36" t="s">
        <v>53</v>
      </c>
      <c s="37">
        <v>458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1186</v>
      </c>
    </row>
    <row r="101" spans="1:5" ht="25.5">
      <c r="A101" s="35" t="s">
        <v>56</v>
      </c>
      <c r="E101" s="40" t="s">
        <v>1187</v>
      </c>
    </row>
    <row r="102" spans="1:5" ht="12.75">
      <c r="A102" t="s">
        <v>58</v>
      </c>
      <c r="E102" s="39" t="s">
        <v>1142</v>
      </c>
    </row>
    <row r="103" spans="1:16" ht="25.5">
      <c r="A103" t="s">
        <v>49</v>
      </c>
      <c s="34" t="s">
        <v>148</v>
      </c>
      <c s="34" t="s">
        <v>553</v>
      </c>
      <c s="35" t="s">
        <v>5</v>
      </c>
      <c s="6" t="s">
        <v>554</v>
      </c>
      <c s="36" t="s">
        <v>97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1188</v>
      </c>
    </row>
    <row r="105" spans="1:5" ht="25.5">
      <c r="A105" s="35" t="s">
        <v>56</v>
      </c>
      <c r="E105" s="40" t="s">
        <v>1189</v>
      </c>
    </row>
    <row r="106" spans="1:5" ht="12.75">
      <c r="A106" t="s">
        <v>58</v>
      </c>
      <c r="E106" s="39" t="s">
        <v>1142</v>
      </c>
    </row>
    <row r="107" spans="1:16" ht="25.5">
      <c r="A107" t="s">
        <v>49</v>
      </c>
      <c s="34" t="s">
        <v>152</v>
      </c>
      <c s="34" t="s">
        <v>1190</v>
      </c>
      <c s="35" t="s">
        <v>5</v>
      </c>
      <c s="6" t="s">
        <v>554</v>
      </c>
      <c s="36" t="s">
        <v>97</v>
      </c>
      <c s="37">
        <v>9658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1188</v>
      </c>
    </row>
    <row r="109" spans="1:5" ht="25.5">
      <c r="A109" s="35" t="s">
        <v>56</v>
      </c>
      <c r="E109" s="40" t="s">
        <v>1189</v>
      </c>
    </row>
    <row r="110" spans="1:5" ht="12.75">
      <c r="A110" t="s">
        <v>58</v>
      </c>
      <c r="E110" s="39" t="s">
        <v>1142</v>
      </c>
    </row>
    <row r="111" spans="1:16" ht="12.75">
      <c r="A111" t="s">
        <v>49</v>
      </c>
      <c s="34" t="s">
        <v>156</v>
      </c>
      <c s="34" t="s">
        <v>1191</v>
      </c>
      <c s="35" t="s">
        <v>5</v>
      </c>
      <c s="6" t="s">
        <v>1192</v>
      </c>
      <c s="36" t="s">
        <v>97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1193</v>
      </c>
    </row>
    <row r="113" spans="1:5" ht="25.5">
      <c r="A113" s="35" t="s">
        <v>56</v>
      </c>
      <c r="E113" s="40" t="s">
        <v>1194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159</v>
      </c>
      <c s="34" t="s">
        <v>580</v>
      </c>
      <c s="35" t="s">
        <v>5</v>
      </c>
      <c s="6" t="s">
        <v>581</v>
      </c>
      <c s="36" t="s">
        <v>97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1193</v>
      </c>
    </row>
    <row r="117" spans="1:5" ht="25.5">
      <c r="A117" s="35" t="s">
        <v>56</v>
      </c>
      <c r="E117" s="40" t="s">
        <v>1195</v>
      </c>
    </row>
    <row r="118" spans="1:5" ht="12.75">
      <c r="A118" t="s">
        <v>58</v>
      </c>
      <c r="E118" s="39" t="s">
        <v>284</v>
      </c>
    </row>
    <row r="119" spans="1:16" ht="12.75">
      <c r="A119" t="s">
        <v>49</v>
      </c>
      <c s="34" t="s">
        <v>163</v>
      </c>
      <c s="34" t="s">
        <v>1196</v>
      </c>
      <c s="35" t="s">
        <v>5</v>
      </c>
      <c s="6" t="s">
        <v>1197</v>
      </c>
      <c s="36" t="s">
        <v>97</v>
      </c>
      <c s="37">
        <v>7.75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1193</v>
      </c>
    </row>
    <row r="121" spans="1:5" ht="25.5">
      <c r="A121" s="35" t="s">
        <v>56</v>
      </c>
      <c r="E121" s="40" t="s">
        <v>1195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587</v>
      </c>
      <c s="35" t="s">
        <v>5</v>
      </c>
      <c s="6" t="s">
        <v>588</v>
      </c>
      <c s="36" t="s">
        <v>53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1193</v>
      </c>
    </row>
    <row r="125" spans="1:5" ht="25.5">
      <c r="A125" s="35" t="s">
        <v>56</v>
      </c>
      <c r="E125" s="40" t="s">
        <v>1198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733</v>
      </c>
      <c s="35" t="s">
        <v>5</v>
      </c>
      <c s="6" t="s">
        <v>734</v>
      </c>
      <c s="36" t="s">
        <v>53</v>
      </c>
      <c s="37">
        <v>0.388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1193</v>
      </c>
    </row>
    <row r="129" spans="1:5" ht="25.5">
      <c r="A129" s="35" t="s">
        <v>56</v>
      </c>
      <c r="E129" s="40" t="s">
        <v>1198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1199</v>
      </c>
      <c s="35" t="s">
        <v>5</v>
      </c>
      <c s="6" t="s">
        <v>1200</v>
      </c>
      <c s="36" t="s">
        <v>97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1193</v>
      </c>
    </row>
    <row r="133" spans="1:5" ht="25.5">
      <c r="A133" s="35" t="s">
        <v>56</v>
      </c>
      <c r="E133" s="40" t="s">
        <v>1194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1201</v>
      </c>
      <c s="35" t="s">
        <v>5</v>
      </c>
      <c s="6" t="s">
        <v>1202</v>
      </c>
      <c s="36" t="s">
        <v>88</v>
      </c>
      <c s="37">
        <v>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1193</v>
      </c>
    </row>
    <row r="137" spans="1:5" ht="25.5">
      <c r="A137" s="35" t="s">
        <v>56</v>
      </c>
      <c r="E137" s="40" t="s">
        <v>1203</v>
      </c>
    </row>
    <row r="138" spans="1:5" ht="12.75">
      <c r="A138" t="s">
        <v>58</v>
      </c>
      <c r="E138" s="39" t="s">
        <v>284</v>
      </c>
    </row>
    <row r="139" spans="1:13" ht="12.75">
      <c r="A139" t="s">
        <v>46</v>
      </c>
      <c r="C139" s="31" t="s">
        <v>860</v>
      </c>
      <c r="E139" s="33" t="s">
        <v>1204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12.75">
      <c r="A140" t="s">
        <v>49</v>
      </c>
      <c s="34" t="s">
        <v>183</v>
      </c>
      <c s="34" t="s">
        <v>609</v>
      </c>
      <c s="35" t="s">
        <v>5</v>
      </c>
      <c s="6" t="s">
        <v>610</v>
      </c>
      <c s="36" t="s">
        <v>88</v>
      </c>
      <c s="37">
        <v>101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1205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186</v>
      </c>
      <c s="34" t="s">
        <v>1206</v>
      </c>
      <c s="35" t="s">
        <v>5</v>
      </c>
      <c s="6" t="s">
        <v>1207</v>
      </c>
      <c s="36" t="s">
        <v>88</v>
      </c>
      <c s="37">
        <v>1073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1208</v>
      </c>
    </row>
    <row r="146" spans="1:5" ht="25.5">
      <c r="A146" s="35" t="s">
        <v>56</v>
      </c>
      <c r="E146" s="40" t="s">
        <v>1209</v>
      </c>
    </row>
    <row r="147" spans="1:5" ht="12.75">
      <c r="A147" t="s">
        <v>58</v>
      </c>
      <c r="E147" s="39" t="s">
        <v>1142</v>
      </c>
    </row>
    <row r="148" spans="1:16" ht="12.75">
      <c r="A148" t="s">
        <v>49</v>
      </c>
      <c s="34" t="s">
        <v>189</v>
      </c>
      <c s="34" t="s">
        <v>1210</v>
      </c>
      <c s="35" t="s">
        <v>5</v>
      </c>
      <c s="6" t="s">
        <v>1211</v>
      </c>
      <c s="36" t="s">
        <v>88</v>
      </c>
      <c s="37">
        <v>178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1212</v>
      </c>
    </row>
    <row r="150" spans="1:5" ht="25.5">
      <c r="A150" s="35" t="s">
        <v>56</v>
      </c>
      <c r="E150" s="40" t="s">
        <v>1213</v>
      </c>
    </row>
    <row r="151" spans="1:5" ht="12.75">
      <c r="A151" t="s">
        <v>58</v>
      </c>
      <c r="E151" s="39" t="s">
        <v>1142</v>
      </c>
    </row>
    <row r="152" spans="1:16" ht="12.75">
      <c r="A152" t="s">
        <v>49</v>
      </c>
      <c s="34" t="s">
        <v>192</v>
      </c>
      <c s="34" t="s">
        <v>615</v>
      </c>
      <c s="35" t="s">
        <v>5</v>
      </c>
      <c s="6" t="s">
        <v>616</v>
      </c>
      <c s="36" t="s">
        <v>88</v>
      </c>
      <c s="37">
        <v>150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1214</v>
      </c>
    </row>
    <row r="154" spans="1:5" ht="38.25">
      <c r="A154" s="35" t="s">
        <v>56</v>
      </c>
      <c r="E154" s="40" t="s">
        <v>1215</v>
      </c>
    </row>
    <row r="155" spans="1:5" ht="12.75">
      <c r="A155" t="s">
        <v>58</v>
      </c>
      <c r="E155" s="39" t="s">
        <v>1142</v>
      </c>
    </row>
    <row r="156" spans="1:16" ht="12.75">
      <c r="A156" t="s">
        <v>49</v>
      </c>
      <c s="34" t="s">
        <v>195</v>
      </c>
      <c s="34" t="s">
        <v>1216</v>
      </c>
      <c s="35" t="s">
        <v>5</v>
      </c>
      <c s="6" t="s">
        <v>1217</v>
      </c>
      <c s="36" t="s">
        <v>110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1218</v>
      </c>
    </row>
    <row r="158" spans="1:5" ht="25.5">
      <c r="A158" s="35" t="s">
        <v>56</v>
      </c>
      <c r="E158" s="40" t="s">
        <v>1219</v>
      </c>
    </row>
    <row r="159" spans="1:5" ht="12.75">
      <c r="A159" t="s">
        <v>58</v>
      </c>
      <c r="E159" s="39" t="s">
        <v>1142</v>
      </c>
    </row>
    <row r="160" spans="1:16" ht="12.75">
      <c r="A160" t="s">
        <v>49</v>
      </c>
      <c s="34" t="s">
        <v>200</v>
      </c>
      <c s="34" t="s">
        <v>1220</v>
      </c>
      <c s="35" t="s">
        <v>5</v>
      </c>
      <c s="6" t="s">
        <v>1221</v>
      </c>
      <c s="36" t="s">
        <v>110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25.5">
      <c r="A161" s="35" t="s">
        <v>55</v>
      </c>
      <c r="E161" s="39" t="s">
        <v>1222</v>
      </c>
    </row>
    <row r="162" spans="1:5" ht="25.5">
      <c r="A162" s="35" t="s">
        <v>56</v>
      </c>
      <c r="E162" s="40" t="s">
        <v>1223</v>
      </c>
    </row>
    <row r="163" spans="1:5" ht="12.75">
      <c r="A163" t="s">
        <v>58</v>
      </c>
      <c r="E163" s="39" t="s">
        <v>1142</v>
      </c>
    </row>
    <row r="164" spans="1:16" ht="12.75">
      <c r="A164" t="s">
        <v>49</v>
      </c>
      <c s="34" t="s">
        <v>204</v>
      </c>
      <c s="34" t="s">
        <v>1224</v>
      </c>
      <c s="35" t="s">
        <v>5</v>
      </c>
      <c s="6" t="s">
        <v>1225</v>
      </c>
      <c s="36" t="s">
        <v>110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1226</v>
      </c>
    </row>
    <row r="167" spans="1:5" ht="12.75">
      <c r="A167" t="s">
        <v>58</v>
      </c>
      <c r="E167" s="39" t="s">
        <v>1142</v>
      </c>
    </row>
    <row r="168" spans="1:16" ht="12.75">
      <c r="A168" t="s">
        <v>49</v>
      </c>
      <c s="34" t="s">
        <v>207</v>
      </c>
      <c s="34" t="s">
        <v>619</v>
      </c>
      <c s="35" t="s">
        <v>5</v>
      </c>
      <c s="6" t="s">
        <v>620</v>
      </c>
      <c s="36" t="s">
        <v>53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1227</v>
      </c>
    </row>
    <row r="170" spans="1:5" ht="25.5">
      <c r="A170" s="35" t="s">
        <v>56</v>
      </c>
      <c r="E170" s="40" t="s">
        <v>1228</v>
      </c>
    </row>
    <row r="171" spans="1:5" ht="369.75">
      <c r="A171" t="s">
        <v>58</v>
      </c>
      <c r="E171" s="39" t="s">
        <v>1229</v>
      </c>
    </row>
    <row r="172" spans="1:16" ht="12.75">
      <c r="A172" t="s">
        <v>49</v>
      </c>
      <c s="34" t="s">
        <v>211</v>
      </c>
      <c s="34" t="s">
        <v>1230</v>
      </c>
      <c s="35" t="s">
        <v>5</v>
      </c>
      <c s="6" t="s">
        <v>1231</v>
      </c>
      <c s="36" t="s">
        <v>53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1232</v>
      </c>
    </row>
    <row r="174" spans="1:5" ht="25.5">
      <c r="A174" s="35" t="s">
        <v>56</v>
      </c>
      <c r="E174" s="40" t="s">
        <v>1233</v>
      </c>
    </row>
    <row r="175" spans="1:5" ht="369.75">
      <c r="A175" t="s">
        <v>58</v>
      </c>
      <c r="E175" s="39" t="s">
        <v>1229</v>
      </c>
    </row>
    <row r="176" spans="1:13" ht="12.75">
      <c r="A176" t="s">
        <v>46</v>
      </c>
      <c r="C176" s="31" t="s">
        <v>94</v>
      </c>
      <c r="E176" s="33" t="s">
        <v>1234</v>
      </c>
      <c r="J176" s="32">
        <f>0</f>
      </c>
      <c s="32">
        <f>0</f>
      </c>
      <c s="32">
        <f>0+L177+L181+L185+L189</f>
      </c>
      <c s="32">
        <f>0+M177+M181+M185+M189</f>
      </c>
    </row>
    <row r="177" spans="1:16" ht="12.75">
      <c r="A177" t="s">
        <v>49</v>
      </c>
      <c s="34" t="s">
        <v>215</v>
      </c>
      <c s="34" t="s">
        <v>1235</v>
      </c>
      <c s="35" t="s">
        <v>5</v>
      </c>
      <c s="6" t="s">
        <v>1236</v>
      </c>
      <c s="36" t="s">
        <v>88</v>
      </c>
      <c s="37">
        <v>14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1193</v>
      </c>
    </row>
    <row r="179" spans="1:5" ht="25.5">
      <c r="A179" s="35" t="s">
        <v>56</v>
      </c>
      <c r="E179" s="40" t="s">
        <v>1237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1238</v>
      </c>
      <c s="35" t="s">
        <v>5</v>
      </c>
      <c s="6" t="s">
        <v>1239</v>
      </c>
      <c s="36" t="s">
        <v>88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1193</v>
      </c>
    </row>
    <row r="183" spans="1:5" ht="25.5">
      <c r="A183" s="35" t="s">
        <v>56</v>
      </c>
      <c r="E183" s="40" t="s">
        <v>1240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1241</v>
      </c>
      <c s="35" t="s">
        <v>5</v>
      </c>
      <c s="6" t="s">
        <v>1242</v>
      </c>
      <c s="36" t="s">
        <v>88</v>
      </c>
      <c s="37">
        <v>15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1193</v>
      </c>
    </row>
    <row r="187" spans="1:5" ht="25.5">
      <c r="A187" s="35" t="s">
        <v>56</v>
      </c>
      <c r="E187" s="40" t="s">
        <v>1243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346</v>
      </c>
      <c s="35" t="s">
        <v>5</v>
      </c>
      <c s="6" t="s">
        <v>347</v>
      </c>
      <c s="36" t="s">
        <v>88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1193</v>
      </c>
    </row>
    <row r="191" spans="1:5" ht="25.5">
      <c r="A191" s="35" t="s">
        <v>56</v>
      </c>
      <c r="E191" s="40" t="s">
        <v>1244</v>
      </c>
    </row>
    <row r="192" spans="1:5" ht="12.75">
      <c r="A192" t="s">
        <v>58</v>
      </c>
      <c r="E192" s="39" t="s">
        <v>284</v>
      </c>
    </row>
    <row r="193" spans="1:13" ht="12.75">
      <c r="A193" t="s">
        <v>46</v>
      </c>
      <c r="C193" s="31" t="s">
        <v>662</v>
      </c>
      <c r="E193" s="33" t="s">
        <v>1245</v>
      </c>
      <c r="J193" s="32">
        <f>0</f>
      </c>
      <c s="32">
        <f>0</f>
      </c>
      <c s="32">
        <f>0+L194</f>
      </c>
      <c s="32">
        <f>0+M194</f>
      </c>
    </row>
    <row r="194" spans="1:16" ht="12.75">
      <c r="A194" t="s">
        <v>49</v>
      </c>
      <c s="34" t="s">
        <v>230</v>
      </c>
      <c s="34" t="s">
        <v>1246</v>
      </c>
      <c s="35" t="s">
        <v>5</v>
      </c>
      <c s="6" t="s">
        <v>1247</v>
      </c>
      <c s="36" t="s">
        <v>53</v>
      </c>
      <c s="37">
        <v>89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51">
      <c r="A196" s="35" t="s">
        <v>56</v>
      </c>
      <c r="E196" s="40" t="s">
        <v>1248</v>
      </c>
    </row>
    <row r="197" spans="1:5" ht="12.75">
      <c r="A197" t="s">
        <v>58</v>
      </c>
      <c r="E197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25.5">
      <c r="A8" t="s">
        <v>44</v>
      </c>
      <c r="C8" s="28" t="s">
        <v>1251</v>
      </c>
      <c r="E8" s="30" t="s">
        <v>1250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1252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1253</v>
      </c>
      <c s="35" t="s">
        <v>5</v>
      </c>
      <c s="6" t="s">
        <v>1254</v>
      </c>
      <c s="36" t="s">
        <v>53</v>
      </c>
      <c s="37">
        <v>180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53</v>
      </c>
      <c s="37">
        <v>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1257</v>
      </c>
      <c s="35" t="s">
        <v>5</v>
      </c>
      <c s="6" t="s">
        <v>1258</v>
      </c>
      <c s="36" t="s">
        <v>53</v>
      </c>
      <c s="37">
        <v>1.52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1259</v>
      </c>
      <c s="35" t="s">
        <v>5</v>
      </c>
      <c s="6" t="s">
        <v>1260</v>
      </c>
      <c s="36" t="s">
        <v>53</v>
      </c>
      <c s="37">
        <v>17.1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1261</v>
      </c>
      <c s="35" t="s">
        <v>5</v>
      </c>
      <c s="6" t="s">
        <v>1262</v>
      </c>
      <c s="36" t="s">
        <v>88</v>
      </c>
      <c s="37">
        <v>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74</v>
      </c>
      <c s="34" t="s">
        <v>1263</v>
      </c>
      <c s="35" t="s">
        <v>5</v>
      </c>
      <c s="6" t="s">
        <v>1264</v>
      </c>
      <c s="36" t="s">
        <v>53</v>
      </c>
      <c s="37">
        <v>125.86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85</v>
      </c>
      <c s="34" t="s">
        <v>1265</v>
      </c>
      <c s="35" t="s">
        <v>5</v>
      </c>
      <c s="6" t="s">
        <v>540</v>
      </c>
      <c s="36" t="s">
        <v>97</v>
      </c>
      <c s="37">
        <v>17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1268</v>
      </c>
      <c r="E8" s="30" t="s">
        <v>1267</v>
      </c>
      <c r="J8" s="29">
        <f>0+J9+J14+J47+J164+J173+J186+J191</f>
      </c>
      <c s="29">
        <f>0+K9+K14+K47+K164+K173+K186+K191</f>
      </c>
      <c s="29">
        <f>0+L9+L14+L47+L164+L173+L186+L191</f>
      </c>
      <c s="29">
        <f>0+M9+M14+M47+M164+M173+M186+M191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1269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1270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1271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1272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1273</v>
      </c>
      <c s="6" t="s">
        <v>1274</v>
      </c>
      <c s="36" t="s">
        <v>78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1275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1276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1277</v>
      </c>
      <c s="35" t="s">
        <v>1278</v>
      </c>
      <c s="6" t="s">
        <v>1279</v>
      </c>
      <c s="36" t="s">
        <v>78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1280</v>
      </c>
    </row>
    <row r="42" spans="1:5" ht="140.25">
      <c r="A42" t="s">
        <v>58</v>
      </c>
      <c r="E42" s="39" t="s">
        <v>253</v>
      </c>
    </row>
    <row r="43" spans="1:16" ht="38.25">
      <c r="A43" t="s">
        <v>49</v>
      </c>
      <c s="34" t="s">
        <v>94</v>
      </c>
      <c s="34" t="s">
        <v>275</v>
      </c>
      <c s="35" t="s">
        <v>276</v>
      </c>
      <c s="6" t="s">
        <v>277</v>
      </c>
      <c s="36" t="s">
        <v>78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80</v>
      </c>
    </row>
    <row r="45" spans="1:5" ht="25.5">
      <c r="A45" s="35" t="s">
        <v>56</v>
      </c>
      <c r="E45" s="40" t="s">
        <v>1281</v>
      </c>
    </row>
    <row r="46" spans="1:5" ht="140.25">
      <c r="A46" t="s">
        <v>58</v>
      </c>
      <c r="E46" s="39" t="s">
        <v>253</v>
      </c>
    </row>
    <row r="47" spans="1:13" ht="12.75">
      <c r="A47" t="s">
        <v>46</v>
      </c>
      <c r="C47" s="31" t="s">
        <v>70</v>
      </c>
      <c r="E47" s="33" t="s">
        <v>1282</v>
      </c>
      <c r="J47" s="32">
        <f>0</f>
      </c>
      <c s="32">
        <f>0</f>
      </c>
      <c s="32">
        <f>0+L48+L52+L56+L60+L64+L68+L72+L76+L80+L84+L88+L92+L96+L100+L104+L108+L112+L116+L120+L124+L128+L132+L136+L140+L144+L148+L152+L156+L160</f>
      </c>
      <c s="32">
        <f>0+M48+M52+M56+M60+M64+M68+M72+M76+M80+M84+M88+M92+M96+M100+M104+M108+M112+M116+M120+M124+M128+M132+M136+M140+M144+M148+M152+M156+M160</f>
      </c>
    </row>
    <row r="48" spans="1:16" ht="12.75">
      <c r="A48" t="s">
        <v>49</v>
      </c>
      <c s="34" t="s">
        <v>100</v>
      </c>
      <c s="34" t="s">
        <v>281</v>
      </c>
      <c s="35" t="s">
        <v>5</v>
      </c>
      <c s="6" t="s">
        <v>282</v>
      </c>
      <c s="36" t="s">
        <v>53</v>
      </c>
      <c s="37">
        <v>6326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1283</v>
      </c>
    </row>
    <row r="50" spans="1:5" ht="25.5">
      <c r="A50" s="35" t="s">
        <v>56</v>
      </c>
      <c r="E50" s="40" t="s">
        <v>1284</v>
      </c>
    </row>
    <row r="51" spans="1:5" ht="12.75">
      <c r="A51" t="s">
        <v>58</v>
      </c>
      <c r="E51" s="39" t="s">
        <v>1142</v>
      </c>
    </row>
    <row r="52" spans="1:16" ht="12.75">
      <c r="A52" t="s">
        <v>49</v>
      </c>
      <c s="34" t="s">
        <v>104</v>
      </c>
      <c s="34" t="s">
        <v>285</v>
      </c>
      <c s="35" t="s">
        <v>5</v>
      </c>
      <c s="6" t="s">
        <v>286</v>
      </c>
      <c s="36" t="s">
        <v>53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1285</v>
      </c>
    </row>
    <row r="55" spans="1:5" ht="12.75">
      <c r="A55" t="s">
        <v>58</v>
      </c>
      <c r="E55" s="39" t="s">
        <v>1142</v>
      </c>
    </row>
    <row r="56" spans="1:16" ht="25.5">
      <c r="A56" t="s">
        <v>49</v>
      </c>
      <c s="34" t="s">
        <v>107</v>
      </c>
      <c s="34" t="s">
        <v>1286</v>
      </c>
      <c s="35" t="s">
        <v>5</v>
      </c>
      <c s="6" t="s">
        <v>1287</v>
      </c>
      <c s="36" t="s">
        <v>88</v>
      </c>
      <c s="37">
        <v>298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25.5">
      <c r="A57" s="35" t="s">
        <v>55</v>
      </c>
      <c r="E57" s="39" t="s">
        <v>1288</v>
      </c>
    </row>
    <row r="58" spans="1:5" ht="25.5">
      <c r="A58" s="35" t="s">
        <v>56</v>
      </c>
      <c r="E58" s="40" t="s">
        <v>1289</v>
      </c>
    </row>
    <row r="59" spans="1:5" ht="12.75">
      <c r="A59" t="s">
        <v>58</v>
      </c>
      <c r="E59" s="39" t="s">
        <v>1142</v>
      </c>
    </row>
    <row r="60" spans="1:16" ht="25.5">
      <c r="A60" t="s">
        <v>49</v>
      </c>
      <c s="34" t="s">
        <v>111</v>
      </c>
      <c s="34" t="s">
        <v>1290</v>
      </c>
      <c s="35" t="s">
        <v>1144</v>
      </c>
      <c s="6" t="s">
        <v>1291</v>
      </c>
      <c s="36" t="s">
        <v>88</v>
      </c>
      <c s="37">
        <v>599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1292</v>
      </c>
    </row>
    <row r="62" spans="1:5" ht="25.5">
      <c r="A62" s="35" t="s">
        <v>56</v>
      </c>
      <c r="E62" s="40" t="s">
        <v>1293</v>
      </c>
    </row>
    <row r="63" spans="1:5" ht="12.75">
      <c r="A63" t="s">
        <v>58</v>
      </c>
      <c r="E63" s="39" t="s">
        <v>1142</v>
      </c>
    </row>
    <row r="64" spans="1:16" ht="25.5">
      <c r="A64" t="s">
        <v>49</v>
      </c>
      <c s="34" t="s">
        <v>115</v>
      </c>
      <c s="34" t="s">
        <v>1290</v>
      </c>
      <c s="35" t="s">
        <v>1294</v>
      </c>
      <c s="6" t="s">
        <v>1291</v>
      </c>
      <c s="36" t="s">
        <v>88</v>
      </c>
      <c s="37">
        <v>495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25.5">
      <c r="A65" s="35" t="s">
        <v>55</v>
      </c>
      <c r="E65" s="39" t="s">
        <v>1295</v>
      </c>
    </row>
    <row r="66" spans="1:5" ht="25.5">
      <c r="A66" s="35" t="s">
        <v>56</v>
      </c>
      <c r="E66" s="40" t="s">
        <v>1296</v>
      </c>
    </row>
    <row r="67" spans="1:5" ht="12.75">
      <c r="A67" t="s">
        <v>58</v>
      </c>
      <c r="E67" s="39" t="s">
        <v>1142</v>
      </c>
    </row>
    <row r="68" spans="1:16" ht="12.75">
      <c r="A68" t="s">
        <v>49</v>
      </c>
      <c s="34" t="s">
        <v>119</v>
      </c>
      <c s="34" t="s">
        <v>1297</v>
      </c>
      <c s="35" t="s">
        <v>5</v>
      </c>
      <c s="6" t="s">
        <v>1298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1299</v>
      </c>
    </row>
    <row r="71" spans="1:5" ht="12.75">
      <c r="A71" t="s">
        <v>58</v>
      </c>
      <c r="E71" s="39" t="s">
        <v>1142</v>
      </c>
    </row>
    <row r="72" spans="1:16" ht="12.75">
      <c r="A72" t="s">
        <v>49</v>
      </c>
      <c s="34" t="s">
        <v>123</v>
      </c>
      <c s="34" t="s">
        <v>1300</v>
      </c>
      <c s="35" t="s">
        <v>5</v>
      </c>
      <c s="6" t="s">
        <v>1301</v>
      </c>
      <c s="36" t="s">
        <v>110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1302</v>
      </c>
    </row>
    <row r="75" spans="1:5" ht="12.75">
      <c r="A75" t="s">
        <v>58</v>
      </c>
      <c r="E75" s="39" t="s">
        <v>1142</v>
      </c>
    </row>
    <row r="76" spans="1:16" ht="12.75">
      <c r="A76" t="s">
        <v>49</v>
      </c>
      <c s="34" t="s">
        <v>126</v>
      </c>
      <c s="34" t="s">
        <v>1303</v>
      </c>
      <c s="35" t="s">
        <v>5</v>
      </c>
      <c s="6" t="s">
        <v>1304</v>
      </c>
      <c s="36" t="s">
        <v>110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1305</v>
      </c>
    </row>
    <row r="79" spans="1:5" ht="12.75">
      <c r="A79" t="s">
        <v>58</v>
      </c>
      <c r="E79" s="39" t="s">
        <v>1142</v>
      </c>
    </row>
    <row r="80" spans="1:16" ht="12.75">
      <c r="A80" t="s">
        <v>49</v>
      </c>
      <c s="34" t="s">
        <v>129</v>
      </c>
      <c s="34" t="s">
        <v>1306</v>
      </c>
      <c s="35" t="s">
        <v>5</v>
      </c>
      <c s="6" t="s">
        <v>1307</v>
      </c>
      <c s="36" t="s">
        <v>1308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51">
      <c r="A82" s="35" t="s">
        <v>56</v>
      </c>
      <c r="E82" s="40" t="s">
        <v>1309</v>
      </c>
    </row>
    <row r="83" spans="1:5" ht="12.75">
      <c r="A83" t="s">
        <v>58</v>
      </c>
      <c r="E83" s="39" t="s">
        <v>1142</v>
      </c>
    </row>
    <row r="84" spans="1:16" ht="25.5">
      <c r="A84" t="s">
        <v>49</v>
      </c>
      <c s="34" t="s">
        <v>133</v>
      </c>
      <c s="34" t="s">
        <v>1310</v>
      </c>
      <c s="35" t="s">
        <v>5</v>
      </c>
      <c s="6" t="s">
        <v>1311</v>
      </c>
      <c s="36" t="s">
        <v>245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1312</v>
      </c>
    </row>
    <row r="87" spans="1:5" ht="12.75">
      <c r="A87" t="s">
        <v>58</v>
      </c>
      <c r="E87" s="39" t="s">
        <v>1142</v>
      </c>
    </row>
    <row r="88" spans="1:16" ht="25.5">
      <c r="A88" t="s">
        <v>49</v>
      </c>
      <c s="34" t="s">
        <v>136</v>
      </c>
      <c s="34" t="s">
        <v>1313</v>
      </c>
      <c s="35" t="s">
        <v>5</v>
      </c>
      <c s="6" t="s">
        <v>1314</v>
      </c>
      <c s="36" t="s">
        <v>245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1315</v>
      </c>
    </row>
    <row r="91" spans="1:5" ht="12.75">
      <c r="A91" t="s">
        <v>58</v>
      </c>
      <c r="E91" s="39" t="s">
        <v>1142</v>
      </c>
    </row>
    <row r="92" spans="1:16" ht="25.5">
      <c r="A92" t="s">
        <v>49</v>
      </c>
      <c s="34" t="s">
        <v>140</v>
      </c>
      <c s="34" t="s">
        <v>1316</v>
      </c>
      <c s="35" t="s">
        <v>5</v>
      </c>
      <c s="6" t="s">
        <v>1317</v>
      </c>
      <c s="36" t="s">
        <v>245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1318</v>
      </c>
    </row>
    <row r="95" spans="1:5" ht="12.75">
      <c r="A95" t="s">
        <v>58</v>
      </c>
      <c r="E95" s="39" t="s">
        <v>1142</v>
      </c>
    </row>
    <row r="96" spans="1:16" ht="25.5">
      <c r="A96" t="s">
        <v>49</v>
      </c>
      <c s="34" t="s">
        <v>144</v>
      </c>
      <c s="34" t="s">
        <v>1319</v>
      </c>
      <c s="35" t="s">
        <v>5</v>
      </c>
      <c s="6" t="s">
        <v>1320</v>
      </c>
      <c s="36" t="s">
        <v>1308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1321</v>
      </c>
    </row>
    <row r="99" spans="1:5" ht="12.75">
      <c r="A99" t="s">
        <v>58</v>
      </c>
      <c r="E99" s="39" t="s">
        <v>1142</v>
      </c>
    </row>
    <row r="100" spans="1:16" ht="25.5">
      <c r="A100" t="s">
        <v>49</v>
      </c>
      <c s="34" t="s">
        <v>148</v>
      </c>
      <c s="34" t="s">
        <v>1322</v>
      </c>
      <c s="35" t="s">
        <v>5</v>
      </c>
      <c s="6" t="s">
        <v>1323</v>
      </c>
      <c s="36" t="s">
        <v>1308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1315</v>
      </c>
    </row>
    <row r="103" spans="1:5" ht="12.75">
      <c r="A103" t="s">
        <v>58</v>
      </c>
      <c r="E103" s="39" t="s">
        <v>1142</v>
      </c>
    </row>
    <row r="104" spans="1:16" ht="25.5">
      <c r="A104" t="s">
        <v>49</v>
      </c>
      <c s="34" t="s">
        <v>152</v>
      </c>
      <c s="34" t="s">
        <v>1324</v>
      </c>
      <c s="35" t="s">
        <v>5</v>
      </c>
      <c s="6" t="s">
        <v>1325</v>
      </c>
      <c s="36" t="s">
        <v>1308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1326</v>
      </c>
    </row>
    <row r="107" spans="1:5" ht="12.75">
      <c r="A107" t="s">
        <v>58</v>
      </c>
      <c r="E107" s="39" t="s">
        <v>1142</v>
      </c>
    </row>
    <row r="108" spans="1:16" ht="25.5">
      <c r="A108" t="s">
        <v>49</v>
      </c>
      <c s="34" t="s">
        <v>156</v>
      </c>
      <c s="34" t="s">
        <v>1327</v>
      </c>
      <c s="35" t="s">
        <v>5</v>
      </c>
      <c s="6" t="s">
        <v>1328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1329</v>
      </c>
    </row>
    <row r="111" spans="1:5" ht="12.75">
      <c r="A111" t="s">
        <v>58</v>
      </c>
      <c r="E111" s="39" t="s">
        <v>1142</v>
      </c>
    </row>
    <row r="112" spans="1:16" ht="12.75">
      <c r="A112" t="s">
        <v>49</v>
      </c>
      <c s="34" t="s">
        <v>159</v>
      </c>
      <c s="34" t="s">
        <v>1330</v>
      </c>
      <c s="35" t="s">
        <v>5</v>
      </c>
      <c s="6" t="s">
        <v>1331</v>
      </c>
      <c s="36" t="s">
        <v>110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1332</v>
      </c>
    </row>
    <row r="115" spans="1:5" ht="12.75">
      <c r="A115" t="s">
        <v>58</v>
      </c>
      <c r="E115" s="39" t="s">
        <v>1142</v>
      </c>
    </row>
    <row r="116" spans="1:16" ht="25.5">
      <c r="A116" t="s">
        <v>49</v>
      </c>
      <c s="34" t="s">
        <v>163</v>
      </c>
      <c s="34" t="s">
        <v>1333</v>
      </c>
      <c s="35" t="s">
        <v>5</v>
      </c>
      <c s="6" t="s">
        <v>1334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1335</v>
      </c>
    </row>
    <row r="119" spans="1:5" ht="12.75">
      <c r="A119" t="s">
        <v>58</v>
      </c>
      <c r="E119" s="39" t="s">
        <v>1142</v>
      </c>
    </row>
    <row r="120" spans="1:16" ht="25.5">
      <c r="A120" t="s">
        <v>49</v>
      </c>
      <c s="34" t="s">
        <v>167</v>
      </c>
      <c s="34" t="s">
        <v>1336</v>
      </c>
      <c s="35" t="s">
        <v>5</v>
      </c>
      <c s="6" t="s">
        <v>1337</v>
      </c>
      <c s="36" t="s">
        <v>88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1338</v>
      </c>
    </row>
    <row r="123" spans="1:5" ht="12.75">
      <c r="A123" t="s">
        <v>58</v>
      </c>
      <c r="E123" s="39" t="s">
        <v>1142</v>
      </c>
    </row>
    <row r="124" spans="1:16" ht="25.5">
      <c r="A124" t="s">
        <v>49</v>
      </c>
      <c s="34" t="s">
        <v>171</v>
      </c>
      <c s="34" t="s">
        <v>305</v>
      </c>
      <c s="35" t="s">
        <v>5</v>
      </c>
      <c s="6" t="s">
        <v>306</v>
      </c>
      <c s="36" t="s">
        <v>88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1339</v>
      </c>
    </row>
    <row r="127" spans="1:5" ht="12.75">
      <c r="A127" t="s">
        <v>58</v>
      </c>
      <c r="E127" s="39" t="s">
        <v>1142</v>
      </c>
    </row>
    <row r="128" spans="1:16" ht="12.75">
      <c r="A128" t="s">
        <v>49</v>
      </c>
      <c s="34" t="s">
        <v>175</v>
      </c>
      <c s="34" t="s">
        <v>1340</v>
      </c>
      <c s="35" t="s">
        <v>5</v>
      </c>
      <c s="6" t="s">
        <v>1341</v>
      </c>
      <c s="36" t="s">
        <v>110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1342</v>
      </c>
    </row>
    <row r="131" spans="1:5" ht="12.75">
      <c r="A131" t="s">
        <v>58</v>
      </c>
      <c r="E131" s="39" t="s">
        <v>1142</v>
      </c>
    </row>
    <row r="132" spans="1:16" ht="12.75">
      <c r="A132" t="s">
        <v>49</v>
      </c>
      <c s="34" t="s">
        <v>179</v>
      </c>
      <c s="34" t="s">
        <v>329</v>
      </c>
      <c s="35" t="s">
        <v>5</v>
      </c>
      <c s="6" t="s">
        <v>330</v>
      </c>
      <c s="36" t="s">
        <v>110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1343</v>
      </c>
    </row>
    <row r="135" spans="1:5" ht="12.75">
      <c r="A135" t="s">
        <v>58</v>
      </c>
      <c r="E135" s="39" t="s">
        <v>1142</v>
      </c>
    </row>
    <row r="136" spans="1:16" ht="12.75">
      <c r="A136" t="s">
        <v>49</v>
      </c>
      <c s="34" t="s">
        <v>183</v>
      </c>
      <c s="34" t="s">
        <v>332</v>
      </c>
      <c s="35" t="s">
        <v>5</v>
      </c>
      <c s="6" t="s">
        <v>333</v>
      </c>
      <c s="36" t="s">
        <v>110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38.25">
      <c r="A138" s="35" t="s">
        <v>56</v>
      </c>
      <c r="E138" s="40" t="s">
        <v>1344</v>
      </c>
    </row>
    <row r="139" spans="1:5" ht="12.75">
      <c r="A139" t="s">
        <v>58</v>
      </c>
      <c r="E139" s="39" t="s">
        <v>1142</v>
      </c>
    </row>
    <row r="140" spans="1:16" ht="12.75">
      <c r="A140" t="s">
        <v>49</v>
      </c>
      <c s="34" t="s">
        <v>186</v>
      </c>
      <c s="34" t="s">
        <v>1345</v>
      </c>
      <c s="35" t="s">
        <v>5</v>
      </c>
      <c s="6" t="s">
        <v>1346</v>
      </c>
      <c s="36" t="s">
        <v>110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1347</v>
      </c>
    </row>
    <row r="142" spans="1:5" ht="25.5">
      <c r="A142" s="35" t="s">
        <v>56</v>
      </c>
      <c r="E142" s="40" t="s">
        <v>1348</v>
      </c>
    </row>
    <row r="143" spans="1:5" ht="12.75">
      <c r="A143" t="s">
        <v>58</v>
      </c>
      <c r="E143" s="39" t="s">
        <v>1142</v>
      </c>
    </row>
    <row r="144" spans="1:16" ht="12.75">
      <c r="A144" t="s">
        <v>49</v>
      </c>
      <c s="34" t="s">
        <v>189</v>
      </c>
      <c s="34" t="s">
        <v>335</v>
      </c>
      <c s="35" t="s">
        <v>5</v>
      </c>
      <c s="6" t="s">
        <v>336</v>
      </c>
      <c s="36" t="s">
        <v>88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1349</v>
      </c>
    </row>
    <row r="147" spans="1:5" ht="12.75">
      <c r="A147" t="s">
        <v>58</v>
      </c>
      <c r="E147" s="39" t="s">
        <v>1142</v>
      </c>
    </row>
    <row r="148" spans="1:16" ht="12.75">
      <c r="A148" t="s">
        <v>49</v>
      </c>
      <c s="34" t="s">
        <v>192</v>
      </c>
      <c s="34" t="s">
        <v>1350</v>
      </c>
      <c s="35" t="s">
        <v>5</v>
      </c>
      <c s="6" t="s">
        <v>1351</v>
      </c>
      <c s="36" t="s">
        <v>110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1352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195</v>
      </c>
      <c s="34" t="s">
        <v>1353</v>
      </c>
      <c s="35" t="s">
        <v>5</v>
      </c>
      <c s="6" t="s">
        <v>1354</v>
      </c>
      <c s="36" t="s">
        <v>110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1352</v>
      </c>
    </row>
    <row r="155" spans="1:5" ht="12.75">
      <c r="A155" t="s">
        <v>58</v>
      </c>
      <c r="E155" s="39" t="s">
        <v>284</v>
      </c>
    </row>
    <row r="156" spans="1:16" ht="25.5">
      <c r="A156" t="s">
        <v>49</v>
      </c>
      <c s="34" t="s">
        <v>200</v>
      </c>
      <c s="34" t="s">
        <v>1355</v>
      </c>
      <c s="35" t="s">
        <v>5</v>
      </c>
      <c s="6" t="s">
        <v>1356</v>
      </c>
      <c s="36" t="s">
        <v>88</v>
      </c>
      <c s="37">
        <v>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79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1357</v>
      </c>
    </row>
    <row r="159" spans="1:5" ht="331.5">
      <c r="A159" t="s">
        <v>58</v>
      </c>
      <c r="E159" s="39" t="s">
        <v>1358</v>
      </c>
    </row>
    <row r="160" spans="1:16" ht="25.5">
      <c r="A160" t="s">
        <v>49</v>
      </c>
      <c s="34" t="s">
        <v>204</v>
      </c>
      <c s="34" t="s">
        <v>1359</v>
      </c>
      <c s="35" t="s">
        <v>5</v>
      </c>
      <c s="6" t="s">
        <v>1360</v>
      </c>
      <c s="36" t="s">
        <v>88</v>
      </c>
      <c s="37">
        <v>62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79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1361</v>
      </c>
    </row>
    <row r="163" spans="1:5" ht="318.75">
      <c r="A163" t="s">
        <v>58</v>
      </c>
      <c r="E163" s="39" t="s">
        <v>1362</v>
      </c>
    </row>
    <row r="164" spans="1:13" ht="12.75">
      <c r="A164" t="s">
        <v>46</v>
      </c>
      <c r="C164" s="31" t="s">
        <v>303</v>
      </c>
      <c r="E164" s="33" t="s">
        <v>304</v>
      </c>
      <c r="J164" s="32">
        <f>0</f>
      </c>
      <c s="32">
        <f>0</f>
      </c>
      <c s="32">
        <f>0+L165+L169</f>
      </c>
      <c s="32">
        <f>0+M165+M169</f>
      </c>
    </row>
    <row r="165" spans="1:16" ht="25.5">
      <c r="A165" t="s">
        <v>49</v>
      </c>
      <c s="34" t="s">
        <v>207</v>
      </c>
      <c s="34" t="s">
        <v>308</v>
      </c>
      <c s="35" t="s">
        <v>5</v>
      </c>
      <c s="6" t="s">
        <v>309</v>
      </c>
      <c s="36" t="s">
        <v>88</v>
      </c>
      <c s="37">
        <v>1600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51">
      <c r="A166" s="35" t="s">
        <v>55</v>
      </c>
      <c r="E166" s="39" t="s">
        <v>310</v>
      </c>
    </row>
    <row r="167" spans="1:5" ht="25.5">
      <c r="A167" s="35" t="s">
        <v>56</v>
      </c>
      <c r="E167" s="40" t="s">
        <v>1363</v>
      </c>
    </row>
    <row r="168" spans="1:5" ht="12.75">
      <c r="A168" t="s">
        <v>58</v>
      </c>
      <c r="E168" s="39" t="s">
        <v>1142</v>
      </c>
    </row>
    <row r="169" spans="1:16" ht="25.5">
      <c r="A169" t="s">
        <v>49</v>
      </c>
      <c s="34" t="s">
        <v>211</v>
      </c>
      <c s="34" t="s">
        <v>1364</v>
      </c>
      <c s="35" t="s">
        <v>5</v>
      </c>
      <c s="6" t="s">
        <v>1365</v>
      </c>
      <c s="36" t="s">
        <v>88</v>
      </c>
      <c s="37">
        <v>446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51">
      <c r="A170" s="35" t="s">
        <v>55</v>
      </c>
      <c r="E170" s="39" t="s">
        <v>310</v>
      </c>
    </row>
    <row r="171" spans="1:5" ht="25.5">
      <c r="A171" s="35" t="s">
        <v>56</v>
      </c>
      <c r="E171" s="40" t="s">
        <v>1366</v>
      </c>
    </row>
    <row r="172" spans="1:5" ht="12.75">
      <c r="A172" t="s">
        <v>58</v>
      </c>
      <c r="E172" s="39" t="s">
        <v>1142</v>
      </c>
    </row>
    <row r="173" spans="1:13" ht="12.75">
      <c r="A173" t="s">
        <v>46</v>
      </c>
      <c r="C173" s="31" t="s">
        <v>85</v>
      </c>
      <c r="E173" s="33" t="s">
        <v>1367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215</v>
      </c>
      <c s="34" t="s">
        <v>595</v>
      </c>
      <c s="35" t="s">
        <v>5</v>
      </c>
      <c s="6" t="s">
        <v>596</v>
      </c>
      <c s="36" t="s">
        <v>88</v>
      </c>
      <c s="37">
        <v>939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1368</v>
      </c>
    </row>
    <row r="176" spans="1:5" ht="25.5">
      <c r="A176" s="35" t="s">
        <v>56</v>
      </c>
      <c r="E176" s="40" t="s">
        <v>1369</v>
      </c>
    </row>
    <row r="177" spans="1:5" ht="12.75">
      <c r="A177" t="s">
        <v>58</v>
      </c>
      <c r="E177" s="39" t="s">
        <v>1142</v>
      </c>
    </row>
    <row r="178" spans="1:16" ht="12.75">
      <c r="A178" t="s">
        <v>49</v>
      </c>
      <c s="34" t="s">
        <v>219</v>
      </c>
      <c s="34" t="s">
        <v>1370</v>
      </c>
      <c s="35" t="s">
        <v>5</v>
      </c>
      <c s="6" t="s">
        <v>1371</v>
      </c>
      <c s="36" t="s">
        <v>88</v>
      </c>
      <c s="37">
        <v>610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79</v>
      </c>
      <c>
        <f>(M178*21)/100</f>
      </c>
      <c t="s">
        <v>27</v>
      </c>
    </row>
    <row r="179" spans="1:5" ht="12.75">
      <c r="A179" s="35" t="s">
        <v>55</v>
      </c>
      <c r="E179" s="39" t="s">
        <v>1372</v>
      </c>
    </row>
    <row r="180" spans="1:5" ht="25.5">
      <c r="A180" s="35" t="s">
        <v>56</v>
      </c>
      <c r="E180" s="40" t="s">
        <v>1373</v>
      </c>
    </row>
    <row r="181" spans="1:5" ht="12.75">
      <c r="A181" t="s">
        <v>58</v>
      </c>
      <c r="E181" s="39" t="s">
        <v>1142</v>
      </c>
    </row>
    <row r="182" spans="1:16" ht="12.75">
      <c r="A182" t="s">
        <v>49</v>
      </c>
      <c s="34" t="s">
        <v>223</v>
      </c>
      <c s="34" t="s">
        <v>602</v>
      </c>
      <c s="35" t="s">
        <v>5</v>
      </c>
      <c s="6" t="s">
        <v>603</v>
      </c>
      <c s="36" t="s">
        <v>88</v>
      </c>
      <c s="37">
        <v>1215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79</v>
      </c>
      <c>
        <f>(M182*21)/100</f>
      </c>
      <c t="s">
        <v>27</v>
      </c>
    </row>
    <row r="183" spans="1:5" ht="12.75">
      <c r="A183" s="35" t="s">
        <v>55</v>
      </c>
      <c r="E183" s="39" t="s">
        <v>1372</v>
      </c>
    </row>
    <row r="184" spans="1:5" ht="25.5">
      <c r="A184" s="35" t="s">
        <v>56</v>
      </c>
      <c r="E184" s="40" t="s">
        <v>1374</v>
      </c>
    </row>
    <row r="185" spans="1:5" ht="12.75">
      <c r="A185" t="s">
        <v>58</v>
      </c>
      <c r="E185" s="39" t="s">
        <v>1142</v>
      </c>
    </row>
    <row r="186" spans="1:13" ht="12.75">
      <c r="A186" t="s">
        <v>46</v>
      </c>
      <c r="C186" s="31" t="s">
        <v>90</v>
      </c>
      <c r="E186" s="33" t="s">
        <v>1375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49</v>
      </c>
      <c s="34" t="s">
        <v>227</v>
      </c>
      <c s="34" t="s">
        <v>619</v>
      </c>
      <c s="35" t="s">
        <v>5</v>
      </c>
      <c s="6" t="s">
        <v>620</v>
      </c>
      <c s="36" t="s">
        <v>53</v>
      </c>
      <c s="37">
        <v>39.3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1376</v>
      </c>
    </row>
    <row r="190" spans="1:5" ht="12.75">
      <c r="A190" t="s">
        <v>58</v>
      </c>
      <c r="E190" s="39" t="s">
        <v>1142</v>
      </c>
    </row>
    <row r="191" spans="1:13" ht="12.75">
      <c r="A191" t="s">
        <v>46</v>
      </c>
      <c r="C191" s="31" t="s">
        <v>94</v>
      </c>
      <c r="E191" s="33" t="s">
        <v>1377</v>
      </c>
      <c r="J191" s="32">
        <f>0</f>
      </c>
      <c s="32">
        <f>0</f>
      </c>
      <c s="32">
        <f>0+L192+L196+L200+L204+L208+L212+L216+L220+L224+L228+L232+L236</f>
      </c>
      <c s="32">
        <f>0+M192+M196+M200+M204+M208+M212+M216+M220+M224+M228+M232+M236</f>
      </c>
    </row>
    <row r="192" spans="1:16" ht="12.75">
      <c r="A192" t="s">
        <v>49</v>
      </c>
      <c s="34" t="s">
        <v>230</v>
      </c>
      <c s="34" t="s">
        <v>346</v>
      </c>
      <c s="35" t="s">
        <v>5</v>
      </c>
      <c s="6" t="s">
        <v>347</v>
      </c>
      <c s="36" t="s">
        <v>88</v>
      </c>
      <c s="37">
        <v>14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1378</v>
      </c>
    </row>
    <row r="195" spans="1:5" ht="12.75">
      <c r="A195" t="s">
        <v>58</v>
      </c>
      <c r="E195" s="39" t="s">
        <v>1142</v>
      </c>
    </row>
    <row r="196" spans="1:16" ht="12.75">
      <c r="A196" t="s">
        <v>49</v>
      </c>
      <c s="34" t="s">
        <v>233</v>
      </c>
      <c s="34" t="s">
        <v>1379</v>
      </c>
      <c s="35" t="s">
        <v>5</v>
      </c>
      <c s="6" t="s">
        <v>1380</v>
      </c>
      <c s="36" t="s">
        <v>110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1381</v>
      </c>
    </row>
    <row r="198" spans="1:5" ht="25.5">
      <c r="A198" s="35" t="s">
        <v>56</v>
      </c>
      <c r="E198" s="40" t="s">
        <v>1382</v>
      </c>
    </row>
    <row r="199" spans="1:5" ht="12.75">
      <c r="A199" t="s">
        <v>58</v>
      </c>
      <c r="E199" s="39" t="s">
        <v>1142</v>
      </c>
    </row>
    <row r="200" spans="1:16" ht="12.75">
      <c r="A200" t="s">
        <v>49</v>
      </c>
      <c s="34" t="s">
        <v>573</v>
      </c>
      <c s="34" t="s">
        <v>1383</v>
      </c>
      <c s="35" t="s">
        <v>5</v>
      </c>
      <c s="6" t="s">
        <v>1384</v>
      </c>
      <c s="36" t="s">
        <v>110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1385</v>
      </c>
    </row>
    <row r="202" spans="1:5" ht="25.5">
      <c r="A202" s="35" t="s">
        <v>56</v>
      </c>
      <c r="E202" s="40" t="s">
        <v>1382</v>
      </c>
    </row>
    <row r="203" spans="1:5" ht="12.75">
      <c r="A203" t="s">
        <v>58</v>
      </c>
      <c r="E203" s="39" t="s">
        <v>1142</v>
      </c>
    </row>
    <row r="204" spans="1:16" ht="12.75">
      <c r="A204" t="s">
        <v>49</v>
      </c>
      <c s="34" t="s">
        <v>579</v>
      </c>
      <c s="34" t="s">
        <v>380</v>
      </c>
      <c s="35" t="s">
        <v>5</v>
      </c>
      <c s="6" t="s">
        <v>381</v>
      </c>
      <c s="36" t="s">
        <v>110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1332</v>
      </c>
    </row>
    <row r="207" spans="1:5" ht="12.75">
      <c r="A207" t="s">
        <v>58</v>
      </c>
      <c r="E207" s="39" t="s">
        <v>1142</v>
      </c>
    </row>
    <row r="208" spans="1:16" ht="12.75">
      <c r="A208" t="s">
        <v>49</v>
      </c>
      <c s="34" t="s">
        <v>583</v>
      </c>
      <c s="34" t="s">
        <v>1386</v>
      </c>
      <c s="35" t="s">
        <v>5</v>
      </c>
      <c s="6" t="s">
        <v>1387</v>
      </c>
      <c s="36" t="s">
        <v>97</v>
      </c>
      <c s="37">
        <v>3711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1388</v>
      </c>
    </row>
    <row r="210" spans="1:5" ht="25.5">
      <c r="A210" s="35" t="s">
        <v>56</v>
      </c>
      <c r="E210" s="40" t="s">
        <v>1389</v>
      </c>
    </row>
    <row r="211" spans="1:5" ht="12.75">
      <c r="A211" t="s">
        <v>58</v>
      </c>
      <c r="E211" s="39" t="s">
        <v>1142</v>
      </c>
    </row>
    <row r="212" spans="1:16" ht="12.75">
      <c r="A212" t="s">
        <v>49</v>
      </c>
      <c s="34" t="s">
        <v>542</v>
      </c>
      <c s="34" t="s">
        <v>351</v>
      </c>
      <c s="35" t="s">
        <v>5</v>
      </c>
      <c s="6" t="s">
        <v>352</v>
      </c>
      <c s="36" t="s">
        <v>53</v>
      </c>
      <c s="37">
        <v>4224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1390</v>
      </c>
    </row>
    <row r="215" spans="1:5" ht="12.75">
      <c r="A215" t="s">
        <v>58</v>
      </c>
      <c r="E215" s="39" t="s">
        <v>1142</v>
      </c>
    </row>
    <row r="216" spans="1:16" ht="25.5">
      <c r="A216" t="s">
        <v>49</v>
      </c>
      <c s="34" t="s">
        <v>279</v>
      </c>
      <c s="34" t="s">
        <v>354</v>
      </c>
      <c s="35" t="s">
        <v>5</v>
      </c>
      <c s="6" t="s">
        <v>355</v>
      </c>
      <c s="36" t="s">
        <v>61</v>
      </c>
      <c s="37">
        <v>21120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1391</v>
      </c>
    </row>
    <row r="219" spans="1:5" ht="12.75">
      <c r="A219" t="s">
        <v>58</v>
      </c>
      <c r="E219" s="39" t="s">
        <v>1142</v>
      </c>
    </row>
    <row r="220" spans="1:16" ht="25.5">
      <c r="A220" t="s">
        <v>49</v>
      </c>
      <c s="34" t="s">
        <v>291</v>
      </c>
      <c s="34" t="s">
        <v>357</v>
      </c>
      <c s="35" t="s">
        <v>5</v>
      </c>
      <c s="6" t="s">
        <v>358</v>
      </c>
      <c s="36" t="s">
        <v>88</v>
      </c>
      <c s="37">
        <v>1510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1392</v>
      </c>
    </row>
    <row r="223" spans="1:5" ht="12.75">
      <c r="A223" t="s">
        <v>58</v>
      </c>
      <c r="E223" s="39" t="s">
        <v>1142</v>
      </c>
    </row>
    <row r="224" spans="1:16" ht="25.5">
      <c r="A224" t="s">
        <v>49</v>
      </c>
      <c s="34" t="s">
        <v>598</v>
      </c>
      <c s="34" t="s">
        <v>361</v>
      </c>
      <c s="35" t="s">
        <v>5</v>
      </c>
      <c s="6" t="s">
        <v>362</v>
      </c>
      <c s="36" t="s">
        <v>88</v>
      </c>
      <c s="37">
        <v>412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1393</v>
      </c>
    </row>
    <row r="227" spans="1:5" ht="12.75">
      <c r="A227" t="s">
        <v>58</v>
      </c>
      <c r="E227" s="39" t="s">
        <v>1142</v>
      </c>
    </row>
    <row r="228" spans="1:16" ht="25.5">
      <c r="A228" t="s">
        <v>49</v>
      </c>
      <c s="34" t="s">
        <v>303</v>
      </c>
      <c s="34" t="s">
        <v>1394</v>
      </c>
      <c s="35" t="s">
        <v>5</v>
      </c>
      <c s="6" t="s">
        <v>1395</v>
      </c>
      <c s="36" t="s">
        <v>88</v>
      </c>
      <c s="37">
        <v>59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1396</v>
      </c>
    </row>
    <row r="231" spans="1:5" ht="12.75">
      <c r="A231" t="s">
        <v>58</v>
      </c>
      <c r="E231" s="39" t="s">
        <v>1142</v>
      </c>
    </row>
    <row r="232" spans="1:16" ht="38.25">
      <c r="A232" t="s">
        <v>49</v>
      </c>
      <c s="34" t="s">
        <v>608</v>
      </c>
      <c s="34" t="s">
        <v>1397</v>
      </c>
      <c s="35" t="s">
        <v>5</v>
      </c>
      <c s="6" t="s">
        <v>1398</v>
      </c>
      <c s="36" t="s">
        <v>88</v>
      </c>
      <c s="37">
        <v>566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1399</v>
      </c>
    </row>
    <row r="235" spans="1:5" ht="12.75">
      <c r="A235" t="s">
        <v>58</v>
      </c>
      <c r="E235" s="39" t="s">
        <v>1142</v>
      </c>
    </row>
    <row r="236" spans="1:16" ht="12.75">
      <c r="A236" t="s">
        <v>49</v>
      </c>
      <c s="34" t="s">
        <v>565</v>
      </c>
      <c s="34" t="s">
        <v>1400</v>
      </c>
      <c s="35" t="s">
        <v>5</v>
      </c>
      <c s="6" t="s">
        <v>1401</v>
      </c>
      <c s="36" t="s">
        <v>110</v>
      </c>
      <c s="37">
        <v>11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1402</v>
      </c>
    </row>
    <row r="239" spans="1:5" ht="12.75">
      <c r="A239" t="s">
        <v>58</v>
      </c>
      <c r="E239" s="39" t="s">
        <v>1142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