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31.1" sheetId="2" r:id="rId2"/>
    <sheet name="PS 01-01-31.2" sheetId="3" r:id="rId3"/>
    <sheet name="PS 01-01-31.3" sheetId="4" r:id="rId4"/>
    <sheet name="SO 01-13-01" sheetId="5" r:id="rId5"/>
    <sheet name="SO 01-86-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<sst xmlns="http://schemas.openxmlformats.org/spreadsheetml/2006/main" count="3705" uniqueCount="761">
  <si>
    <t>Aspe</t>
  </si>
  <si>
    <t>Rekapitulace ceny</t>
  </si>
  <si>
    <t>S631900167</t>
  </si>
  <si>
    <t>Doplnění závor na přejezdu P1924 v km 10,272 trati Louny – Rakovník-VZ</t>
  </si>
  <si>
    <t>ZŘ</t>
  </si>
  <si>
    <t>20231031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</si>
  <si>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</si>
  <si>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</si>
  <si>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</si>
  <si>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</si>
  <si>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</si>
  <si>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</si>
  <si>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</si>
  <si>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</si>
  <si>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</si>
  <si>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</si>
  <si>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01-01-31.1</t>
  </si>
  <si>
    <t>PZS v km 10,272 (P1924)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</si>
  <si>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</si>
  <si>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</si>
  <si>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</si>
  <si>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</si>
  <si>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</si>
  <si>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</si>
  <si>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</si>
  <si>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</si>
  <si>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</si>
  <si>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</si>
  <si>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</si>
  <si>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</si>
  <si>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</si>
  <si>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</si>
  <si>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</si>
  <si>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</si>
  <si>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</si>
  <si>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</si>
  <si>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</si>
  <si>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</si>
  <si>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</si>
  <si>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</si>
  <si>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</si>
  <si>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</si>
  <si>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</si>
  <si>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</si>
  <si>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</si>
  <si>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01-01-31.1</t>
  </si>
  <si>
    <t>SD</t>
  </si>
  <si>
    <t>1</t>
  </si>
  <si>
    <t>Všeobecné konstrukce a práce</t>
  </si>
  <si>
    <t>P</t>
  </si>
  <si>
    <t>015140</t>
  </si>
  <si>
    <t>POPLATKY ZA LIKVIDACI ODPADŮ NEKONTAMINOVANÝCH - 17 01 01 BETON Z DEMOLIC OBJEKTŮ, ZÁKLADŮ TV</t>
  </si>
  <si>
    <t>T</t>
  </si>
  <si>
    <t>2023_OTSKP</t>
  </si>
  <si>
    <t>PP</t>
  </si>
  <si>
    <t>betonové patky</t>
  </si>
  <si>
    <t>VV</t>
  </si>
  <si>
    <t>10ks</t>
  </si>
  <si>
    <t>TS</t>
  </si>
  <si>
    <t>Technická specifikace položky odpovídá příslušné cenové soustavě.</t>
  </si>
  <si>
    <t>015112</t>
  </si>
  <si>
    <t>POPLATKY ZA LIKVIDACI ODPADŮ NEKONTAMINOVANÝCH - 17 05 04 VYTĚŽENÉ ZEMINY A HORNINY - II. TŘÍDA TĚŽITELNOSTI</t>
  </si>
  <si>
    <t/>
  </si>
  <si>
    <t>015160</t>
  </si>
  <si>
    <t>POPLATKY ZA LIKVIDACI ODPADŮ NEKONTAMINOVANÝCH - 02 01 03 SMÝCENÉ STROMY A KEŘE</t>
  </si>
  <si>
    <t>4</t>
  </si>
  <si>
    <t>015310</t>
  </si>
  <si>
    <t>POPLATKY ZA LIKVIDACI ODPADŮ NEKONTAMINOVANÝCH - 16 02 14 ELEKTROŠROT (VYŘAZENÁ EL. ZAŘÍZENÍ A PŘÍSTR. - AL, CU A VZ. KOVY)</t>
  </si>
  <si>
    <t>5</t>
  </si>
  <si>
    <t>015430</t>
  </si>
  <si>
    <t>POPLATKY ZA LIKVIDACI ODPADŮ NEKONTAMINOVANÝCH - 17 09 04 LAMINÁT Z DEMOLIC RELÉOVÝCH DOMKŮ</t>
  </si>
  <si>
    <t>6</t>
  </si>
  <si>
    <t>015650</t>
  </si>
  <si>
    <t>POPLATKY ZA LIKVIDACI ODPADŮ NEBEZPEČNÝCH - 16 06 02* NIKL - KADMIOVÉ BATERIE A AKUMULÁTORY</t>
  </si>
  <si>
    <t>Montáž zabezpečovací a sdělovací techniky</t>
  </si>
  <si>
    <t>7</t>
  </si>
  <si>
    <t>75A217</t>
  </si>
  <si>
    <t>Zatažení a spojkování kabelů do 12 párů - montáž</t>
  </si>
  <si>
    <t>KMPÁR</t>
  </si>
  <si>
    <t>v.č.801</t>
  </si>
  <si>
    <t>8</t>
  </si>
  <si>
    <t>75A131</t>
  </si>
  <si>
    <t>Kabel metalický dvouplášťový do 12 párů - dodávka</t>
  </si>
  <si>
    <t>9</t>
  </si>
  <si>
    <t>75A227</t>
  </si>
  <si>
    <t>Zatažení a spojkování kabelů přes 12 párů - montáž</t>
  </si>
  <si>
    <t>10</t>
  </si>
  <si>
    <t>75A141</t>
  </si>
  <si>
    <t>Kabel metalický dvouplášťový přes 12 párů - dodávka</t>
  </si>
  <si>
    <t>v.č.1001</t>
  </si>
  <si>
    <t>11</t>
  </si>
  <si>
    <t>742G11</t>
  </si>
  <si>
    <t>KABEL NN DVOU- A TŘÍŽÍLOVÝ CU S PLASTOVOU IZOLACÍ DO 2,5 MM2</t>
  </si>
  <si>
    <t>M</t>
  </si>
  <si>
    <t>12</t>
  </si>
  <si>
    <t>742L11</t>
  </si>
  <si>
    <t>UKONČENÍ DVOU AŽ PĚTIŽÍLOVÉHO KABELU V ROZVADĚČI NEBO NA PŘÍSTROJI DO 2,5 MM2</t>
  </si>
  <si>
    <t>KUS</t>
  </si>
  <si>
    <t>13</t>
  </si>
  <si>
    <t>742H12</t>
  </si>
  <si>
    <t>KABEL NN ČTYŘ- A PĚTIŽÍLOVÝ CU S PLASTOVOU IZOLACÍ OD 4 DO 16 MM2</t>
  </si>
  <si>
    <t>14</t>
  </si>
  <si>
    <t>742L12</t>
  </si>
  <si>
    <t>UKONČENÍ DVOU AŽ PĚTIŽÍLOVÉHO KABELU V ROZVADĚČI NEBO NA PŘÍSTROJI OD 4 DO 16 MM2</t>
  </si>
  <si>
    <t>15</t>
  </si>
  <si>
    <t>75A321</t>
  </si>
  <si>
    <t>SPOJKA ROVNÁ PRO PLASTOVÉ KABELY S JÁDRY O PRŮMĚRU 1 MM2 DO 12 PÁRŮ</t>
  </si>
  <si>
    <t>16</t>
  </si>
  <si>
    <t>75A322</t>
  </si>
  <si>
    <t>SPOJKA ROVNÁ PRO PLASTOVÉ KABELY S JÁDRY O PRŮMĚRU 1 MM2 PŘES 12 PÁRŮ</t>
  </si>
  <si>
    <t>17</t>
  </si>
  <si>
    <t>75A410</t>
  </si>
  <si>
    <t>OZNAČENÍ KABELŮ ZNAČKOVACÍ KABELOVÝM ŠTÍTKEM</t>
  </si>
  <si>
    <t>18</t>
  </si>
  <si>
    <t>75A420</t>
  </si>
  <si>
    <t>Označení kabelů značkovací kabelovou objímkou</t>
  </si>
  <si>
    <t>19</t>
  </si>
  <si>
    <t>701005</t>
  </si>
  <si>
    <t>VYHLEDÁVACÍ MARKER ZEMNÍ S MOŽNOSTÍ ZÁPISU</t>
  </si>
  <si>
    <t>20</t>
  </si>
  <si>
    <t>75B111</t>
  </si>
  <si>
    <t>Vnitřní kabelové rozvody do 20 kabelů - dodávka</t>
  </si>
  <si>
    <t>21</t>
  </si>
  <si>
    <t>75B117</t>
  </si>
  <si>
    <t>Vnitřní kabelové rozvody do 20 kabelů - montáž</t>
  </si>
  <si>
    <t>22</t>
  </si>
  <si>
    <t>75D211</t>
  </si>
  <si>
    <t>Výstražník se závorou, 1 skříň - dodávka</t>
  </si>
  <si>
    <t>v.č. 201</t>
  </si>
  <si>
    <t>23</t>
  </si>
  <si>
    <t>75D217</t>
  </si>
  <si>
    <t>Výstražník se závorou, 1 skříň - montáž</t>
  </si>
  <si>
    <t>24</t>
  </si>
  <si>
    <t>75D231</t>
  </si>
  <si>
    <t>VÝSTRAŽNÍK SE ZÁVOROU, 2 SKŘÍNĚ - DODÁVKA</t>
  </si>
  <si>
    <t>25</t>
  </si>
  <si>
    <t>75D237</t>
  </si>
  <si>
    <t>VÝSTRAŽNÍK SE ZÁVOROU, 2 SKŘÍNĚ - MONTÁŽ</t>
  </si>
  <si>
    <t>26</t>
  </si>
  <si>
    <t>75D248</t>
  </si>
  <si>
    <t>VÝSTRAŽNÍK BEZ ZÁVORY, 2 SKŘÍNĚ - DEMONTÁŽ</t>
  </si>
  <si>
    <t>27</t>
  </si>
  <si>
    <t>75D228</t>
  </si>
  <si>
    <t>VÝSTRAŽNÍK BEZ ZÁVORY, 1 SKŘÍŇ - DEMONTÁŽ</t>
  </si>
  <si>
    <t>28</t>
  </si>
  <si>
    <t>R1</t>
  </si>
  <si>
    <t>Otočná hlava pro montáž výložníku</t>
  </si>
  <si>
    <t>Signalprojekt</t>
  </si>
  <si>
    <t>Dodávka a montáž otočné hlavy na stožár výstražníku pro zajištění lepšího natočení výstražníků.</t>
  </si>
  <si>
    <t>29</t>
  </si>
  <si>
    <t>R2</t>
  </si>
  <si>
    <t>Prodloužený výložník pro umístění výstražníku/ výstražného kříže</t>
  </si>
  <si>
    <t>4ks pro výstražníky, 2ks pro výstražné kříže</t>
  </si>
  <si>
    <t>Položka obsahuje dodávku i montáž včetně potřebného pomocného materiálu.</t>
  </si>
  <si>
    <t>30</t>
  </si>
  <si>
    <t>75D271</t>
  </si>
  <si>
    <t>ZAŘÍZENÍ (PZZ) PRO NEVIDOMÉ - DODÁVKA</t>
  </si>
  <si>
    <t>31</t>
  </si>
  <si>
    <t>75D277</t>
  </si>
  <si>
    <t>ZAŘÍZENÍ (PZZ) PRO NEVIDOMÉ - MONTÁŽ</t>
  </si>
  <si>
    <t>32</t>
  </si>
  <si>
    <t>R3</t>
  </si>
  <si>
    <t>DOPLNĚK BŘEVNA ZÁVORY - ZARÁŽKA SLEPECKÉ HOLE</t>
  </si>
  <si>
    <t>Položka obsahuje dodávku a montáž specifického výrobku, včetně pomocného materiálu a dopravy</t>
  </si>
  <si>
    <t>33</t>
  </si>
  <si>
    <t>741731</t>
  </si>
  <si>
    <t>DVEŘNÍ KONTAKT</t>
  </si>
  <si>
    <t>34</t>
  </si>
  <si>
    <t>75B871</t>
  </si>
  <si>
    <t>ZAŘÍZENÍ BEZPEČNÉ KOMUNIKACE MEZI ZABEZPEČOVACÍMI ZAŘÍZENÍMI (32 PERIFERIÍ) - DODÁVKA</t>
  </si>
  <si>
    <t>35</t>
  </si>
  <si>
    <t>75B877</t>
  </si>
  <si>
    <t>ZAŘÍZENÍ BEZPEČNÉ KOMUNIKACE MEZI ZABEZPEČOVACÍMI ZAŘÍZENÍMI (32 PERIFERIÍ) - MONTÁŽ</t>
  </si>
  <si>
    <t>36</t>
  </si>
  <si>
    <t>75D161</t>
  </si>
  <si>
    <t>RELÉOVÝ DOMEK (DO 18 M2) PREFABRIKOVANÝ, IZOLOVANÝ, S KLIMATIZACÍ A VNITŘNÍ KABELIZACÍ - DODÁVKA</t>
  </si>
  <si>
    <t>37</t>
  </si>
  <si>
    <t>75D167</t>
  </si>
  <si>
    <t>RELÉOVÝ DOMEK (DO 18 M2) PREFABRIKOVANÝ - MONTÁŽ</t>
  </si>
  <si>
    <t>38</t>
  </si>
  <si>
    <t>75D168</t>
  </si>
  <si>
    <t>RELÉOVÝ DOMEK (DO 18 M2) PREFABRIKOVANÝ - DEMONTÁŽ</t>
  </si>
  <si>
    <t>39</t>
  </si>
  <si>
    <t>R4</t>
  </si>
  <si>
    <t>RELÉOVÝ DOMEK (DO 9 M2) PREFABRIKOVANÝ - POSUN</t>
  </si>
  <si>
    <t>posun reléového domku do nové pozice pro umožnění realizacé základů pod nový RD</t>
  </si>
  <si>
    <t>Položka zahrnuje kompletní provedení požadované práce včetně pomocné mechanizace</t>
  </si>
  <si>
    <t>40</t>
  </si>
  <si>
    <t>75B6A1</t>
  </si>
  <si>
    <t>USMĚRŇOVAČ 24 V/50 A - DODÁVKA</t>
  </si>
  <si>
    <t>v.č. 901</t>
  </si>
  <si>
    <t>41</t>
  </si>
  <si>
    <t>75B6G7</t>
  </si>
  <si>
    <t>USMĚRŇOVAČ - MONTÁŽ</t>
  </si>
  <si>
    <t>42</t>
  </si>
  <si>
    <t>75B6G8</t>
  </si>
  <si>
    <t>USMĚRŇOVAČ - DEMONTÁŽ</t>
  </si>
  <si>
    <t>43</t>
  </si>
  <si>
    <t>75D111</t>
  </si>
  <si>
    <t>SKŘÍŇ LOGIKY RELÉOVÉHO PŘEJEZDOVÉHO ZABEZPEČOVACÍHO ZAŘÍZENÍ - DODÁVKA</t>
  </si>
  <si>
    <t>44</t>
  </si>
  <si>
    <t>75D117</t>
  </si>
  <si>
    <t>SKŘÍŇ LOGIKY RELÉOVÉHO PŘEJEZDOVÉHO ZABEZPEČOVACÍHO ZAŘÍZENÍ - MONTÁŽ</t>
  </si>
  <si>
    <t>45</t>
  </si>
  <si>
    <t>75D118</t>
  </si>
  <si>
    <t>SKŘÍŇ LOGIKY RELÉOVÉHO PŘEJEZDOVÉHO ZABEZPEČOVACÍHO ZAŘÍZENÍ - DEMONTÁŽ</t>
  </si>
  <si>
    <t>46</t>
  </si>
  <si>
    <t>75B428</t>
  </si>
  <si>
    <t>STOJANOVÁ ŘADA PRO 2 STOJANY - DEMONTÁŽ</t>
  </si>
  <si>
    <t>47</t>
  </si>
  <si>
    <t>75B411</t>
  </si>
  <si>
    <t>STOJANOVÁ ŘADA PRO 1 STOJAN - DODÁVKA</t>
  </si>
  <si>
    <t>48</t>
  </si>
  <si>
    <t>75B417</t>
  </si>
  <si>
    <t>STOJANOVÁ ŘADA PRO 1 STOJAN - MONTÁŽ</t>
  </si>
  <si>
    <t>49</t>
  </si>
  <si>
    <t>75B471</t>
  </si>
  <si>
    <t>KABELOVÝ ROŠT VODOROVNÝ - DODÁVKA</t>
  </si>
  <si>
    <t>50</t>
  </si>
  <si>
    <t>75B477</t>
  </si>
  <si>
    <t>KABELOVÝ ROŠT VODOROVNÝ - MONTÁŽ</t>
  </si>
  <si>
    <t>51</t>
  </si>
  <si>
    <t>75B481</t>
  </si>
  <si>
    <t>KABELOVÝ ROŠT SVISLÝ - DODÁVKA</t>
  </si>
  <si>
    <t>52</t>
  </si>
  <si>
    <t>75B487</t>
  </si>
  <si>
    <t>KABELOVÝ ROŠT SVISLÝ - MONTÁŽ</t>
  </si>
  <si>
    <t>53</t>
  </si>
  <si>
    <t>75K671</t>
  </si>
  <si>
    <t>AKUMULÁTOROVÁ BATERIE - STOJAN/NOSIČ AKUMULÁTORŮ</t>
  </si>
  <si>
    <t>54</t>
  </si>
  <si>
    <t>75K67X</t>
  </si>
  <si>
    <t>AKUMULÁTOROVÁ BATERIE - STOJAN/NOSIČ AKUMULÁTORŮ - MONTÁŽ</t>
  </si>
  <si>
    <t>55</t>
  </si>
  <si>
    <t>75E127</t>
  </si>
  <si>
    <t>Celková prohlídka zařízení a vyhotovení revizní zprávy</t>
  </si>
  <si>
    <t>HOD</t>
  </si>
  <si>
    <t>56</t>
  </si>
  <si>
    <t>75E157</t>
  </si>
  <si>
    <t>Přezkoušení a regulace návěstidel</t>
  </si>
  <si>
    <t>5 výstražníků</t>
  </si>
  <si>
    <t>57</t>
  </si>
  <si>
    <t>75E197</t>
  </si>
  <si>
    <t>Příprava a celkové zkoušky přejezdového zabezpečovacího zařízení pro jednu kolej</t>
  </si>
  <si>
    <t>58</t>
  </si>
  <si>
    <t>75B742</t>
  </si>
  <si>
    <t>OCHRANNÁ OPATŘENÍ PROTI ATMOSFÉRICKÝM VLIVŮM - JEDNOKOLEJNÁ TRAŤ BEZ TRAKCÍ</t>
  </si>
  <si>
    <t>KM</t>
  </si>
  <si>
    <t>v.č. 401</t>
  </si>
  <si>
    <t>59</t>
  </si>
  <si>
    <t>029111</t>
  </si>
  <si>
    <t>OSTATNÍ POŽADAVKY - GEODETICKÉ ZAMĚŘENÍ - DÉLKOVÉ</t>
  </si>
  <si>
    <t>HM</t>
  </si>
  <si>
    <t>60</t>
  </si>
  <si>
    <t>75E117</t>
  </si>
  <si>
    <t>Dozor pracovníků provozovatele při práci na živém zařízení</t>
  </si>
  <si>
    <t>61</t>
  </si>
  <si>
    <t>75E1C7</t>
  </si>
  <si>
    <t>PROTOKOL UTZ</t>
  </si>
  <si>
    <t>62</t>
  </si>
  <si>
    <t>75B6M1</t>
  </si>
  <si>
    <t>BEZÚDRŽBOVÁ BATERIE 24 V/250 AH - DODÁVKA</t>
  </si>
  <si>
    <t>63</t>
  </si>
  <si>
    <t>75B6T8</t>
  </si>
  <si>
    <t>BATERIE - DEMONTÁŽ</t>
  </si>
  <si>
    <t>64</t>
  </si>
  <si>
    <t>75B6T7</t>
  </si>
  <si>
    <t>BATERIE - MONTÁŽ</t>
  </si>
  <si>
    <t>65</t>
  </si>
  <si>
    <t>R5</t>
  </si>
  <si>
    <t>SKŘÍŇKA MÍSTNÍHO OVLÁDÁNÍ PZS - DODÁVKA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</si>
  <si>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</si>
  <si>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66</t>
  </si>
  <si>
    <t>R6</t>
  </si>
  <si>
    <t>SKŘÍŇKA MÍSTNÍHO OVLÁDÁNÍ PZS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</si>
  <si>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</si>
  <si>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67</t>
  </si>
  <si>
    <t>R7</t>
  </si>
  <si>
    <t>SKŘÍŇKA MÍSTNÍHO OVLÁDÁNÍ PZS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</si>
  <si>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</si>
  <si>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68</t>
  </si>
  <si>
    <t>R8</t>
  </si>
  <si>
    <t>VENKOVNÍ TELEFONNÍ OBJEKT DO SPOL. PŘÍSTROJOVÉ SKŘÍNĚ - DODÁVKA</t>
  </si>
  <si>
    <t>69</t>
  </si>
  <si>
    <t>75IECX</t>
  </si>
  <si>
    <t>VENKOVNÍ TELEFONNÍ OBJEKT - MONTÁŽ</t>
  </si>
  <si>
    <t>70</t>
  </si>
  <si>
    <t>75IECY</t>
  </si>
  <si>
    <t>VENKOVNÍ TELEFONNÍ OBJEKT - DEMONTÁŽ</t>
  </si>
  <si>
    <t>71</t>
  </si>
  <si>
    <t>75B939</t>
  </si>
  <si>
    <t>INDIVIDUÁLNÍ SW ELEKTRONICKÉHO STAVĚDLA S RELÉOVÝM ROZHRANÍM - ÚPRAVA</t>
  </si>
  <si>
    <t>v. j.</t>
  </si>
  <si>
    <t>1. Položka obsahuje: 
 – úprava a instalace individuálního SW elektronického stavědla podle specifikace místa použití 
 –úprava a instalaci příslušného programového vybavení 
2. Položka neobsahuje: 
 X 
3. Způsob měření: 
Měří se ve výhybkových jednotkách, tj. udává se libovolná metráž kabelů a libovolná kusovitost příslušenství vztažená na jednu výhybkovou jednotku.</t>
  </si>
  <si>
    <t>72</t>
  </si>
  <si>
    <t>75E137</t>
  </si>
  <si>
    <t>PŘEZKOUŠENÍ VLAKOVÝCH CEST</t>
  </si>
  <si>
    <t>73</t>
  </si>
  <si>
    <t>75E187</t>
  </si>
  <si>
    <t>PŘÍPRAVA A CELKOVÉ ZKOUŠKY ELEKTRONICKÉHO STAVĚDLA PRO JEDNU VLAKOVOU CESTU</t>
  </si>
  <si>
    <t>74</t>
  </si>
  <si>
    <t>75E1B7</t>
  </si>
  <si>
    <t>REGULACE A ZKOUŠENÍ ZABEZPEČOVACÍHO ZAŘÍZENÍ</t>
  </si>
  <si>
    <t>75</t>
  </si>
  <si>
    <t>75B569</t>
  </si>
  <si>
    <t>ÚPRAVA RELÉOVÝCH, NAPÁJECÍCH NEBO KABELOVÝCH STOJANŮ NEBO SKŘÍNÍ</t>
  </si>
  <si>
    <t>76</t>
  </si>
  <si>
    <t>75B541</t>
  </si>
  <si>
    <t>SKŘÍŇ (STOJAN) VOLNÉ VAZBY - DODÁVKA</t>
  </si>
  <si>
    <t>77</t>
  </si>
  <si>
    <t>75B547</t>
  </si>
  <si>
    <t>SKŘÍŇ (STOJAN) VOLNÉ VAZBY - MONTÁŽ</t>
  </si>
  <si>
    <t>78</t>
  </si>
  <si>
    <t>75B979</t>
  </si>
  <si>
    <t>SW PRACOVIŠTĚ DISPEČERA DOZ - ÚPRAVA</t>
  </si>
  <si>
    <t>úprava sw DOZ Lovosice - Louny</t>
  </si>
  <si>
    <t>79</t>
  </si>
  <si>
    <t>02943</t>
  </si>
  <si>
    <t>OSTATNÍ POŽADAVKY - VYPRACOVÁNÍ RDS</t>
  </si>
  <si>
    <t>KPL</t>
  </si>
  <si>
    <t>Dokumentace PZS a úprav v SZZ</t>
  </si>
  <si>
    <t>80</t>
  </si>
  <si>
    <t>02945</t>
  </si>
  <si>
    <t>OSTAT POŽADAVKY - GEOMETRICKÝ PLÁN</t>
  </si>
  <si>
    <t>81</t>
  </si>
  <si>
    <t>747301</t>
  </si>
  <si>
    <t>PROVEDENÍ PROHLÍDKY A ZKOUŠKY PRÁVNICKOU OSOBOU, VYDÁNÍ PRŮKAZU ZPŮSOBILOSTI</t>
  </si>
  <si>
    <t>82</t>
  </si>
  <si>
    <t>R9</t>
  </si>
  <si>
    <t>VYHOTOVENÍ ZPRÁVY O POSOUZENÍ BEZPEČNOSTI (RIZIK) VČETNĚ ANALÝZY A HODNOCENÍ RIZIK V SOULADU S NAŘÍZENÍM EVROPSKÉ KOMISE (ES) Č.352/2009 V ROZSAHU TOH</t>
  </si>
  <si>
    <t>83</t>
  </si>
  <si>
    <t>R10</t>
  </si>
  <si>
    <t>PLECHOVÁ SKŘÍŇ PRO ÚSCHOVU DOKUMENTACE V RD PZS</t>
  </si>
  <si>
    <t>1. Položka obsahuje:  
 – veškeré práce a materiál obsažený v názvu položky  
2. Položka neobsahuje:  
 X  
3. Způsob měření:  
Udává se počet kusů kompletní konstrukce nebo práce.</t>
  </si>
  <si>
    <t>84</t>
  </si>
  <si>
    <t>748136</t>
  </si>
  <si>
    <t>IZOLOVANÝ ŽEBŘÍK 2x11 (2x8) PŘÍČEK</t>
  </si>
  <si>
    <t>žebřík pro údržbu výstražníků</t>
  </si>
  <si>
    <t>85</t>
  </si>
  <si>
    <t>R11</t>
  </si>
  <si>
    <t>DODÁVKA A MONTÁŽ PODLAHOVÉ KRYTINY DO RD</t>
  </si>
  <si>
    <t>1. Položka obsahuje:  
 – dodání a montáž kompletní výrobku včetně potřebného pomocného materiálu a jeho dopravy na místo určení  
 – náklady na pořízení příslušného výrobku včetně pomocného materiálu, na dopravu do místa určení  
2. Položka neobsahuje:  
 X  
3. Způsob měření:  
Udává se počet kusů kompletní konstrukce nebo práce.</t>
  </si>
  <si>
    <t>86</t>
  </si>
  <si>
    <t>703752</t>
  </si>
  <si>
    <t>PROTIPOŽÁRNÍ UCPÁVKA STĚNOU/STROPEM, TL DO 50CM, DO EI 90 MIN.</t>
  </si>
  <si>
    <t>M2</t>
  </si>
  <si>
    <t>87</t>
  </si>
  <si>
    <t>744M31</t>
  </si>
  <si>
    <t>OVLADAČ NOUZOVÉHO VYPNUTÍ KOMPLETNÍ (STOP TLAČÍTKO) DO 10 A</t>
  </si>
  <si>
    <t>88</t>
  </si>
  <si>
    <t>741C01</t>
  </si>
  <si>
    <t>EKVIPOTENCIÁLNÍ PŘÍPOJNICE</t>
  </si>
  <si>
    <t>89</t>
  </si>
  <si>
    <t>741C02</t>
  </si>
  <si>
    <t>UZEMŇOVACÍ SVORKA</t>
  </si>
  <si>
    <t>90</t>
  </si>
  <si>
    <t>741C03</t>
  </si>
  <si>
    <t>POUZDRO PRO PRŮCHOD PÁSKU STĚNOU</t>
  </si>
  <si>
    <t>91</t>
  </si>
  <si>
    <t>741C04</t>
  </si>
  <si>
    <t>OCHRANNÉ POSPOJOVÁNÍ CU VODIČEM DO 16 MM2</t>
  </si>
  <si>
    <t>uvnitř RD</t>
  </si>
  <si>
    <t>92</t>
  </si>
  <si>
    <t>744R12</t>
  </si>
  <si>
    <t>SVORKA OD 4 DO 16 MM2</t>
  </si>
  <si>
    <t>93</t>
  </si>
  <si>
    <t>748151</t>
  </si>
  <si>
    <t>BEZPEČNOSTNÍ TABULKA</t>
  </si>
  <si>
    <t>94</t>
  </si>
  <si>
    <t>747413</t>
  </si>
  <si>
    <t>MĚŘENÍ ZEMNÍCH ODPORŮ - ZEMNICÍ SÍTĚ DÉLKY PÁSKU DO 100 M</t>
  </si>
  <si>
    <t>95</t>
  </si>
  <si>
    <t>75E321</t>
  </si>
  <si>
    <t>PŘENOSNÝ POČÍTAČ PRO PŘENOS DAT Z ELEKTRONICKÉHO STAVĚDLA</t>
  </si>
  <si>
    <t>96</t>
  </si>
  <si>
    <t>744212</t>
  </si>
  <si>
    <t>KABELOVÁ SKŘÍŇ VENKOVNÍ PRÁZDNÁ PLASTOVÁ V KOMPAKTNÍM PILÍŘI, MIN. IP 44, DO 530 X 810-1500 MM</t>
  </si>
  <si>
    <t>Kabelová skříň pro dočasné přepojení závislostních kabelů</t>
  </si>
  <si>
    <t>97</t>
  </si>
  <si>
    <t>R12</t>
  </si>
  <si>
    <t>DOPRAVNÍ OPATŘENÍ NA DRÁZE PŘI VYPNUTÍ PZS Z ČINNOSTI</t>
  </si>
  <si>
    <t>Návěsti začátku a konce pomalých jízd, případně neproměnné přejezdníky</t>
  </si>
  <si>
    <t>Dodávka a osazení požadovaných návěstí. Demontáž návěstí po aktivaci PZS.</t>
  </si>
  <si>
    <t>98</t>
  </si>
  <si>
    <t>02720</t>
  </si>
  <si>
    <t>POMOC PRÁCE ZŘÍZ NEBO ZAJIŠŤ REGULACI A OCHRANU DOPRAVY</t>
  </si>
  <si>
    <t>(Přechodné dopravní značení + Trvalé dopravní značení)</t>
  </si>
  <si>
    <t>DZ P06 a IP22. Změna A29 za A30.</t>
  </si>
  <si>
    <t>Zemní práce při extr. mont. Pracích</t>
  </si>
  <si>
    <t>99</t>
  </si>
  <si>
    <t>R13</t>
  </si>
  <si>
    <t>Vytyčení trasy kabelového vedení ve volném terénu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</si>
  <si>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</si>
  <si>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100</t>
  </si>
  <si>
    <t>R14</t>
  </si>
  <si>
    <t>Geodetické vytýčení trasy</t>
  </si>
  <si>
    <t>Položka obsahuje: Geodetické vytyčení trasy. Dále obsahuje cenu za pom. mechanismy včetně všech ostatních vedlejších nákladů.</t>
  </si>
  <si>
    <t>101</t>
  </si>
  <si>
    <t>131838</t>
  </si>
  <si>
    <t>HLOUBENÍ JAM ZAPAŽ I NEPAŽ TŘ. II, ODVOZ DO 20KM</t>
  </si>
  <si>
    <t>M3</t>
  </si>
  <si>
    <t>základy RD</t>
  </si>
  <si>
    <t>102</t>
  </si>
  <si>
    <t>17411</t>
  </si>
  <si>
    <t>ZÁSYP JAM A RÝH ZEMINOU SE ZHUTNĚNÍM</t>
  </si>
  <si>
    <t>R15</t>
  </si>
  <si>
    <t>Betonový základ do rostlé zeminy bez bednění pro stožár / věž</t>
  </si>
  <si>
    <t>ZÁKLADY RELÉOVÉHO DOMKU</t>
  </si>
  <si>
    <t>Položka obsahuje: Betonový patky pro RD. Dále obsahuje cenu za pom. mechanismy včetně všech ostatních vedlejších nákladů.</t>
  </si>
  <si>
    <t>103</t>
  </si>
  <si>
    <t>132838</t>
  </si>
  <si>
    <t>HLOUBENÍ RÝH ŠÍŘ DO 2M PAŽ I NEPAŽ TŘ. II, ODVOZ DO 20KM</t>
  </si>
  <si>
    <t>104</t>
  </si>
  <si>
    <t>702312</t>
  </si>
  <si>
    <t>ZAKRYTÍ KABELŮ VÝSTRAŽNOU FÓLIÍ ŠÍŘKY PŘES 20 DO 40 CM</t>
  </si>
  <si>
    <t>105</t>
  </si>
  <si>
    <t>45157</t>
  </si>
  <si>
    <t>PODKLADNÍ A VÝPLŇOVÉ VRSTVY Z KAMENIVA TĚŽENÉHO</t>
  </si>
  <si>
    <t>106</t>
  </si>
  <si>
    <t>14173</t>
  </si>
  <si>
    <t>PROTLAČOVÁNÍ POTRUBÍ Z PLAST HMOT DN DO 200MM</t>
  </si>
  <si>
    <t>107</t>
  </si>
  <si>
    <t>702212</t>
  </si>
  <si>
    <t>KABELOVÁ CHRÁNIČKA ZEMNÍ DN PŘES 100 DO 200 MM</t>
  </si>
  <si>
    <t>108</t>
  </si>
  <si>
    <t>18241</t>
  </si>
  <si>
    <t>ZALOŽENÍ TRÁVNÍKU RUČNÍM VÝSEVEM</t>
  </si>
  <si>
    <t>109</t>
  </si>
  <si>
    <t>18120</t>
  </si>
  <si>
    <t>ÚPRAVA PLÁNĚ SE ZHUTNĚNÍM V HORNINĚ TŘ. II</t>
  </si>
  <si>
    <t>110</t>
  </si>
  <si>
    <t>R16</t>
  </si>
  <si>
    <t>Zajištění vstupního a výstupního otvoru ve zdi proti vniknutí vody do budovy</t>
  </si>
  <si>
    <t>Položka obsahuje: Příprava betonové směsi s přísadou vodního skla a ucpání otvoru do poloviny tloušťky základové zdi. Ohraničení otvoru asfaltovou hlínou, zalití ohraničeného místa asfaltem. Včetně roztavení asfaltu. Dále obsahuje cenu za pom. mechanismy včetně všech ostatních vedlejších nákladů.</t>
  </si>
  <si>
    <t>111</t>
  </si>
  <si>
    <t>709400</t>
  </si>
  <si>
    <t>ZATAŽENÍ LANKA DO CHRÁNIČKY NEBO ŽLABU</t>
  </si>
  <si>
    <t>112</t>
  </si>
  <si>
    <t>742P13</t>
  </si>
  <si>
    <t>ZATAŽENÍ KABELU DO CHRÁNIČKY - KABEL DO 4 KG/M</t>
  </si>
  <si>
    <t>113</t>
  </si>
  <si>
    <t>741Z92</t>
  </si>
  <si>
    <t>DEMONTÁŽ - ODVOZ (NA LIKVIDACI ODPADŮ NEBO JINÉ URČENÉ MÍSTO)</t>
  </si>
  <si>
    <t>tkm</t>
  </si>
  <si>
    <t>114</t>
  </si>
  <si>
    <t>742P17</t>
  </si>
  <si>
    <t>VYHLEDÁNÍ STÁVAJÍCÍHO KABELU (MĚŘENÍ, SONDA)</t>
  </si>
  <si>
    <t>115</t>
  </si>
  <si>
    <t>502941</t>
  </si>
  <si>
    <t>ZŘÍZENÍ KONSTRUKČNÍ VRSTVY TĚLESA ŽELEZNIČNÍHO SPODKU Z GEOTEXTILIE</t>
  </si>
  <si>
    <t>(ochrana svršku před znečištěním)</t>
  </si>
  <si>
    <t>116</t>
  </si>
  <si>
    <t>709210</t>
  </si>
  <si>
    <t>KŘIŽOVATKA KABELOVÝCH VEDENÍ SE STÁVAJÍCÍ INŽENÝRSKOU SÍTÍ (KABELEM, POTRUBÍM APOD.)</t>
  </si>
  <si>
    <t>117</t>
  </si>
  <si>
    <t>R17</t>
  </si>
  <si>
    <t>BETONOVÉ PANELY VČETNĚ PODKLÁDKY</t>
  </si>
  <si>
    <t>betonové panely před vstup do RD</t>
  </si>
  <si>
    <t>dodávka a uložení betonového panelu před vstup do RD na upravený terén</t>
  </si>
  <si>
    <t>118</t>
  </si>
  <si>
    <t>465921</t>
  </si>
  <si>
    <t>DLAŽBY Z BETONOVÝCH DLAŽDIC NA SUCHO</t>
  </si>
  <si>
    <t xml:space="preserve">  PS 01-01-31.2</t>
  </si>
  <si>
    <t>PZS v km 10,272 (P1924) - Přeložka sdělovacích vedení společnosti UPC Česká republika, s.r.o.</t>
  </si>
  <si>
    <t>PS 01-01-31.2</t>
  </si>
  <si>
    <t>015130</t>
  </si>
  <si>
    <t>POPLATKY ZA LIKVIDACI ODPADŮ NEKONTAMINOVANÝCH - 17 03 02 VYBOURANÝ ASFALTOVÝ BETON BEZ DEHTU</t>
  </si>
  <si>
    <t>919115</t>
  </si>
  <si>
    <t>ŘEZÁNÍ ASFALTOVÉHO KRYTU VOZOVEK TL DO 250MM</t>
  </si>
  <si>
    <t xml:space="preserve">  PS 01-01-31.3</t>
  </si>
  <si>
    <t>PZS v km 10,272 (P1924) - Přeložka nn vedení veřejného osvětlení</t>
  </si>
  <si>
    <t>PS 01-01-31.3</t>
  </si>
  <si>
    <t>Přeložka kabelu veřejného osvětlení</t>
  </si>
  <si>
    <t>742H22</t>
  </si>
  <si>
    <t>KABEL NN ČTYŘ- A PĚTIŽÍLOVÝ AL S PLASTOVOU IZOLACÍ OD 4 DO 16 MM2</t>
  </si>
  <si>
    <t>742H23</t>
  </si>
  <si>
    <t>KABEL NN ČTYŘ- A PĚTIŽÍLOVÝ AL S PLASTOVOU IZOLACÍ OD 25 DO 50 MM2</t>
  </si>
  <si>
    <t>747511</t>
  </si>
  <si>
    <t>ZKOUŠKY VODIČŮ A KABELŮ NN PRŮŘEZU ŽÍLY DO 5X25 MM2</t>
  </si>
  <si>
    <t>742L22</t>
  </si>
  <si>
    <t>UKONČENÍ DVOU AŽ PĚTIŽÍLOVÉHO KABELU KABELOVOU SPOJKOU OD 4 DO 16 MM2</t>
  </si>
  <si>
    <t>742L23</t>
  </si>
  <si>
    <t>UKONČENÍ DVOU AŽ PĚTIŽÍLOVÉHO KABELU KABELOVOU SPOJKOU OD 25 DO 50 MM2</t>
  </si>
  <si>
    <t>702233</t>
  </si>
  <si>
    <t>KABELOVÁ CHRÁNIČKA ZEMNÍ DĚLENÁ DN PŘES 200 MM</t>
  </si>
  <si>
    <t>02911</t>
  </si>
  <si>
    <t>OSTATNÍ POŽADAVKY - GEODETICKÉ ZAMĚŘENÍ</t>
  </si>
  <si>
    <t>PRÁCE SPOJENÉ S REALIZACÍ PŘELOŽKY OBJEDNANÉ U SPRÁVCE KABELU</t>
  </si>
  <si>
    <t>D.2.1.8</t>
  </si>
  <si>
    <t>Pozemní komunikace</t>
  </si>
  <si>
    <t xml:space="preserve">  SO 01-13-01</t>
  </si>
  <si>
    <t>Komunikace na přejezdu</t>
  </si>
  <si>
    <t>SO 01-13-01</t>
  </si>
  <si>
    <t>Zemní práce</t>
  </si>
  <si>
    <t>11130</t>
  </si>
  <si>
    <t>SEJMUTÍ DRNU</t>
  </si>
  <si>
    <t>11313</t>
  </si>
  <si>
    <t>ODSTRANĚNÍ KRYTU ZPEVNĚNÝCH PLOCH S ASFALTOVÝM POJIVEM</t>
  </si>
  <si>
    <t>(168+24+30+23)*0.11 {CAD plocha*tl.} =Výsledek A | 100*0.04 {CAD plocha*tl.} =Výsledek B | {Celkem: }A+B =Výsledek C</t>
  </si>
  <si>
    <t>11313B</t>
  </si>
  <si>
    <t>ODSTRANĚNÍ KRYTU ZPEVNĚNÝCH PLOCH S ASFALTOVÝM POJIVEM - DOPRAVA</t>
  </si>
  <si>
    <t>30.95*2.2*25 {Obj*ObjHm*Km} =Výsledek A</t>
  </si>
  <si>
    <t>11348</t>
  </si>
  <si>
    <t>ODSTRANĚNÍ KRYTU ZPEVNĚNÝCH PLOCH Z DLAŽDIC VČETNĚ PODKLADU</t>
  </si>
  <si>
    <t>(15+20.2+12.1)*0.24 {CAD plocha*tl} =Výsledek A</t>
  </si>
  <si>
    <t>11348B</t>
  </si>
  <si>
    <t>ODSTRANĚNÍ KRYTU ZPEVNĚNÝCH PLOCH Z DLAŽDIC VČETNĚ PODKLADU - DOPRAVA</t>
  </si>
  <si>
    <t>11.352*2.3*25 {ObjBouraní*ObjHm*Km} =Výsledek A</t>
  </si>
  <si>
    <t>113522</t>
  </si>
  <si>
    <t>ODSTRANĚNÍ CHODNÍKOVÝCH A SILNIČNÍCH OBRUBNÍKŮ BETONOVÝCH, ODVOZ DO 2KM</t>
  </si>
  <si>
    <t>58.5 {CAD výměra} =Výsledek A</t>
  </si>
  <si>
    <t>11372B</t>
  </si>
  <si>
    <t>FRÉZOVÁNÍ ZPEVNĚNÝCH PLOCH ASFALTOVÝCH - DOPRAVA</t>
  </si>
  <si>
    <t>100*0.04*2.2*3 {PlochaAB*tl.*ObjHm*Km} =Výsledek A</t>
  </si>
  <si>
    <t>113742</t>
  </si>
  <si>
    <t>FRÉZOVÁNÍ ZPEVNĚNÝCH PLOCH ASFALTOVÝCH TL. DO 40MM</t>
  </si>
  <si>
    <t>100.00 {CAD výměra} =Výsledek A</t>
  </si>
  <si>
    <t>121102</t>
  </si>
  <si>
    <t>SEJMUTÍ ORNICE NEBO LESNÍ PŮDY S ODVOZEM DO 2KM</t>
  </si>
  <si>
    <t>23.50*0.15 =Výsledek A</t>
  </si>
  <si>
    <t>12110B</t>
  </si>
  <si>
    <t>SEJMUTÍ ORNICE NEBO LESNÍ PŮDY - DOPRAVA</t>
  </si>
  <si>
    <t>M3KM</t>
  </si>
  <si>
    <t>Dovezení ornice ze zemníku</t>
  </si>
  <si>
    <t>144*0.10*2 {Plocha*tl.*Km} =Výsledek A</t>
  </si>
  <si>
    <t>17380</t>
  </si>
  <si>
    <t>ZEMNÍ KRAJNICE A DOSYPÁVKY Z NAKUPOVANÝCH MATERIÁLŮ</t>
  </si>
  <si>
    <t>Obsypání štěrkem kolem výstražníků</t>
  </si>
  <si>
    <t>70*0.1 {CAD výměra*tl.} =Výsledek A</t>
  </si>
  <si>
    <t>18231</t>
  </si>
  <si>
    <t>ROZPROSTŘENÍ ORNICE V ROVINĚ V TL DO 0,10M</t>
  </si>
  <si>
    <t>9{CAD výměra} =Výsledek A</t>
  </si>
  <si>
    <t>Poplatky za likvidaci odpadů</t>
  </si>
  <si>
    <t>014212</t>
  </si>
  <si>
    <t>POPLATKY ZA ZEMNÍK - ORNICE</t>
  </si>
  <si>
    <t>3.525*1.8 {Plocha*ObjHm} =Výsledek A</t>
  </si>
  <si>
    <t>015111</t>
  </si>
  <si>
    <t>POPLATKY ZA LIKVIDACI ODPADŮ NEKONTAMINOVANÝCH - 17 05 04 VYTĚŽENÉ ZEMINY A HORNINY - I. TŘÍDA TĚŽITELNOSTI</t>
  </si>
  <si>
    <t>11.352/0.24*0.18*2.1 {M2 dlažba/celk.tl.*tl.podkladu*ObjHm} =Výsledek A | (23.5*0.10)*2.1 {(M3 trávník)*ObjHm} =Výsledek B | {Celkem: }A+B =Výsledek C</t>
  </si>
  <si>
    <t>(30.95+100*0.04)*2.2 {M3*ObjHm} =Výsledek A</t>
  </si>
  <si>
    <t>58.5*0.12 {obruba se zákl.*hmotnost} =Výsledek A | 11.352/0.24*0.06*2.5 {dlažba pl. / tl.vč.podkl. * tl. dlaždic * obj.hm.} =Výsledek B | {Celkem: }A+B =Výsledek C</t>
  </si>
  <si>
    <t>Zakládání</t>
  </si>
  <si>
    <t>272314</t>
  </si>
  <si>
    <t>ZÁKLADY Z PROSTÉHO BETONU DO C25/30</t>
  </si>
  <si>
    <t>0.25*0.25*0.80*(29+1) {rozměry patky * počet} =Výsledek A</t>
  </si>
  <si>
    <t>Svislé a kompletní konstrukce</t>
  </si>
  <si>
    <t>348175</t>
  </si>
  <si>
    <t>ZÁBRADLÍ Z DÍLCŮ KOVOVÝCH ŽÁROVĚ STŘÍKANÉ KOVEM S NÁTĚREM</t>
  </si>
  <si>
    <t>KG</t>
  </si>
  <si>
    <t>zdvihnutí uzávěru šoupětě v chodníku o cca 12cm</t>
  </si>
  <si>
    <t>149.7 {dle tabulky ve výkresu} =Výsledek A</t>
  </si>
  <si>
    <t>Komunikace pozemní</t>
  </si>
  <si>
    <t>56333</t>
  </si>
  <si>
    <t>VOZOVKOVÉ VRSTVY ZE ŠTĚRKODRTI TL. DO 150MM</t>
  </si>
  <si>
    <t>pro chodník</t>
  </si>
  <si>
    <t>179 {CAD výměra} =Výsledek A</t>
  </si>
  <si>
    <t>56334</t>
  </si>
  <si>
    <t>VOZOVKOVÉ VRSTVY ZE ŠTĚRKODRTI TL. DO 200MM</t>
  </si>
  <si>
    <t>pro cyklostezku</t>
  </si>
  <si>
    <t>29.87 {CAD výměra} =Výsledek A</t>
  </si>
  <si>
    <t>56361</t>
  </si>
  <si>
    <t>VOZOVKOVÉ VRSTVY Z RECYKLOVANÉHO MATERIÁLU TL DO 50MM</t>
  </si>
  <si>
    <t>572123</t>
  </si>
  <si>
    <t>INFILTRAČNÍ POSTŘIK Z EMULZE DO 1,0KG/M2</t>
  </si>
  <si>
    <t>16.4 {CAD výměra} =Výsledek A</t>
  </si>
  <si>
    <t>572213</t>
  </si>
  <si>
    <t>SPOJOVACÍ POSTŘIK Z EMULZE DO 0,5KG/M2</t>
  </si>
  <si>
    <t>16.4+100.0+29.87 {u obrub+v přejezdu+cyklo} =Výsledek A</t>
  </si>
  <si>
    <t>574A34</t>
  </si>
  <si>
    <t>ASFALTOVÝ BETON PRO OBRUSNÉ VRSTVY ACO 11+, 11S TL. 40MM</t>
  </si>
  <si>
    <t>16.4+100.0 {podél obrub+v přejezdu} =Výsledek A</t>
  </si>
  <si>
    <t>574A41</t>
  </si>
  <si>
    <t>ASFALTOVÝ BETON PRO OBRUSNÉ VRSTVY ACO 8 TL. 50MM</t>
  </si>
  <si>
    <t>574C66</t>
  </si>
  <si>
    <t>ASFALTOVÝ BETON PRO LOŽNÍ VRSTVY ACL 16+, 16S TL. 70MM</t>
  </si>
  <si>
    <t>582611</t>
  </si>
  <si>
    <t>KRYTY Z BETON DLAŽDIC SE ZÁMKEM ŠEDÝCH TL 60MM DO LOŽE Z KAM</t>
  </si>
  <si>
    <t>levá strana  
dlaždice 200x100x60mm</t>
  </si>
  <si>
    <t>90 {CAD výměra} =Výsledek A</t>
  </si>
  <si>
    <t>pravá strana  
dlaždice tvar terčík 230x110x60mm</t>
  </si>
  <si>
    <t>55.5 {CAD výměra} =Výsledek A</t>
  </si>
  <si>
    <t>58261A</t>
  </si>
  <si>
    <t>KRYTY Z BETON DLAŽDIC SE ZÁMKEM BAREV RELIÉF TL 60MM DO LOŽE Z KAM</t>
  </si>
  <si>
    <t>červená slepecká dlažba</t>
  </si>
  <si>
    <t>582624</t>
  </si>
  <si>
    <t>KRYTY Z BETON DLAŽDIC SE ZÁMKEM BAREV TL 60MM DO LOŽE Z MC</t>
  </si>
  <si>
    <t>žlutá dlažba</t>
  </si>
  <si>
    <t>58920</t>
  </si>
  <si>
    <t>VÝPLŇ SPAR MODIFIKOVANÝM ASFALTEM</t>
  </si>
  <si>
    <t>Trubní vedení</t>
  </si>
  <si>
    <t>89923</t>
  </si>
  <si>
    <t>VÝŠKOVÁ ÚPRAVA KRYCÍCH HRNCŮ</t>
  </si>
  <si>
    <t>Ostatní konstrukce a práce, bourání</t>
  </si>
  <si>
    <t>914121</t>
  </si>
  <si>
    <t>DOPRAVNÍ ZNAČKY ZÁKLADNÍ VELIKOSTI OCELOVÉ FÓLIE TŘ 1 - DODÁVKA A MONTÁŽ</t>
  </si>
  <si>
    <t>1+1 {C10a+C10b} =Výsledek A | 2*1 {2x A29} =Výsledek B | {Celkem: }A+B =Výsledek C</t>
  </si>
  <si>
    <t>914123</t>
  </si>
  <si>
    <t>DOPRAVNÍ ZNAČKY ZÁKLADNÍ VELIKOSTI OCELOVÉ FÓLIE TŘ 1 - DEMONTÁŽ</t>
  </si>
  <si>
    <t>demontáž DZ A30</t>
  </si>
  <si>
    <t>914911</t>
  </si>
  <si>
    <t>SLOUPKY A STOJKY DOPRAVNÍCH ZNAČEK Z OCEL TRUBEK SE ZABETONOVÁNÍM - DODÁVKA A MONTÁŽ</t>
  </si>
  <si>
    <t>915111</t>
  </si>
  <si>
    <t>VODOROVNÉ DOPRAVNÍ ZNAČENÍ BARVOU HLADKÉ - DODÁVKA A POKLÁDKA</t>
  </si>
  <si>
    <t>150*0.25+37+1.8+49*0.125 {V4+V13a+V7+V1a} =Výsledek A</t>
  </si>
  <si>
    <t>915112</t>
  </si>
  <si>
    <t>VODOROVNÉ DOPRAVNÍ ZNAČENÍ BARVOU HLADKÉ - ODSTRANĚNÍ</t>
  </si>
  <si>
    <t>915221</t>
  </si>
  <si>
    <t>VODOR DOPRAV ZNAČ PLASTEM STRUKTURÁLNÍ NEHLUČNÉ - DOD A POKLÁDKA</t>
  </si>
  <si>
    <t>vodící pás přechodu</t>
  </si>
  <si>
    <t>2.15*6*0.03*4 {CAD délka*ks*tl.*počet} =Výsledek A</t>
  </si>
  <si>
    <t>917211</t>
  </si>
  <si>
    <t>ZÁHONOVÉ OBRUBY Z BETONOVÝCH OBRUBNÍKŮ ŠÍŘ 50MM</t>
  </si>
  <si>
    <t>12.8 {CAD výměra} =Výsledek A</t>
  </si>
  <si>
    <t>917223</t>
  </si>
  <si>
    <t>SILNIČNÍ A CHODNÍKOVÉ OBRUBY Z BETONOVÝCH OBRUBNÍKŮ ŠÍŘ 100MM</t>
  </si>
  <si>
    <t>68 {CAD výměra} =Výsledek A</t>
  </si>
  <si>
    <t>917224</t>
  </si>
  <si>
    <t>SILNIČNÍ A CHODNÍKOVÉ OBRUBY Z BETONOVÝCH OBRUBNÍKŮ ŠÍŘ 150MM</t>
  </si>
  <si>
    <t>61.2 {obruby 1000x250x150} =Výsledek A | 5.0 {přechodové obruby 1000x250(150)x150mm} =Výsledek B | 2.10 {nájezdové obruby 1000x150x150} =Výsledek C | {Celkem: }A+B+C =Výsledek D</t>
  </si>
  <si>
    <t>919111</t>
  </si>
  <si>
    <t>ŘEZÁNÍ ASFALTOVÉHO KRYTU VOZOVEK TL DO 50MM</t>
  </si>
  <si>
    <t>Dopravně inženýrské opatření</t>
  </si>
  <si>
    <t>91400</t>
  </si>
  <si>
    <t>DOČASNÉ ZAKRYTÍ NEBO OTOČENÍ STÁVAJÍCÍCH DOPRAVNÍCH ZNAČEK</t>
  </si>
  <si>
    <t>2 {B4} =Výsledek A</t>
  </si>
  <si>
    <t>914122</t>
  </si>
  <si>
    <t>DOPRAVNÍ ZNAČKY ZÁKLADNÍ VELIKOSTI OCELOVÉ FÓLIE TŘ 1 - MONTÁŽ S PŘEMÍSTĚNÍM</t>
  </si>
  <si>
    <t>2 {A15} =Výsledek A | 2 {B1} =Výsledek B | 2 {B20a} =Výsledek C | 2 {IP10a} =Výsledek D | 2 {E13} =Výsledek E | 1 {B28} =Výsledek F | 11 {IS11c} =Výsledek G | {Celkem: }A+B+C+D+E+F+G =Výsledek H</t>
  </si>
  <si>
    <t>914812</t>
  </si>
  <si>
    <t>STÁLÁ DOPRAV ZAŘÍZ Z4 OCEL MONTÁŽ S PŘESUNEM</t>
  </si>
  <si>
    <t>včetně Z2 Zábrana pro označení uzavírky</t>
  </si>
  <si>
    <t>22 {Z4} =Výsledek A | 4 {Z2} =Výsledek B | {Celkem: }A+B =Výsledek C</t>
  </si>
  <si>
    <t>914813</t>
  </si>
  <si>
    <t>STÁLÁ DOPRAV ZAŘÍZ Z4 OCEL DEMONTÁŽ</t>
  </si>
  <si>
    <t>914129</t>
  </si>
  <si>
    <t>DOPRAV ZNAČKY ZÁKLAD VEL OCEL FÓLIE TŘ 1 - NÁJEMNÉ</t>
  </si>
  <si>
    <t>KSDEN</t>
  </si>
  <si>
    <t>2*1 {B1 * počet dnů} =Výsledek A | 2*1 {IP10a * počet dnů} =Výsledek B | 2*1 {E13 * počet dnů} =Výsledek C | 1*1 {B28 * počet dnů} =Výsledek D | 11*1 {IS11c * počet dnů} =Výsledek E | {Mezisoučet: }A+B+C+D+E =Výsledek F | 2*15 {A15 * počet dnů} =Výsledek G | 2*15 {B20a * počet dnů} =Výsledek H | 22*15 {Z4 * počet dnů} =Výsledek I | 4*16 {Z2 * počet dnů} =Výsledek J | {Mezisoučet: }G+H+I+J =Výsledek K | {Celkem: }A+B+C+D+E+G+H+I+J =Výsledek L</t>
  </si>
  <si>
    <t>914312</t>
  </si>
  <si>
    <t>DOPRAV ZNAČKY ZMENŠ VEL OCEL - MONTÁŽ S PŘESUNEM</t>
  </si>
  <si>
    <t>4 {E13} =Výsledek A | 4 {B30} =Výsledek B | {Celkem: }A+B =Výsledek C</t>
  </si>
  <si>
    <t>914313</t>
  </si>
  <si>
    <t>DOPRAV ZNAČKY ZMENŠ VEL OCEL - DEMONTÁŽ</t>
  </si>
  <si>
    <t>4 {E13 * počet dnů} =Výsledek A | 4 {B30 * počet dnů} =Výsledek B | {Celkem: }A+B =Výsledek C</t>
  </si>
  <si>
    <t>914319</t>
  </si>
  <si>
    <t>DOPRAV ZNAČKY ZMENŠ VEL OCEL - NÁJEMNÉ</t>
  </si>
  <si>
    <t>914412</t>
  </si>
  <si>
    <t>DOPRAVNÍ ZNAČKY 100X150CM OCELOVÉ - MONTÁŽ S PŘEMÍSTĚNÍM</t>
  </si>
  <si>
    <t>4 {IP22} =Výsledek A</t>
  </si>
  <si>
    <t>914413</t>
  </si>
  <si>
    <t>DOPRAVNÍ ZNAČKY 100X150CM OCELOVÉ - DEMONTÁŽ</t>
  </si>
  <si>
    <t>914419</t>
  </si>
  <si>
    <t>DOPRAV ZNAČKY 100X150CM OCEL - NÁJEMNÉ</t>
  </si>
  <si>
    <t>4 {IP22 * počet dnů} =Výsledek A</t>
  </si>
  <si>
    <t>914952</t>
  </si>
  <si>
    <t>SLOUPKY A STOJKY DZ Z JÄKL PROF PRO OCEL STOJAN MONT S PŘESUN</t>
  </si>
  <si>
    <t>22+8+4 =Výsledek A</t>
  </si>
  <si>
    <t>914953</t>
  </si>
  <si>
    <t>SLOUPKY A STOJKY DZ Z JÄKL PROFILŮ PRO OCEL STOJAN DEMONTÁŽ</t>
  </si>
  <si>
    <t>914959</t>
  </si>
  <si>
    <t>SLOUP A STOJKY DZ Z JÄKL PRO OCEL STOJAN NÁJEMNÉ</t>
  </si>
  <si>
    <t>22*1+8*16+4*1 {počet * dny} =Výsledek A</t>
  </si>
  <si>
    <t>D.2.3.6</t>
  </si>
  <si>
    <t>Rozvodny vn, nn, osvětlení a dálkové ovládání odpojovačů</t>
  </si>
  <si>
    <t xml:space="preserve">  SO 01-86-01</t>
  </si>
  <si>
    <t>Napájení přejezdu P1924 v km 10,272</t>
  </si>
  <si>
    <t>SO 01-86-01</t>
  </si>
  <si>
    <t>dle přílohy č.2</t>
  </si>
  <si>
    <t>dle přílohy č.2,5, 6, 7, 8</t>
  </si>
  <si>
    <t>dle přílohy č.2,5</t>
  </si>
  <si>
    <t>18214</t>
  </si>
  <si>
    <t>ÚPRAVA POVRCHŮ SROVNÁNÍM ÚZEMÍ V TL DO 0,25M</t>
  </si>
  <si>
    <t>dle přílohy č.1, 2</t>
  </si>
  <si>
    <t>702111</t>
  </si>
  <si>
    <t>KABELOVÝ ŽLAB ZEMNÍ VČETNĚ KRYTU SVĚTLÉ ŠÍŘKY DO 120 MM</t>
  </si>
  <si>
    <t>dle přílohy č.1,2</t>
  </si>
  <si>
    <t>702901</t>
  </si>
  <si>
    <t>ZASYPÁNÍ KABELOVÉHO ŽLABU VRSTVOU Z PŘESÁTÉHO PÍSKU ČI VÝKOPKU SVĚTLÉ ŠÍŘKY DO 120 MM</t>
  </si>
  <si>
    <t>Rozvody NN</t>
  </si>
  <si>
    <t>741911</t>
  </si>
  <si>
    <t>UZEMŇOVACÍ VODIČ V ZEMI FEZN DO 120 MM2</t>
  </si>
  <si>
    <t>dle přílohy č.1,2, 6</t>
  </si>
  <si>
    <t>741C07</t>
  </si>
  <si>
    <t>VYVEDENÍ UZEMŇOVACÍCH VODIČŮ NA POVRCH/KONSTRUKCI</t>
  </si>
  <si>
    <t>741B11</t>
  </si>
  <si>
    <t>ZEMNÍCÍ TYČ FEZN DÉLKY DO 2 M</t>
  </si>
  <si>
    <t>741C11</t>
  </si>
  <si>
    <t>ZKUŠEBNÍ JÍMKA, UZEMNĚNÍ VENKOVNÍ DO VOLNÉHO TERÉNU</t>
  </si>
  <si>
    <t>dle přílohy č.2,3</t>
  </si>
  <si>
    <t>v RE a RP</t>
  </si>
  <si>
    <t>dle přílohy č.3</t>
  </si>
  <si>
    <t>744231</t>
  </si>
  <si>
    <t>KABELOVÁ SKŘÍŇ VENKOVNÍ SPOLEČNÁ PŘÍSTROJOVÁ PRO PŘEJEZDY</t>
  </si>
  <si>
    <t>RP1924</t>
  </si>
  <si>
    <t>dle přílohy č.1, 2, 3, 4</t>
  </si>
  <si>
    <t>744J31</t>
  </si>
  <si>
    <t>SILOVÝ KOMPLETNÍ VYPÍNAČ 0-1 TŘÍ-ČTYŘPÓLOVÝ DO 32 A</t>
  </si>
  <si>
    <t>RP</t>
  </si>
  <si>
    <t>744633</t>
  </si>
  <si>
    <t>JISTIČ TŘÍPÓLOVÝ (10 KA) OD 13 DO 20 A</t>
  </si>
  <si>
    <t>RE</t>
  </si>
  <si>
    <t>741413</t>
  </si>
  <si>
    <t>ZÁSUVKA/PŘÍVODKA PRŮMYSLOVÁ, KRYTÍ IP 44 400 V, DO 63 A</t>
  </si>
  <si>
    <t>dle přílohy č.1,4</t>
  </si>
  <si>
    <t>744J42</t>
  </si>
  <si>
    <t>SILOVÝ KOMPLETNÍ PŘEPÍNAČ 1-0-1 TŘÍ-ČTYŘPÓLOVÝ PŘES 32 DO 63 A</t>
  </si>
  <si>
    <t>744C01</t>
  </si>
  <si>
    <t>POMOCNÝ SPÍNAČ K MODULÁRNÍMU PŘÍSTROJI DO 125 A</t>
  </si>
  <si>
    <t>744C02</t>
  </si>
  <si>
    <t>NAPĚŤOVÁ SPOUŠŤ K MODULÁRNÍMU PŘÍSTROJI DO 125 A</t>
  </si>
  <si>
    <t>744Q22</t>
  </si>
  <si>
    <t>SVODIČ PŘEPĚTÍ TYP 1+2 (TŘÍDA B+C) 3-4 PÓLOVÝ</t>
  </si>
  <si>
    <t>Všeobecné položky</t>
  </si>
  <si>
    <t>747212</t>
  </si>
  <si>
    <t>CELKOVÁ PROHLÍDKA, ZKOUŠENÍ, MĚŘENÍ A VYHOTOVENÍ VÝCHOZÍ REVIZNÍ ZPRÁVY, PRO OBJEM IN PŘES 100 DO 500 TIS. KČ</t>
  </si>
  <si>
    <t>dle přílohy č.1</t>
  </si>
  <si>
    <t>747701</t>
  </si>
  <si>
    <t>DOKONČOVACÍ MONTÁŽNÍ PRÁCE NA ELEKTRICKÉM ZAŘÍZENÍ</t>
  </si>
  <si>
    <t>747706</t>
  </si>
  <si>
    <t>ZJIŠŤOVÁNÍ STÁVAJÍCÍHO STAVU ROZVODŮ NN</t>
  </si>
  <si>
    <t>747702</t>
  </si>
  <si>
    <t>ÚPRAVA ZAPOJENÍ STÁVAJÍCÍCH KABELOVÝCH SKŘÍNÍ/ROZVADĚČŮ</t>
  </si>
  <si>
    <t>747705</t>
  </si>
  <si>
    <t>MANIPULACE NA ZAŘÍZENÍCH PROVÁDĚNÉ PROVOZOVATELEM</t>
  </si>
  <si>
    <t>D.9898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</si>
  <si>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</si>
  <si>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</si>
  <si>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</si>
  <si>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</si>
  <si>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</si>
  <si>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</si>
  <si>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</si>
  <si>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</si>
  <si>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</si>
  <si>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</si>
  <si>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</si>
  <si>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</si>
  <si>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</si>
  <si>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</si>
  <si>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</si>
  <si>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</si>
  <si>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Vypracování kompletní dokumentace skutečného provedení v elektronické formě.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</si>
  <si>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</si>
  <si>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</si>
  <si>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</si>
  <si>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Nájmy hrazené zhotovitelem stavby</t>
  </si>
  <si>
    <t>Finanční prostředky za nájmy hrazené za dobu realizace stavby na mimodrážních pozemcích</t>
  </si>
  <si>
    <t>Pronájmy pozemků pro účely stavby v období dle harmonogramu stavby - včetně všech příslušných poplatků vyplývajících z užívání pozemků.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</si>
  <si>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</si>
  <si>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</si>
  <si>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</si>
  <si>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</si>
  <si>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</si>
  <si>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</si>
  <si>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</si>
  <si>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</si>
  <si>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</si>
  <si>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</si>
  <si>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</si>
  <si>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za dobu trvání stavby</t>
  </si>
  <si>
    <t>Položka zahrnuje veškeré činnosti nezbytné pro zajištění exkurze. Veškeré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</si>
</sst>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0+C10+C14+C16+C18</f>
      </c>
    </row>
    <row r="7" spans="2:3" ht="12.75" customHeight="1">
      <c r="B7" s="8" t="s">
        <v>7</v>
      </c>
      <c s="10">
        <f>0+E10+E14+E16+E18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</f>
      </c>
      <c s="14">
        <f>C10*0.21</f>
      </c>
      <c s="14">
        <f>0+E11+E12+E13</f>
      </c>
      <c s="13">
        <f>0+F11+F12+F13</f>
      </c>
    </row>
    <row r="11" spans="1:6" ht="12.75">
      <c r="A11" s="11" t="s">
        <v>16</v>
      </c>
      <c s="12" t="s">
        <v>17</v>
      </c>
      <c s="14">
        <f>'PS 01-01-31.1'!K8+'PS 01-01-31.1'!M8</f>
      </c>
      <c s="14">
        <f>C11*0.21</f>
      </c>
      <c s="14">
        <f>C11+D11</f>
      </c>
      <c s="13">
        <f>'PS 01-01-31.1'!T7</f>
      </c>
    </row>
    <row r="12" spans="1:6" ht="25.5">
      <c r="A12" s="11" t="s">
        <v>462</v>
      </c>
      <c s="12" t="s">
        <v>463</v>
      </c>
      <c s="14">
        <f>'PS 01-01-31.2'!K8+'PS 01-01-31.2'!M8</f>
      </c>
      <c s="14">
        <f>C12*0.21</f>
      </c>
      <c s="14">
        <f>C12+D12</f>
      </c>
      <c s="13">
        <f>'PS 01-01-31.2'!T7</f>
      </c>
    </row>
    <row r="13" spans="1:6" ht="12.75">
      <c r="A13" s="11" t="s">
        <v>469</v>
      </c>
      <c s="12" t="s">
        <v>470</v>
      </c>
      <c s="14">
        <f>'PS 01-01-31.3'!K8+'PS 01-01-31.3'!M8</f>
      </c>
      <c s="14">
        <f>C13*0.21</f>
      </c>
      <c s="14">
        <f>C13+D13</f>
      </c>
      <c s="13">
        <f>'PS 01-01-31.3'!T7</f>
      </c>
    </row>
    <row r="14" spans="1:6" ht="12.75">
      <c r="A14" s="11" t="s">
        <v>488</v>
      </c>
      <c s="12" t="s">
        <v>489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490</v>
      </c>
      <c s="12" t="s">
        <v>491</v>
      </c>
      <c s="14">
        <f>'SO 01-13-01'!K8+'SO 01-13-01'!M8</f>
      </c>
      <c s="14">
        <f>C15*0.21</f>
      </c>
      <c s="14">
        <f>C15+D15</f>
      </c>
      <c s="13">
        <f>'SO 01-13-01'!T7</f>
      </c>
    </row>
    <row r="16" spans="1:6" ht="12.75">
      <c r="A16" s="11" t="s">
        <v>662</v>
      </c>
      <c s="12" t="s">
        <v>663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664</v>
      </c>
      <c s="12" t="s">
        <v>665</v>
      </c>
      <c s="14">
        <f>'SO 01-86-01'!K8+'SO 01-86-01'!M8</f>
      </c>
      <c s="14">
        <f>C17*0.21</f>
      </c>
      <c s="14">
        <f>C17+D17</f>
      </c>
      <c s="13">
        <f>'SO 01-86-01'!T7</f>
      </c>
    </row>
    <row r="18" spans="1:6" ht="12.75">
      <c r="A18" s="11" t="s">
        <v>724</v>
      </c>
      <c s="12" t="s">
        <v>725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726</v>
      </c>
      <c s="12" t="s">
        <v>725</v>
      </c>
      <c s="14">
        <f>'SO 98-98'!K8+'SO 98-98'!M8</f>
      </c>
      <c s="14">
        <f>C19*0.21</f>
      </c>
      <c s="14">
        <f>C19+D19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COUNTIFS(L8:L484,"=0",A8:A484,"P")+COUNTIFS(L8:L484,"",A8:A484,"P")+SUM(Q8:Q484)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0+J9+J34+J403</f>
      </c>
      <c s="29">
        <f>0+K9+K34+K403</f>
      </c>
      <c s="29">
        <f>0+L9+L34+L403</f>
      </c>
      <c s="29">
        <f>0+M9+M34+M403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62</v>
      </c>
    </row>
    <row r="16" spans="1:5" ht="12.75">
      <c r="A16" s="35" t="s">
        <v>56</v>
      </c>
      <c r="E16" s="40" t="s">
        <v>62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63</v>
      </c>
      <c s="35" t="s">
        <v>47</v>
      </c>
      <c s="6" t="s">
        <v>64</v>
      </c>
      <c s="36" t="s">
        <v>52</v>
      </c>
      <c s="37">
        <v>0.8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62</v>
      </c>
    </row>
    <row r="20" spans="1:5" ht="12.75">
      <c r="A20" s="35" t="s">
        <v>56</v>
      </c>
      <c r="E20" s="40" t="s">
        <v>62</v>
      </c>
    </row>
    <row r="21" spans="1:5" ht="12.75">
      <c r="A21" t="s">
        <v>58</v>
      </c>
      <c r="E21" s="39" t="s">
        <v>59</v>
      </c>
    </row>
    <row r="22" spans="1:16" ht="25.5">
      <c r="A22" t="s">
        <v>49</v>
      </c>
      <c s="34" t="s">
        <v>65</v>
      </c>
      <c s="34" t="s">
        <v>66</v>
      </c>
      <c s="35" t="s">
        <v>47</v>
      </c>
      <c s="6" t="s">
        <v>67</v>
      </c>
      <c s="36" t="s">
        <v>52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62</v>
      </c>
    </row>
    <row r="24" spans="1:5" ht="12.75">
      <c r="A24" s="35" t="s">
        <v>56</v>
      </c>
      <c r="E24" s="40" t="s">
        <v>62</v>
      </c>
    </row>
    <row r="25" spans="1:5" ht="12.75">
      <c r="A25" t="s">
        <v>58</v>
      </c>
      <c r="E25" s="39" t="s">
        <v>59</v>
      </c>
    </row>
    <row r="26" spans="1:16" ht="25.5">
      <c r="A26" t="s">
        <v>49</v>
      </c>
      <c s="34" t="s">
        <v>68</v>
      </c>
      <c s="34" t="s">
        <v>69</v>
      </c>
      <c s="35" t="s">
        <v>47</v>
      </c>
      <c s="6" t="s">
        <v>70</v>
      </c>
      <c s="36" t="s">
        <v>52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62</v>
      </c>
    </row>
    <row r="28" spans="1:5" ht="12.75">
      <c r="A28" s="35" t="s">
        <v>56</v>
      </c>
      <c r="E28" s="40" t="s">
        <v>62</v>
      </c>
    </row>
    <row r="29" spans="1:5" ht="12.75">
      <c r="A29" t="s">
        <v>58</v>
      </c>
      <c r="E29" s="39" t="s">
        <v>59</v>
      </c>
    </row>
    <row r="30" spans="1:16" ht="25.5">
      <c r="A30" t="s">
        <v>49</v>
      </c>
      <c s="34" t="s">
        <v>71</v>
      </c>
      <c s="34" t="s">
        <v>72</v>
      </c>
      <c s="35" t="s">
        <v>47</v>
      </c>
      <c s="6" t="s">
        <v>73</v>
      </c>
      <c s="36" t="s">
        <v>52</v>
      </c>
      <c s="37">
        <v>0.2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62</v>
      </c>
    </row>
    <row r="32" spans="1:5" ht="12.75">
      <c r="A32" s="35" t="s">
        <v>56</v>
      </c>
      <c r="E32" s="40" t="s">
        <v>62</v>
      </c>
    </row>
    <row r="33" spans="1:5" ht="12.75">
      <c r="A33" t="s">
        <v>58</v>
      </c>
      <c r="E33" s="39" t="s">
        <v>59</v>
      </c>
    </row>
    <row r="34" spans="1:13" ht="12.75">
      <c r="A34" t="s">
        <v>46</v>
      </c>
      <c r="C34" s="31" t="s">
        <v>27</v>
      </c>
      <c r="E34" s="33" t="s">
        <v>74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</f>
      </c>
      <c s="32">
        <f>0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</f>
      </c>
    </row>
    <row r="35" spans="1:16" ht="12.75">
      <c r="A35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78</v>
      </c>
      <c s="37">
        <v>3.18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62</v>
      </c>
    </row>
    <row r="37" spans="1:5" ht="12.75">
      <c r="A37" s="35" t="s">
        <v>56</v>
      </c>
      <c r="E37" s="40" t="s">
        <v>79</v>
      </c>
    </row>
    <row r="38" spans="1:5" ht="12.75">
      <c r="A38" t="s">
        <v>58</v>
      </c>
      <c r="E38" s="39" t="s">
        <v>59</v>
      </c>
    </row>
    <row r="39" spans="1:16" ht="12.75">
      <c r="A39" t="s">
        <v>49</v>
      </c>
      <c s="34" t="s">
        <v>80</v>
      </c>
      <c s="34" t="s">
        <v>81</v>
      </c>
      <c s="35" t="s">
        <v>47</v>
      </c>
      <c s="6" t="s">
        <v>82</v>
      </c>
      <c s="36" t="s">
        <v>78</v>
      </c>
      <c s="37">
        <v>3.18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62</v>
      </c>
    </row>
    <row r="41" spans="1:5" ht="12.75">
      <c r="A41" s="35" t="s">
        <v>56</v>
      </c>
      <c r="E41" s="40" t="s">
        <v>79</v>
      </c>
    </row>
    <row r="42" spans="1:5" ht="12.75">
      <c r="A42" t="s">
        <v>58</v>
      </c>
      <c r="E42" s="39" t="s">
        <v>59</v>
      </c>
    </row>
    <row r="43" spans="1:16" ht="12.75">
      <c r="A43" t="s">
        <v>49</v>
      </c>
      <c s="34" t="s">
        <v>83</v>
      </c>
      <c s="34" t="s">
        <v>84</v>
      </c>
      <c s="35" t="s">
        <v>47</v>
      </c>
      <c s="6" t="s">
        <v>85</v>
      </c>
      <c s="36" t="s">
        <v>78</v>
      </c>
      <c s="37">
        <v>1.71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62</v>
      </c>
    </row>
    <row r="45" spans="1:5" ht="12.75">
      <c r="A45" s="35" t="s">
        <v>56</v>
      </c>
      <c r="E45" s="40" t="s">
        <v>79</v>
      </c>
    </row>
    <row r="46" spans="1:5" ht="12.75">
      <c r="A46" t="s">
        <v>58</v>
      </c>
      <c r="E46" s="39" t="s">
        <v>59</v>
      </c>
    </row>
    <row r="47" spans="1:16" ht="12.75">
      <c r="A47" t="s">
        <v>49</v>
      </c>
      <c s="34" t="s">
        <v>86</v>
      </c>
      <c s="34" t="s">
        <v>87</v>
      </c>
      <c s="35" t="s">
        <v>47</v>
      </c>
      <c s="6" t="s">
        <v>88</v>
      </c>
      <c s="36" t="s">
        <v>78</v>
      </c>
      <c s="37">
        <v>1.71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62</v>
      </c>
    </row>
    <row r="49" spans="1:5" ht="12.75">
      <c r="A49" s="35" t="s">
        <v>56</v>
      </c>
      <c r="E49" s="40" t="s">
        <v>89</v>
      </c>
    </row>
    <row r="50" spans="1:5" ht="12.75">
      <c r="A50" t="s">
        <v>58</v>
      </c>
      <c r="E50" s="39" t="s">
        <v>59</v>
      </c>
    </row>
    <row r="51" spans="1:16" ht="12.75">
      <c r="A51" t="s">
        <v>49</v>
      </c>
      <c s="34" t="s">
        <v>90</v>
      </c>
      <c s="34" t="s">
        <v>91</v>
      </c>
      <c s="35" t="s">
        <v>47</v>
      </c>
      <c s="6" t="s">
        <v>92</v>
      </c>
      <c s="36" t="s">
        <v>93</v>
      </c>
      <c s="37">
        <v>30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62</v>
      </c>
    </row>
    <row r="53" spans="1:5" ht="12.75">
      <c r="A53" s="35" t="s">
        <v>56</v>
      </c>
      <c r="E53" s="40" t="s">
        <v>79</v>
      </c>
    </row>
    <row r="54" spans="1:5" ht="12.75">
      <c r="A54" t="s">
        <v>58</v>
      </c>
      <c r="E54" s="39" t="s">
        <v>59</v>
      </c>
    </row>
    <row r="55" spans="1:16" ht="25.5">
      <c r="A55" t="s">
        <v>49</v>
      </c>
      <c s="34" t="s">
        <v>94</v>
      </c>
      <c s="34" t="s">
        <v>95</v>
      </c>
      <c s="35" t="s">
        <v>47</v>
      </c>
      <c s="6" t="s">
        <v>96</v>
      </c>
      <c s="36" t="s">
        <v>97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62</v>
      </c>
    </row>
    <row r="57" spans="1:5" ht="12.75">
      <c r="A57" s="35" t="s">
        <v>56</v>
      </c>
      <c r="E57" s="40" t="s">
        <v>79</v>
      </c>
    </row>
    <row r="58" spans="1:5" ht="12.75">
      <c r="A58" t="s">
        <v>58</v>
      </c>
      <c r="E58" s="39" t="s">
        <v>59</v>
      </c>
    </row>
    <row r="59" spans="1:16" ht="12.75">
      <c r="A59" t="s">
        <v>49</v>
      </c>
      <c s="34" t="s">
        <v>98</v>
      </c>
      <c s="34" t="s">
        <v>99</v>
      </c>
      <c s="35" t="s">
        <v>47</v>
      </c>
      <c s="6" t="s">
        <v>100</v>
      </c>
      <c s="36" t="s">
        <v>93</v>
      </c>
      <c s="37">
        <v>160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62</v>
      </c>
    </row>
    <row r="61" spans="1:5" ht="12.75">
      <c r="A61" s="35" t="s">
        <v>56</v>
      </c>
      <c r="E61" s="40" t="s">
        <v>79</v>
      </c>
    </row>
    <row r="62" spans="1:5" ht="12.75">
      <c r="A62" t="s">
        <v>58</v>
      </c>
      <c r="E62" s="39" t="s">
        <v>59</v>
      </c>
    </row>
    <row r="63" spans="1:16" ht="25.5">
      <c r="A63" t="s">
        <v>49</v>
      </c>
      <c s="34" t="s">
        <v>101</v>
      </c>
      <c s="34" t="s">
        <v>102</v>
      </c>
      <c s="35" t="s">
        <v>47</v>
      </c>
      <c s="6" t="s">
        <v>103</v>
      </c>
      <c s="36" t="s">
        <v>97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62</v>
      </c>
    </row>
    <row r="65" spans="1:5" ht="12.75">
      <c r="A65" s="35" t="s">
        <v>56</v>
      </c>
      <c r="E65" s="40" t="s">
        <v>79</v>
      </c>
    </row>
    <row r="66" spans="1:5" ht="12.75">
      <c r="A66" t="s">
        <v>58</v>
      </c>
      <c r="E66" s="39" t="s">
        <v>59</v>
      </c>
    </row>
    <row r="67" spans="1:16" ht="25.5">
      <c r="A67" t="s">
        <v>49</v>
      </c>
      <c s="34" t="s">
        <v>104</v>
      </c>
      <c s="34" t="s">
        <v>105</v>
      </c>
      <c s="35" t="s">
        <v>47</v>
      </c>
      <c s="6" t="s">
        <v>106</v>
      </c>
      <c s="36" t="s">
        <v>97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62</v>
      </c>
    </row>
    <row r="69" spans="1:5" ht="12.75">
      <c r="A69" s="35" t="s">
        <v>56</v>
      </c>
      <c r="E69" s="40" t="s">
        <v>62</v>
      </c>
    </row>
    <row r="70" spans="1:5" ht="12.75">
      <c r="A70" t="s">
        <v>58</v>
      </c>
      <c r="E70" s="39" t="s">
        <v>59</v>
      </c>
    </row>
    <row r="71" spans="1:16" ht="25.5">
      <c r="A71" t="s">
        <v>49</v>
      </c>
      <c s="34" t="s">
        <v>107</v>
      </c>
      <c s="34" t="s">
        <v>108</v>
      </c>
      <c s="35" t="s">
        <v>47</v>
      </c>
      <c s="6" t="s">
        <v>109</v>
      </c>
      <c s="36" t="s">
        <v>97</v>
      </c>
      <c s="37">
        <v>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62</v>
      </c>
    </row>
    <row r="73" spans="1:5" ht="12.75">
      <c r="A73" s="35" t="s">
        <v>56</v>
      </c>
      <c r="E73" s="40" t="s">
        <v>62</v>
      </c>
    </row>
    <row r="74" spans="1:5" ht="12.75">
      <c r="A74" t="s">
        <v>58</v>
      </c>
      <c r="E74" s="39" t="s">
        <v>59</v>
      </c>
    </row>
    <row r="75" spans="1:16" ht="12.75">
      <c r="A75" t="s">
        <v>49</v>
      </c>
      <c s="34" t="s">
        <v>110</v>
      </c>
      <c s="34" t="s">
        <v>111</v>
      </c>
      <c s="35" t="s">
        <v>47</v>
      </c>
      <c s="6" t="s">
        <v>112</v>
      </c>
      <c s="36" t="s">
        <v>97</v>
      </c>
      <c s="37">
        <v>37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62</v>
      </c>
    </row>
    <row r="77" spans="1:5" ht="12.75">
      <c r="A77" s="35" t="s">
        <v>56</v>
      </c>
      <c r="E77" s="40" t="s">
        <v>62</v>
      </c>
    </row>
    <row r="78" spans="1:5" ht="12.75">
      <c r="A78" t="s">
        <v>58</v>
      </c>
      <c r="E78" s="39" t="s">
        <v>59</v>
      </c>
    </row>
    <row r="79" spans="1:16" ht="12.75">
      <c r="A79" t="s">
        <v>49</v>
      </c>
      <c s="34" t="s">
        <v>113</v>
      </c>
      <c s="34" t="s">
        <v>114</v>
      </c>
      <c s="35" t="s">
        <v>47</v>
      </c>
      <c s="6" t="s">
        <v>115</v>
      </c>
      <c s="36" t="s">
        <v>97</v>
      </c>
      <c s="37">
        <v>37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62</v>
      </c>
    </row>
    <row r="81" spans="1:5" ht="12.75">
      <c r="A81" s="35" t="s">
        <v>56</v>
      </c>
      <c r="E81" s="40" t="s">
        <v>62</v>
      </c>
    </row>
    <row r="82" spans="1:5" ht="12.75">
      <c r="A82" t="s">
        <v>58</v>
      </c>
      <c r="E82" s="39" t="s">
        <v>59</v>
      </c>
    </row>
    <row r="83" spans="1:16" ht="12.75">
      <c r="A83" t="s">
        <v>49</v>
      </c>
      <c s="34" t="s">
        <v>116</v>
      </c>
      <c s="34" t="s">
        <v>117</v>
      </c>
      <c s="35" t="s">
        <v>47</v>
      </c>
      <c s="6" t="s">
        <v>118</v>
      </c>
      <c s="36" t="s">
        <v>97</v>
      </c>
      <c s="37">
        <v>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62</v>
      </c>
    </row>
    <row r="85" spans="1:5" ht="12.75">
      <c r="A85" s="35" t="s">
        <v>56</v>
      </c>
      <c r="E85" s="40" t="s">
        <v>62</v>
      </c>
    </row>
    <row r="86" spans="1:5" ht="12.75">
      <c r="A86" t="s">
        <v>58</v>
      </c>
      <c r="E86" s="39" t="s">
        <v>59</v>
      </c>
    </row>
    <row r="87" spans="1:16" ht="12.75">
      <c r="A87" t="s">
        <v>49</v>
      </c>
      <c s="34" t="s">
        <v>119</v>
      </c>
      <c s="34" t="s">
        <v>120</v>
      </c>
      <c s="35" t="s">
        <v>47</v>
      </c>
      <c s="6" t="s">
        <v>121</v>
      </c>
      <c s="36" t="s">
        <v>93</v>
      </c>
      <c s="37">
        <v>40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62</v>
      </c>
    </row>
    <row r="89" spans="1:5" ht="12.75">
      <c r="A89" s="35" t="s">
        <v>56</v>
      </c>
      <c r="E89" s="40" t="s">
        <v>62</v>
      </c>
    </row>
    <row r="90" spans="1:5" ht="12.75">
      <c r="A90" t="s">
        <v>58</v>
      </c>
      <c r="E90" s="39" t="s">
        <v>59</v>
      </c>
    </row>
    <row r="91" spans="1:16" ht="12.75">
      <c r="A91" t="s">
        <v>49</v>
      </c>
      <c s="34" t="s">
        <v>122</v>
      </c>
      <c s="34" t="s">
        <v>123</v>
      </c>
      <c s="35" t="s">
        <v>47</v>
      </c>
      <c s="6" t="s">
        <v>124</v>
      </c>
      <c s="36" t="s">
        <v>93</v>
      </c>
      <c s="37">
        <v>40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62</v>
      </c>
    </row>
    <row r="93" spans="1:5" ht="12.75">
      <c r="A93" s="35" t="s">
        <v>56</v>
      </c>
      <c r="E93" s="40" t="s">
        <v>62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125</v>
      </c>
      <c s="34" t="s">
        <v>126</v>
      </c>
      <c s="35" t="s">
        <v>47</v>
      </c>
      <c s="6" t="s">
        <v>127</v>
      </c>
      <c s="36" t="s">
        <v>97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62</v>
      </c>
    </row>
    <row r="97" spans="1:5" ht="12.75">
      <c r="A97" s="35" t="s">
        <v>56</v>
      </c>
      <c r="E97" s="40" t="s">
        <v>128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129</v>
      </c>
      <c s="34" t="s">
        <v>130</v>
      </c>
      <c s="35" t="s">
        <v>47</v>
      </c>
      <c s="6" t="s">
        <v>131</v>
      </c>
      <c s="36" t="s">
        <v>97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62</v>
      </c>
    </row>
    <row r="101" spans="1:5" ht="12.75">
      <c r="A101" s="35" t="s">
        <v>56</v>
      </c>
      <c r="E101" s="40" t="s">
        <v>62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132</v>
      </c>
      <c s="34" t="s">
        <v>133</v>
      </c>
      <c s="35" t="s">
        <v>47</v>
      </c>
      <c s="6" t="s">
        <v>134</v>
      </c>
      <c s="36" t="s">
        <v>97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62</v>
      </c>
    </row>
    <row r="105" spans="1:5" ht="12.75">
      <c r="A105" s="35" t="s">
        <v>56</v>
      </c>
      <c r="E105" s="40" t="s">
        <v>62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135</v>
      </c>
      <c s="34" t="s">
        <v>136</v>
      </c>
      <c s="35" t="s">
        <v>47</v>
      </c>
      <c s="6" t="s">
        <v>137</v>
      </c>
      <c s="36" t="s">
        <v>97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62</v>
      </c>
    </row>
    <row r="109" spans="1:5" ht="12.75">
      <c r="A109" s="35" t="s">
        <v>56</v>
      </c>
      <c r="E109" s="40" t="s">
        <v>62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138</v>
      </c>
      <c s="34" t="s">
        <v>139</v>
      </c>
      <c s="35" t="s">
        <v>47</v>
      </c>
      <c s="6" t="s">
        <v>140</v>
      </c>
      <c s="36" t="s">
        <v>97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62</v>
      </c>
    </row>
    <row r="113" spans="1:5" ht="12.75">
      <c r="A113" s="35" t="s">
        <v>56</v>
      </c>
      <c r="E113" s="40" t="s">
        <v>62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97</v>
      </c>
      <c s="37">
        <v>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62</v>
      </c>
    </row>
    <row r="117" spans="1:5" ht="12.75">
      <c r="A117" s="35" t="s">
        <v>56</v>
      </c>
      <c r="E117" s="40" t="s">
        <v>62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97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147</v>
      </c>
      <c>
        <f>(M119*21)/100</f>
      </c>
      <c t="s">
        <v>27</v>
      </c>
    </row>
    <row r="120" spans="1:5" ht="12.75">
      <c r="A120" s="35" t="s">
        <v>54</v>
      </c>
      <c r="E120" s="39" t="s">
        <v>62</v>
      </c>
    </row>
    <row r="121" spans="1:5" ht="12.75">
      <c r="A121" s="35" t="s">
        <v>56</v>
      </c>
      <c r="E121" s="40" t="s">
        <v>62</v>
      </c>
    </row>
    <row r="122" spans="1:5" ht="25.5">
      <c r="A122" t="s">
        <v>58</v>
      </c>
      <c r="E122" s="39" t="s">
        <v>148</v>
      </c>
    </row>
    <row r="123" spans="1:16" ht="12.75">
      <c r="A123" t="s">
        <v>49</v>
      </c>
      <c s="34" t="s">
        <v>149</v>
      </c>
      <c s="34" t="s">
        <v>150</v>
      </c>
      <c s="35" t="s">
        <v>47</v>
      </c>
      <c s="6" t="s">
        <v>151</v>
      </c>
      <c s="36" t="s">
        <v>97</v>
      </c>
      <c s="37">
        <v>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147</v>
      </c>
      <c>
        <f>(M123*21)/100</f>
      </c>
      <c t="s">
        <v>27</v>
      </c>
    </row>
    <row r="124" spans="1:5" ht="12.75">
      <c r="A124" s="35" t="s">
        <v>54</v>
      </c>
      <c r="E124" s="39" t="s">
        <v>62</v>
      </c>
    </row>
    <row r="125" spans="1:5" ht="12.75">
      <c r="A125" s="35" t="s">
        <v>56</v>
      </c>
      <c r="E125" s="40" t="s">
        <v>152</v>
      </c>
    </row>
    <row r="126" spans="1:5" ht="12.75">
      <c r="A126" t="s">
        <v>58</v>
      </c>
      <c r="E126" s="39" t="s">
        <v>153</v>
      </c>
    </row>
    <row r="127" spans="1:16" ht="12.75">
      <c r="A127" t="s">
        <v>49</v>
      </c>
      <c s="34" t="s">
        <v>154</v>
      </c>
      <c s="34" t="s">
        <v>155</v>
      </c>
      <c s="35" t="s">
        <v>47</v>
      </c>
      <c s="6" t="s">
        <v>156</v>
      </c>
      <c s="36" t="s">
        <v>97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62</v>
      </c>
    </row>
    <row r="129" spans="1:5" ht="12.75">
      <c r="A129" s="35" t="s">
        <v>56</v>
      </c>
      <c r="E129" s="40" t="s">
        <v>62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157</v>
      </c>
      <c s="34" t="s">
        <v>158</v>
      </c>
      <c s="35" t="s">
        <v>47</v>
      </c>
      <c s="6" t="s">
        <v>159</v>
      </c>
      <c s="36" t="s">
        <v>97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62</v>
      </c>
    </row>
    <row r="133" spans="1:5" ht="12.75">
      <c r="A133" s="35" t="s">
        <v>56</v>
      </c>
      <c r="E133" s="40" t="s">
        <v>62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160</v>
      </c>
      <c s="34" t="s">
        <v>161</v>
      </c>
      <c s="35" t="s">
        <v>47</v>
      </c>
      <c s="6" t="s">
        <v>162</v>
      </c>
      <c s="36" t="s">
        <v>97</v>
      </c>
      <c s="37">
        <v>4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147</v>
      </c>
      <c>
        <f>(M135*21)/100</f>
      </c>
      <c t="s">
        <v>27</v>
      </c>
    </row>
    <row r="136" spans="1:5" ht="12.75">
      <c r="A136" s="35" t="s">
        <v>54</v>
      </c>
      <c r="E136" s="39" t="s">
        <v>62</v>
      </c>
    </row>
    <row r="137" spans="1:5" ht="12.75">
      <c r="A137" s="35" t="s">
        <v>56</v>
      </c>
      <c r="E137" s="40" t="s">
        <v>62</v>
      </c>
    </row>
    <row r="138" spans="1:5" ht="25.5">
      <c r="A138" t="s">
        <v>58</v>
      </c>
      <c r="E138" s="39" t="s">
        <v>163</v>
      </c>
    </row>
    <row r="139" spans="1:16" ht="12.75">
      <c r="A139" t="s">
        <v>49</v>
      </c>
      <c s="34" t="s">
        <v>164</v>
      </c>
      <c s="34" t="s">
        <v>165</v>
      </c>
      <c s="35" t="s">
        <v>47</v>
      </c>
      <c s="6" t="s">
        <v>166</v>
      </c>
      <c s="36" t="s">
        <v>97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62</v>
      </c>
    </row>
    <row r="141" spans="1:5" ht="12.75">
      <c r="A141" s="35" t="s">
        <v>56</v>
      </c>
      <c r="E141" s="40" t="s">
        <v>62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167</v>
      </c>
      <c s="34" t="s">
        <v>168</v>
      </c>
      <c s="35" t="s">
        <v>47</v>
      </c>
      <c s="6" t="s">
        <v>169</v>
      </c>
      <c s="36" t="s">
        <v>97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62</v>
      </c>
    </row>
    <row r="145" spans="1:5" ht="12.75">
      <c r="A145" s="35" t="s">
        <v>56</v>
      </c>
      <c r="E145" s="40" t="s">
        <v>62</v>
      </c>
    </row>
    <row r="146" spans="1:5" ht="12.75">
      <c r="A146" t="s">
        <v>58</v>
      </c>
      <c r="E146" s="39" t="s">
        <v>59</v>
      </c>
    </row>
    <row r="147" spans="1:16" ht="25.5">
      <c r="A147" t="s">
        <v>49</v>
      </c>
      <c s="34" t="s">
        <v>170</v>
      </c>
      <c s="34" t="s">
        <v>171</v>
      </c>
      <c s="35" t="s">
        <v>47</v>
      </c>
      <c s="6" t="s">
        <v>172</v>
      </c>
      <c s="36" t="s">
        <v>97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62</v>
      </c>
    </row>
    <row r="149" spans="1:5" ht="12.75">
      <c r="A149" s="35" t="s">
        <v>56</v>
      </c>
      <c r="E149" s="40" t="s">
        <v>62</v>
      </c>
    </row>
    <row r="150" spans="1:5" ht="12.75">
      <c r="A150" t="s">
        <v>58</v>
      </c>
      <c r="E150" s="39" t="s">
        <v>59</v>
      </c>
    </row>
    <row r="151" spans="1:16" ht="25.5">
      <c r="A151" t="s">
        <v>49</v>
      </c>
      <c s="34" t="s">
        <v>173</v>
      </c>
      <c s="34" t="s">
        <v>174</v>
      </c>
      <c s="35" t="s">
        <v>47</v>
      </c>
      <c s="6" t="s">
        <v>175</v>
      </c>
      <c s="36" t="s">
        <v>97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62</v>
      </c>
    </row>
    <row r="153" spans="1:5" ht="12.75">
      <c r="A153" s="35" t="s">
        <v>56</v>
      </c>
      <c r="E153" s="40" t="s">
        <v>62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176</v>
      </c>
      <c s="34" t="s">
        <v>177</v>
      </c>
      <c s="35" t="s">
        <v>47</v>
      </c>
      <c s="6" t="s">
        <v>178</v>
      </c>
      <c s="36" t="s">
        <v>97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62</v>
      </c>
    </row>
    <row r="157" spans="1:5" ht="12.75">
      <c r="A157" s="35" t="s">
        <v>56</v>
      </c>
      <c r="E157" s="40" t="s">
        <v>62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179</v>
      </c>
      <c s="34" t="s">
        <v>180</v>
      </c>
      <c s="35" t="s">
        <v>47</v>
      </c>
      <c s="6" t="s">
        <v>181</v>
      </c>
      <c s="36" t="s">
        <v>97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62</v>
      </c>
    </row>
    <row r="161" spans="1:5" ht="12.75">
      <c r="A161" s="35" t="s">
        <v>56</v>
      </c>
      <c r="E161" s="40" t="s">
        <v>62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182</v>
      </c>
      <c s="34" t="s">
        <v>183</v>
      </c>
      <c s="35" t="s">
        <v>47</v>
      </c>
      <c s="6" t="s">
        <v>184</v>
      </c>
      <c s="36" t="s">
        <v>97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147</v>
      </c>
      <c>
        <f>(M163*21)/100</f>
      </c>
      <c t="s">
        <v>27</v>
      </c>
    </row>
    <row r="164" spans="1:5" ht="12.75">
      <c r="A164" s="35" t="s">
        <v>54</v>
      </c>
      <c r="E164" s="39" t="s">
        <v>185</v>
      </c>
    </row>
    <row r="165" spans="1:5" ht="12.75">
      <c r="A165" s="35" t="s">
        <v>56</v>
      </c>
      <c r="E165" s="40" t="s">
        <v>62</v>
      </c>
    </row>
    <row r="166" spans="1:5" ht="25.5">
      <c r="A166" t="s">
        <v>58</v>
      </c>
      <c r="E166" s="39" t="s">
        <v>186</v>
      </c>
    </row>
    <row r="167" spans="1:16" ht="12.75">
      <c r="A167" t="s">
        <v>49</v>
      </c>
      <c s="34" t="s">
        <v>187</v>
      </c>
      <c s="34" t="s">
        <v>188</v>
      </c>
      <c s="35" t="s">
        <v>47</v>
      </c>
      <c s="6" t="s">
        <v>189</v>
      </c>
      <c s="36" t="s">
        <v>97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62</v>
      </c>
    </row>
    <row r="169" spans="1:5" ht="12.75">
      <c r="A169" s="35" t="s">
        <v>56</v>
      </c>
      <c r="E169" s="40" t="s">
        <v>190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97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62</v>
      </c>
    </row>
    <row r="173" spans="1:5" ht="12.75">
      <c r="A173" s="35" t="s">
        <v>56</v>
      </c>
      <c r="E173" s="40" t="s">
        <v>62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194</v>
      </c>
      <c s="34" t="s">
        <v>195</v>
      </c>
      <c s="35" t="s">
        <v>47</v>
      </c>
      <c s="6" t="s">
        <v>196</v>
      </c>
      <c s="36" t="s">
        <v>97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62</v>
      </c>
    </row>
    <row r="177" spans="1:5" ht="12.75">
      <c r="A177" s="35" t="s">
        <v>56</v>
      </c>
      <c r="E177" s="40" t="s">
        <v>62</v>
      </c>
    </row>
    <row r="178" spans="1:5" ht="12.75">
      <c r="A178" t="s">
        <v>58</v>
      </c>
      <c r="E178" s="39" t="s">
        <v>59</v>
      </c>
    </row>
    <row r="179" spans="1:16" ht="25.5">
      <c r="A179" t="s">
        <v>49</v>
      </c>
      <c s="34" t="s">
        <v>197</v>
      </c>
      <c s="34" t="s">
        <v>198</v>
      </c>
      <c s="35" t="s">
        <v>47</v>
      </c>
      <c s="6" t="s">
        <v>199</v>
      </c>
      <c s="36" t="s">
        <v>97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62</v>
      </c>
    </row>
    <row r="181" spans="1:5" ht="12.75">
      <c r="A181" s="35" t="s">
        <v>56</v>
      </c>
      <c r="E181" s="40" t="s">
        <v>62</v>
      </c>
    </row>
    <row r="182" spans="1:5" ht="12.75">
      <c r="A182" t="s">
        <v>58</v>
      </c>
      <c r="E182" s="39" t="s">
        <v>59</v>
      </c>
    </row>
    <row r="183" spans="1:16" ht="25.5">
      <c r="A183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97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62</v>
      </c>
    </row>
    <row r="185" spans="1:5" ht="12.75">
      <c r="A185" s="35" t="s">
        <v>56</v>
      </c>
      <c r="E185" s="40" t="s">
        <v>62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97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62</v>
      </c>
    </row>
    <row r="189" spans="1:5" ht="12.75">
      <c r="A189" s="35" t="s">
        <v>56</v>
      </c>
      <c r="E189" s="40" t="s">
        <v>62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206</v>
      </c>
      <c s="34" t="s">
        <v>207</v>
      </c>
      <c s="35" t="s">
        <v>47</v>
      </c>
      <c s="6" t="s">
        <v>208</v>
      </c>
      <c s="36" t="s">
        <v>97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62</v>
      </c>
    </row>
    <row r="193" spans="1:5" ht="12.75">
      <c r="A193" s="35" t="s">
        <v>56</v>
      </c>
      <c r="E193" s="40" t="s">
        <v>62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97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62</v>
      </c>
    </row>
    <row r="197" spans="1:5" ht="12.75">
      <c r="A197" s="35" t="s">
        <v>56</v>
      </c>
      <c r="E197" s="40" t="s">
        <v>62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212</v>
      </c>
      <c s="34" t="s">
        <v>213</v>
      </c>
      <c s="35" t="s">
        <v>47</v>
      </c>
      <c s="6" t="s">
        <v>214</v>
      </c>
      <c s="36" t="s">
        <v>97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62</v>
      </c>
    </row>
    <row r="201" spans="1:5" ht="12.75">
      <c r="A201" s="35" t="s">
        <v>56</v>
      </c>
      <c r="E201" s="40" t="s">
        <v>62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215</v>
      </c>
      <c s="34" t="s">
        <v>216</v>
      </c>
      <c s="35" t="s">
        <v>47</v>
      </c>
      <c s="6" t="s">
        <v>217</v>
      </c>
      <c s="36" t="s">
        <v>97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62</v>
      </c>
    </row>
    <row r="205" spans="1:5" ht="12.75">
      <c r="A205" s="35" t="s">
        <v>56</v>
      </c>
      <c r="E205" s="40" t="s">
        <v>62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218</v>
      </c>
      <c s="34" t="s">
        <v>219</v>
      </c>
      <c s="35" t="s">
        <v>47</v>
      </c>
      <c s="6" t="s">
        <v>220</v>
      </c>
      <c s="36" t="s">
        <v>97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62</v>
      </c>
    </row>
    <row r="209" spans="1:5" ht="12.75">
      <c r="A209" s="35" t="s">
        <v>56</v>
      </c>
      <c r="E209" s="40" t="s">
        <v>62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221</v>
      </c>
      <c s="34" t="s">
        <v>222</v>
      </c>
      <c s="35" t="s">
        <v>47</v>
      </c>
      <c s="6" t="s">
        <v>223</v>
      </c>
      <c s="36" t="s">
        <v>97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62</v>
      </c>
    </row>
    <row r="213" spans="1:5" ht="12.75">
      <c r="A213" s="35" t="s">
        <v>56</v>
      </c>
      <c r="E213" s="40" t="s">
        <v>62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224</v>
      </c>
      <c s="34" t="s">
        <v>225</v>
      </c>
      <c s="35" t="s">
        <v>47</v>
      </c>
      <c s="6" t="s">
        <v>226</v>
      </c>
      <c s="36" t="s">
        <v>97</v>
      </c>
      <c s="37">
        <v>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62</v>
      </c>
    </row>
    <row r="217" spans="1:5" ht="12.75">
      <c r="A217" s="35" t="s">
        <v>56</v>
      </c>
      <c r="E217" s="40" t="s">
        <v>62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227</v>
      </c>
      <c s="34" t="s">
        <v>228</v>
      </c>
      <c s="35" t="s">
        <v>47</v>
      </c>
      <c s="6" t="s">
        <v>229</v>
      </c>
      <c s="36" t="s">
        <v>97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62</v>
      </c>
    </row>
    <row r="221" spans="1:5" ht="12.75">
      <c r="A221" s="35" t="s">
        <v>56</v>
      </c>
      <c r="E221" s="40" t="s">
        <v>62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230</v>
      </c>
      <c s="34" t="s">
        <v>231</v>
      </c>
      <c s="35" t="s">
        <v>47</v>
      </c>
      <c s="6" t="s">
        <v>232</v>
      </c>
      <c s="36" t="s">
        <v>97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62</v>
      </c>
    </row>
    <row r="225" spans="1:5" ht="12.75">
      <c r="A225" s="35" t="s">
        <v>56</v>
      </c>
      <c r="E225" s="40" t="s">
        <v>62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233</v>
      </c>
      <c s="34" t="s">
        <v>234</v>
      </c>
      <c s="35" t="s">
        <v>47</v>
      </c>
      <c s="6" t="s">
        <v>235</v>
      </c>
      <c s="36" t="s">
        <v>236</v>
      </c>
      <c s="37">
        <v>70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62</v>
      </c>
    </row>
    <row r="229" spans="1:5" ht="12.75">
      <c r="A229" s="35" t="s">
        <v>56</v>
      </c>
      <c r="E229" s="40" t="s">
        <v>62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237</v>
      </c>
      <c s="34" t="s">
        <v>238</v>
      </c>
      <c s="35" t="s">
        <v>47</v>
      </c>
      <c s="6" t="s">
        <v>239</v>
      </c>
      <c s="36" t="s">
        <v>97</v>
      </c>
      <c s="37">
        <v>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62</v>
      </c>
    </row>
    <row r="233" spans="1:5" ht="12.75">
      <c r="A233" s="35" t="s">
        <v>56</v>
      </c>
      <c r="E233" s="40" t="s">
        <v>240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241</v>
      </c>
      <c s="34" t="s">
        <v>242</v>
      </c>
      <c s="35" t="s">
        <v>47</v>
      </c>
      <c s="6" t="s">
        <v>243</v>
      </c>
      <c s="36" t="s">
        <v>97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62</v>
      </c>
    </row>
    <row r="237" spans="1:5" ht="12.75">
      <c r="A237" s="35" t="s">
        <v>56</v>
      </c>
      <c r="E237" s="40" t="s">
        <v>62</v>
      </c>
    </row>
    <row r="238" spans="1:5" ht="12.75">
      <c r="A238" t="s">
        <v>58</v>
      </c>
      <c r="E238" s="39" t="s">
        <v>59</v>
      </c>
    </row>
    <row r="239" spans="1:16" ht="25.5">
      <c r="A239" t="s">
        <v>49</v>
      </c>
      <c s="34" t="s">
        <v>244</v>
      </c>
      <c s="34" t="s">
        <v>245</v>
      </c>
      <c s="35" t="s">
        <v>47</v>
      </c>
      <c s="6" t="s">
        <v>246</v>
      </c>
      <c s="36" t="s">
        <v>247</v>
      </c>
      <c s="37">
        <v>0.1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62</v>
      </c>
    </row>
    <row r="241" spans="1:5" ht="12.75">
      <c r="A241" s="35" t="s">
        <v>56</v>
      </c>
      <c r="E241" s="40" t="s">
        <v>248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249</v>
      </c>
      <c s="34" t="s">
        <v>250</v>
      </c>
      <c s="35" t="s">
        <v>47</v>
      </c>
      <c s="6" t="s">
        <v>251</v>
      </c>
      <c s="36" t="s">
        <v>252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62</v>
      </c>
    </row>
    <row r="245" spans="1:5" ht="12.75">
      <c r="A245" s="35" t="s">
        <v>56</v>
      </c>
      <c r="E245" s="40" t="s">
        <v>62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253</v>
      </c>
      <c s="34" t="s">
        <v>254</v>
      </c>
      <c s="35" t="s">
        <v>47</v>
      </c>
      <c s="6" t="s">
        <v>255</v>
      </c>
      <c s="36" t="s">
        <v>236</v>
      </c>
      <c s="37">
        <v>40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62</v>
      </c>
    </row>
    <row r="249" spans="1:5" ht="12.75">
      <c r="A249" s="35" t="s">
        <v>56</v>
      </c>
      <c r="E249" s="40" t="s">
        <v>62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256</v>
      </c>
      <c s="34" t="s">
        <v>257</v>
      </c>
      <c s="35" t="s">
        <v>47</v>
      </c>
      <c s="6" t="s">
        <v>258</v>
      </c>
      <c s="36" t="s">
        <v>97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62</v>
      </c>
    </row>
    <row r="253" spans="1:5" ht="12.75">
      <c r="A253" s="35" t="s">
        <v>56</v>
      </c>
      <c r="E253" s="40" t="s">
        <v>62</v>
      </c>
    </row>
    <row r="254" spans="1:5" ht="12.75">
      <c r="A254" t="s">
        <v>58</v>
      </c>
      <c r="E254" s="39" t="s">
        <v>59</v>
      </c>
    </row>
    <row r="255" spans="1:16" ht="12.75">
      <c r="A255" t="s">
        <v>49</v>
      </c>
      <c s="34" t="s">
        <v>259</v>
      </c>
      <c s="34" t="s">
        <v>260</v>
      </c>
      <c s="35" t="s">
        <v>47</v>
      </c>
      <c s="6" t="s">
        <v>261</v>
      </c>
      <c s="36" t="s">
        <v>97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62</v>
      </c>
    </row>
    <row r="257" spans="1:5" ht="12.75">
      <c r="A257" s="35" t="s">
        <v>56</v>
      </c>
      <c r="E257" s="40" t="s">
        <v>190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262</v>
      </c>
      <c s="34" t="s">
        <v>263</v>
      </c>
      <c s="35" t="s">
        <v>47</v>
      </c>
      <c s="6" t="s">
        <v>264</v>
      </c>
      <c s="36" t="s">
        <v>97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62</v>
      </c>
    </row>
    <row r="261" spans="1:5" ht="12.75">
      <c r="A261" s="35" t="s">
        <v>56</v>
      </c>
      <c r="E261" s="40" t="s">
        <v>62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265</v>
      </c>
      <c s="34" t="s">
        <v>266</v>
      </c>
      <c s="35" t="s">
        <v>47</v>
      </c>
      <c s="6" t="s">
        <v>267</v>
      </c>
      <c s="36" t="s">
        <v>97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62</v>
      </c>
    </row>
    <row r="265" spans="1:5" ht="12.75">
      <c r="A265" s="35" t="s">
        <v>56</v>
      </c>
      <c r="E265" s="40" t="s">
        <v>62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268</v>
      </c>
      <c s="34" t="s">
        <v>269</v>
      </c>
      <c s="35" t="s">
        <v>47</v>
      </c>
      <c s="6" t="s">
        <v>270</v>
      </c>
      <c s="36" t="s">
        <v>97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147</v>
      </c>
      <c>
        <f>(M267*21)/100</f>
      </c>
      <c t="s">
        <v>27</v>
      </c>
    </row>
    <row r="268" spans="1:5" ht="12.75">
      <c r="A268" s="35" t="s">
        <v>54</v>
      </c>
      <c r="E268" s="39" t="s">
        <v>62</v>
      </c>
    </row>
    <row r="269" spans="1:5" ht="12.75">
      <c r="A269" s="35" t="s">
        <v>56</v>
      </c>
      <c r="E269" s="40" t="s">
        <v>62</v>
      </c>
    </row>
    <row r="270" spans="1:5" ht="114.75">
      <c r="A270" t="s">
        <v>58</v>
      </c>
      <c r="E270" s="39" t="s">
        <v>271</v>
      </c>
    </row>
    <row r="271" spans="1:16" ht="12.75">
      <c r="A271" t="s">
        <v>49</v>
      </c>
      <c s="34" t="s">
        <v>272</v>
      </c>
      <c s="34" t="s">
        <v>273</v>
      </c>
      <c s="35" t="s">
        <v>47</v>
      </c>
      <c s="6" t="s">
        <v>274</v>
      </c>
      <c s="36" t="s">
        <v>97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147</v>
      </c>
      <c>
        <f>(M271*21)/100</f>
      </c>
      <c t="s">
        <v>27</v>
      </c>
    </row>
    <row r="272" spans="1:5" ht="12.75">
      <c r="A272" s="35" t="s">
        <v>54</v>
      </c>
      <c r="E272" s="39" t="s">
        <v>62</v>
      </c>
    </row>
    <row r="273" spans="1:5" ht="12.75">
      <c r="A273" s="35" t="s">
        <v>56</v>
      </c>
      <c r="E273" s="40" t="s">
        <v>62</v>
      </c>
    </row>
    <row r="274" spans="1:5" ht="140.25">
      <c r="A274" t="s">
        <v>58</v>
      </c>
      <c r="E274" s="39" t="s">
        <v>275</v>
      </c>
    </row>
    <row r="275" spans="1:16" ht="12.75">
      <c r="A275" t="s">
        <v>49</v>
      </c>
      <c s="34" t="s">
        <v>276</v>
      </c>
      <c s="34" t="s">
        <v>277</v>
      </c>
      <c s="35" t="s">
        <v>47</v>
      </c>
      <c s="6" t="s">
        <v>278</v>
      </c>
      <c s="36" t="s">
        <v>97</v>
      </c>
      <c s="37">
        <v>1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147</v>
      </c>
      <c>
        <f>(M275*21)/100</f>
      </c>
      <c t="s">
        <v>27</v>
      </c>
    </row>
    <row r="276" spans="1:5" ht="12.75">
      <c r="A276" s="35" t="s">
        <v>54</v>
      </c>
      <c r="E276" s="39" t="s">
        <v>62</v>
      </c>
    </row>
    <row r="277" spans="1:5" ht="12.75">
      <c r="A277" s="35" t="s">
        <v>56</v>
      </c>
      <c r="E277" s="40" t="s">
        <v>62</v>
      </c>
    </row>
    <row r="278" spans="1:5" ht="153">
      <c r="A278" t="s">
        <v>58</v>
      </c>
      <c r="E278" s="39" t="s">
        <v>279</v>
      </c>
    </row>
    <row r="279" spans="1:16" ht="12.75">
      <c r="A279" t="s">
        <v>49</v>
      </c>
      <c s="34" t="s">
        <v>280</v>
      </c>
      <c s="34" t="s">
        <v>281</v>
      </c>
      <c s="35" t="s">
        <v>47</v>
      </c>
      <c s="6" t="s">
        <v>282</v>
      </c>
      <c s="36" t="s">
        <v>97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147</v>
      </c>
      <c>
        <f>(M279*21)/100</f>
      </c>
      <c t="s">
        <v>27</v>
      </c>
    </row>
    <row r="280" spans="1:5" ht="12.75">
      <c r="A280" s="35" t="s">
        <v>54</v>
      </c>
      <c r="E280" s="39" t="s">
        <v>62</v>
      </c>
    </row>
    <row r="281" spans="1:5" ht="12.75">
      <c r="A281" s="35" t="s">
        <v>56</v>
      </c>
      <c r="E281" s="40" t="s">
        <v>62</v>
      </c>
    </row>
    <row r="282" spans="1:5" ht="114.75">
      <c r="A282" t="s">
        <v>58</v>
      </c>
      <c r="E282" s="39" t="s">
        <v>271</v>
      </c>
    </row>
    <row r="283" spans="1:16" ht="12.75">
      <c r="A283" t="s">
        <v>49</v>
      </c>
      <c s="34" t="s">
        <v>283</v>
      </c>
      <c s="34" t="s">
        <v>284</v>
      </c>
      <c s="35" t="s">
        <v>47</v>
      </c>
      <c s="6" t="s">
        <v>285</v>
      </c>
      <c s="36" t="s">
        <v>97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62</v>
      </c>
    </row>
    <row r="285" spans="1:5" ht="12.75">
      <c r="A285" s="35" t="s">
        <v>56</v>
      </c>
      <c r="E285" s="40" t="s">
        <v>62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286</v>
      </c>
      <c s="34" t="s">
        <v>287</v>
      </c>
      <c s="35" t="s">
        <v>47</v>
      </c>
      <c s="6" t="s">
        <v>288</v>
      </c>
      <c s="36" t="s">
        <v>97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62</v>
      </c>
    </row>
    <row r="289" spans="1:5" ht="12.75">
      <c r="A289" s="35" t="s">
        <v>56</v>
      </c>
      <c r="E289" s="40" t="s">
        <v>62</v>
      </c>
    </row>
    <row r="290" spans="1:5" ht="12.75">
      <c r="A290" t="s">
        <v>58</v>
      </c>
      <c r="E290" s="39" t="s">
        <v>59</v>
      </c>
    </row>
    <row r="291" spans="1:16" ht="25.5">
      <c r="A291" t="s">
        <v>49</v>
      </c>
      <c s="34" t="s">
        <v>289</v>
      </c>
      <c s="34" t="s">
        <v>290</v>
      </c>
      <c s="35" t="s">
        <v>62</v>
      </c>
      <c s="6" t="s">
        <v>291</v>
      </c>
      <c s="36" t="s">
        <v>292</v>
      </c>
      <c s="37">
        <v>17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62</v>
      </c>
    </row>
    <row r="293" spans="1:5" ht="12.75">
      <c r="A293" s="35" t="s">
        <v>56</v>
      </c>
      <c r="E293" s="40" t="s">
        <v>62</v>
      </c>
    </row>
    <row r="294" spans="1:5" ht="114.75">
      <c r="A294" t="s">
        <v>58</v>
      </c>
      <c r="E294" s="39" t="s">
        <v>293</v>
      </c>
    </row>
    <row r="295" spans="1:16" ht="12.75">
      <c r="A295" t="s">
        <v>49</v>
      </c>
      <c s="34" t="s">
        <v>294</v>
      </c>
      <c s="34" t="s">
        <v>295</v>
      </c>
      <c s="35" t="s">
        <v>47</v>
      </c>
      <c s="6" t="s">
        <v>296</v>
      </c>
      <c s="36" t="s">
        <v>97</v>
      </c>
      <c s="37">
        <v>37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62</v>
      </c>
    </row>
    <row r="297" spans="1:5" ht="12.75">
      <c r="A297" s="35" t="s">
        <v>56</v>
      </c>
      <c r="E297" s="40" t="s">
        <v>62</v>
      </c>
    </row>
    <row r="298" spans="1:5" ht="12.75">
      <c r="A298" t="s">
        <v>58</v>
      </c>
      <c r="E298" s="39" t="s">
        <v>59</v>
      </c>
    </row>
    <row r="299" spans="1:16" ht="25.5">
      <c r="A299" t="s">
        <v>49</v>
      </c>
      <c s="34" t="s">
        <v>297</v>
      </c>
      <c s="34" t="s">
        <v>298</v>
      </c>
      <c s="35" t="s">
        <v>47</v>
      </c>
      <c s="6" t="s">
        <v>299</v>
      </c>
      <c s="36" t="s">
        <v>97</v>
      </c>
      <c s="37">
        <v>37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62</v>
      </c>
    </row>
    <row r="301" spans="1:5" ht="12.75">
      <c r="A301" s="35" t="s">
        <v>56</v>
      </c>
      <c r="E301" s="40" t="s">
        <v>62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236</v>
      </c>
      <c s="37">
        <v>120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62</v>
      </c>
    </row>
    <row r="305" spans="1:5" ht="12.75">
      <c r="A305" s="35" t="s">
        <v>56</v>
      </c>
      <c r="E305" s="40" t="s">
        <v>62</v>
      </c>
    </row>
    <row r="306" spans="1:5" ht="12.75">
      <c r="A306" t="s">
        <v>58</v>
      </c>
      <c r="E306" s="39" t="s">
        <v>59</v>
      </c>
    </row>
    <row r="307" spans="1:16" ht="25.5">
      <c r="A307" t="s">
        <v>49</v>
      </c>
      <c s="34" t="s">
        <v>303</v>
      </c>
      <c s="34" t="s">
        <v>304</v>
      </c>
      <c s="35" t="s">
        <v>47</v>
      </c>
      <c s="6" t="s">
        <v>305</v>
      </c>
      <c s="36" t="s">
        <v>97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62</v>
      </c>
    </row>
    <row r="309" spans="1:5" ht="12.75">
      <c r="A309" s="35" t="s">
        <v>56</v>
      </c>
      <c r="E309" s="40" t="s">
        <v>62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306</v>
      </c>
      <c s="34" t="s">
        <v>307</v>
      </c>
      <c s="35" t="s">
        <v>47</v>
      </c>
      <c s="6" t="s">
        <v>308</v>
      </c>
      <c s="36" t="s">
        <v>97</v>
      </c>
      <c s="37">
        <v>0.05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62</v>
      </c>
    </row>
    <row r="313" spans="1:5" ht="12.75">
      <c r="A313" s="35" t="s">
        <v>56</v>
      </c>
      <c r="E313" s="40" t="s">
        <v>62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309</v>
      </c>
      <c s="34" t="s">
        <v>310</v>
      </c>
      <c s="35" t="s">
        <v>47</v>
      </c>
      <c s="6" t="s">
        <v>311</v>
      </c>
      <c s="36" t="s">
        <v>97</v>
      </c>
      <c s="37">
        <v>0.05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62</v>
      </c>
    </row>
    <row r="317" spans="1:5" ht="12.75">
      <c r="A317" s="35" t="s">
        <v>56</v>
      </c>
      <c r="E317" s="40" t="s">
        <v>62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312</v>
      </c>
      <c s="34" t="s">
        <v>313</v>
      </c>
      <c s="35" t="s">
        <v>47</v>
      </c>
      <c s="6" t="s">
        <v>314</v>
      </c>
      <c s="36" t="s">
        <v>97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315</v>
      </c>
    </row>
    <row r="321" spans="1:5" ht="12.75">
      <c r="A321" s="35" t="s">
        <v>56</v>
      </c>
      <c r="E321" s="40" t="s">
        <v>62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316</v>
      </c>
      <c s="34" t="s">
        <v>317</v>
      </c>
      <c s="35" t="s">
        <v>47</v>
      </c>
      <c s="6" t="s">
        <v>318</v>
      </c>
      <c s="36" t="s">
        <v>319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320</v>
      </c>
    </row>
    <row r="325" spans="1:5" ht="12.75">
      <c r="A325" s="35" t="s">
        <v>56</v>
      </c>
      <c r="E325" s="40" t="s">
        <v>62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321</v>
      </c>
      <c s="34" t="s">
        <v>322</v>
      </c>
      <c s="35" t="s">
        <v>47</v>
      </c>
      <c s="6" t="s">
        <v>323</v>
      </c>
      <c s="36" t="s">
        <v>252</v>
      </c>
      <c s="37">
        <v>0.1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62</v>
      </c>
    </row>
    <row r="329" spans="1:5" ht="12.75">
      <c r="A329" s="35" t="s">
        <v>56</v>
      </c>
      <c r="E329" s="40" t="s">
        <v>62</v>
      </c>
    </row>
    <row r="330" spans="1:5" ht="12.75">
      <c r="A330" t="s">
        <v>58</v>
      </c>
      <c r="E330" s="39" t="s">
        <v>59</v>
      </c>
    </row>
    <row r="331" spans="1:16" ht="25.5">
      <c r="A331" t="s">
        <v>49</v>
      </c>
      <c s="34" t="s">
        <v>324</v>
      </c>
      <c s="34" t="s">
        <v>325</v>
      </c>
      <c s="35" t="s">
        <v>47</v>
      </c>
      <c s="6" t="s">
        <v>326</v>
      </c>
      <c s="36" t="s">
        <v>97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62</v>
      </c>
    </row>
    <row r="333" spans="1:5" ht="12.75">
      <c r="A333" s="35" t="s">
        <v>56</v>
      </c>
      <c r="E333" s="40" t="s">
        <v>62</v>
      </c>
    </row>
    <row r="334" spans="1:5" ht="12.75">
      <c r="A334" t="s">
        <v>58</v>
      </c>
      <c r="E334" s="39" t="s">
        <v>59</v>
      </c>
    </row>
    <row r="335" spans="1:16" ht="38.25">
      <c r="A335" t="s">
        <v>49</v>
      </c>
      <c s="34" t="s">
        <v>327</v>
      </c>
      <c s="34" t="s">
        <v>328</v>
      </c>
      <c s="35" t="s">
        <v>47</v>
      </c>
      <c s="6" t="s">
        <v>329</v>
      </c>
      <c s="36" t="s">
        <v>97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147</v>
      </c>
      <c>
        <f>(M335*21)/100</f>
      </c>
      <c t="s">
        <v>27</v>
      </c>
    </row>
    <row r="336" spans="1:5" ht="12.75">
      <c r="A336" s="35" t="s">
        <v>54</v>
      </c>
      <c r="E336" s="39" t="s">
        <v>62</v>
      </c>
    </row>
    <row r="337" spans="1:5" ht="12.75">
      <c r="A337" s="35" t="s">
        <v>56</v>
      </c>
      <c r="E337" s="40" t="s">
        <v>62</v>
      </c>
    </row>
    <row r="338" spans="1:5" ht="12.75">
      <c r="A338" t="s">
        <v>58</v>
      </c>
      <c r="E338" s="39" t="s">
        <v>62</v>
      </c>
    </row>
    <row r="339" spans="1:16" ht="12.75">
      <c r="A339" t="s">
        <v>49</v>
      </c>
      <c s="34" t="s">
        <v>330</v>
      </c>
      <c s="34" t="s">
        <v>331</v>
      </c>
      <c s="35" t="s">
        <v>47</v>
      </c>
      <c s="6" t="s">
        <v>332</v>
      </c>
      <c s="36" t="s">
        <v>97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147</v>
      </c>
      <c>
        <f>(M339*21)/100</f>
      </c>
      <c t="s">
        <v>27</v>
      </c>
    </row>
    <row r="340" spans="1:5" ht="12.75">
      <c r="A340" s="35" t="s">
        <v>54</v>
      </c>
      <c r="E340" s="39" t="s">
        <v>62</v>
      </c>
    </row>
    <row r="341" spans="1:5" ht="12.75">
      <c r="A341" s="35" t="s">
        <v>56</v>
      </c>
      <c r="E341" s="40" t="s">
        <v>62</v>
      </c>
    </row>
    <row r="342" spans="1:5" ht="76.5">
      <c r="A342" t="s">
        <v>58</v>
      </c>
      <c r="E342" s="39" t="s">
        <v>333</v>
      </c>
    </row>
    <row r="343" spans="1:16" ht="12.75">
      <c r="A343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97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337</v>
      </c>
    </row>
    <row r="345" spans="1:5" ht="12.75">
      <c r="A345" s="35" t="s">
        <v>56</v>
      </c>
      <c r="E345" s="40" t="s">
        <v>62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338</v>
      </c>
      <c s="34" t="s">
        <v>339</v>
      </c>
      <c s="35" t="s">
        <v>47</v>
      </c>
      <c s="6" t="s">
        <v>340</v>
      </c>
      <c s="36" t="s">
        <v>97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147</v>
      </c>
      <c>
        <f>(M347*21)/100</f>
      </c>
      <c t="s">
        <v>27</v>
      </c>
    </row>
    <row r="348" spans="1:5" ht="12.75">
      <c r="A348" s="35" t="s">
        <v>54</v>
      </c>
      <c r="E348" s="39" t="s">
        <v>62</v>
      </c>
    </row>
    <row r="349" spans="1:5" ht="12.75">
      <c r="A349" s="35" t="s">
        <v>56</v>
      </c>
      <c r="E349" s="40" t="s">
        <v>62</v>
      </c>
    </row>
    <row r="350" spans="1:5" ht="114.75">
      <c r="A350" t="s">
        <v>58</v>
      </c>
      <c r="E350" s="39" t="s">
        <v>341</v>
      </c>
    </row>
    <row r="351" spans="1:16" ht="12.75">
      <c r="A351" t="s">
        <v>49</v>
      </c>
      <c s="34" t="s">
        <v>342</v>
      </c>
      <c s="34" t="s">
        <v>343</v>
      </c>
      <c s="35" t="s">
        <v>47</v>
      </c>
      <c s="6" t="s">
        <v>344</v>
      </c>
      <c s="36" t="s">
        <v>345</v>
      </c>
      <c s="37">
        <v>0.6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62</v>
      </c>
    </row>
    <row r="353" spans="1:5" ht="12.75">
      <c r="A353" s="35" t="s">
        <v>56</v>
      </c>
      <c r="E353" s="40" t="s">
        <v>62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346</v>
      </c>
      <c s="34" t="s">
        <v>347</v>
      </c>
      <c s="35" t="s">
        <v>47</v>
      </c>
      <c s="6" t="s">
        <v>348</v>
      </c>
      <c s="36" t="s">
        <v>97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62</v>
      </c>
    </row>
    <row r="357" spans="1:5" ht="12.75">
      <c r="A357" s="35" t="s">
        <v>56</v>
      </c>
      <c r="E357" s="40" t="s">
        <v>62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349</v>
      </c>
      <c s="34" t="s">
        <v>350</v>
      </c>
      <c s="35" t="s">
        <v>47</v>
      </c>
      <c s="6" t="s">
        <v>351</v>
      </c>
      <c s="36" t="s">
        <v>97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62</v>
      </c>
    </row>
    <row r="361" spans="1:5" ht="12.75">
      <c r="A361" s="35" t="s">
        <v>56</v>
      </c>
      <c r="E361" s="40" t="s">
        <v>62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352</v>
      </c>
      <c s="34" t="s">
        <v>353</v>
      </c>
      <c s="35" t="s">
        <v>47</v>
      </c>
      <c s="6" t="s">
        <v>354</v>
      </c>
      <c s="36" t="s">
        <v>97</v>
      </c>
      <c s="37">
        <v>10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12.75">
      <c r="A364" s="35" t="s">
        <v>54</v>
      </c>
      <c r="E364" s="39" t="s">
        <v>62</v>
      </c>
    </row>
    <row r="365" spans="1:5" ht="12.75">
      <c r="A365" s="35" t="s">
        <v>56</v>
      </c>
      <c r="E365" s="40" t="s">
        <v>62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355</v>
      </c>
      <c s="34" t="s">
        <v>356</v>
      </c>
      <c s="35" t="s">
        <v>47</v>
      </c>
      <c s="6" t="s">
        <v>357</v>
      </c>
      <c s="36" t="s">
        <v>97</v>
      </c>
      <c s="37">
        <v>1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12.75">
      <c r="A368" s="35" t="s">
        <v>54</v>
      </c>
      <c r="E368" s="39" t="s">
        <v>62</v>
      </c>
    </row>
    <row r="369" spans="1:5" ht="12.75">
      <c r="A369" s="35" t="s">
        <v>56</v>
      </c>
      <c r="E369" s="40" t="s">
        <v>62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358</v>
      </c>
      <c s="34" t="s">
        <v>359</v>
      </c>
      <c s="35" t="s">
        <v>47</v>
      </c>
      <c s="6" t="s">
        <v>360</v>
      </c>
      <c s="36" t="s">
        <v>97</v>
      </c>
      <c s="37">
        <v>7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361</v>
      </c>
    </row>
    <row r="373" spans="1:5" ht="12.75">
      <c r="A373" s="35" t="s">
        <v>56</v>
      </c>
      <c r="E373" s="40" t="s">
        <v>62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362</v>
      </c>
      <c s="34" t="s">
        <v>363</v>
      </c>
      <c s="35" t="s">
        <v>47</v>
      </c>
      <c s="6" t="s">
        <v>364</v>
      </c>
      <c s="36" t="s">
        <v>97</v>
      </c>
      <c s="37">
        <v>7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12.75">
      <c r="A376" s="35" t="s">
        <v>54</v>
      </c>
      <c r="E376" s="39" t="s">
        <v>62</v>
      </c>
    </row>
    <row r="377" spans="1:5" ht="12.75">
      <c r="A377" s="35" t="s">
        <v>56</v>
      </c>
      <c r="E377" s="40" t="s">
        <v>62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365</v>
      </c>
      <c s="34" t="s">
        <v>366</v>
      </c>
      <c s="35" t="s">
        <v>47</v>
      </c>
      <c s="6" t="s">
        <v>367</v>
      </c>
      <c s="36" t="s">
        <v>97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12.75">
      <c r="A380" s="35" t="s">
        <v>54</v>
      </c>
      <c r="E380" s="39" t="s">
        <v>62</v>
      </c>
    </row>
    <row r="381" spans="1:5" ht="12.75">
      <c r="A381" s="35" t="s">
        <v>56</v>
      </c>
      <c r="E381" s="40" t="s">
        <v>62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368</v>
      </c>
      <c s="34" t="s">
        <v>369</v>
      </c>
      <c s="35" t="s">
        <v>47</v>
      </c>
      <c s="6" t="s">
        <v>370</v>
      </c>
      <c s="36" t="s">
        <v>97</v>
      </c>
      <c s="37">
        <v>5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12.75">
      <c r="A384" s="35" t="s">
        <v>54</v>
      </c>
      <c r="E384" s="39" t="s">
        <v>62</v>
      </c>
    </row>
    <row r="385" spans="1:5" ht="12.75">
      <c r="A385" s="35" t="s">
        <v>56</v>
      </c>
      <c r="E385" s="40" t="s">
        <v>62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371</v>
      </c>
      <c s="34" t="s">
        <v>372</v>
      </c>
      <c s="35" t="s">
        <v>47</v>
      </c>
      <c s="6" t="s">
        <v>373</v>
      </c>
      <c s="36" t="s">
        <v>97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62</v>
      </c>
    </row>
    <row r="389" spans="1:5" ht="12.75">
      <c r="A389" s="35" t="s">
        <v>56</v>
      </c>
      <c r="E389" s="40" t="s">
        <v>62</v>
      </c>
    </row>
    <row r="390" spans="1:5" ht="12.75">
      <c r="A390" t="s">
        <v>58</v>
      </c>
      <c r="E390" s="39" t="s">
        <v>59</v>
      </c>
    </row>
    <row r="391" spans="1:16" ht="25.5">
      <c r="A391" t="s">
        <v>49</v>
      </c>
      <c s="34" t="s">
        <v>374</v>
      </c>
      <c s="34" t="s">
        <v>375</v>
      </c>
      <c s="35" t="s">
        <v>47</v>
      </c>
      <c s="6" t="s">
        <v>376</v>
      </c>
      <c s="36" t="s">
        <v>97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53</v>
      </c>
      <c>
        <f>(M391*21)/100</f>
      </c>
      <c t="s">
        <v>27</v>
      </c>
    </row>
    <row r="392" spans="1:5" ht="12.75">
      <c r="A392" s="35" t="s">
        <v>54</v>
      </c>
      <c r="E392" s="39" t="s">
        <v>377</v>
      </c>
    </row>
    <row r="393" spans="1:5" ht="12.75">
      <c r="A393" s="35" t="s">
        <v>56</v>
      </c>
      <c r="E393" s="40" t="s">
        <v>62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378</v>
      </c>
      <c s="34" t="s">
        <v>379</v>
      </c>
      <c s="35" t="s">
        <v>47</v>
      </c>
      <c s="6" t="s">
        <v>380</v>
      </c>
      <c s="36" t="s">
        <v>319</v>
      </c>
      <c s="37">
        <v>3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147</v>
      </c>
      <c>
        <f>(M395*21)/100</f>
      </c>
      <c t="s">
        <v>27</v>
      </c>
    </row>
    <row r="396" spans="1:5" ht="12.75">
      <c r="A396" s="35" t="s">
        <v>54</v>
      </c>
      <c r="E396" s="39" t="s">
        <v>381</v>
      </c>
    </row>
    <row r="397" spans="1:5" ht="12.75">
      <c r="A397" s="35" t="s">
        <v>56</v>
      </c>
      <c r="E397" s="40" t="s">
        <v>62</v>
      </c>
    </row>
    <row r="398" spans="1:5" ht="12.75">
      <c r="A398" t="s">
        <v>58</v>
      </c>
      <c r="E398" s="39" t="s">
        <v>382</v>
      </c>
    </row>
    <row r="399" spans="1:16" ht="12.75">
      <c r="A399" t="s">
        <v>49</v>
      </c>
      <c s="34" t="s">
        <v>383</v>
      </c>
      <c s="34" t="s">
        <v>384</v>
      </c>
      <c s="35" t="s">
        <v>47</v>
      </c>
      <c s="6" t="s">
        <v>385</v>
      </c>
      <c s="36" t="s">
        <v>319</v>
      </c>
      <c s="37">
        <v>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53</v>
      </c>
      <c>
        <f>(M399*21)/100</f>
      </c>
      <c t="s">
        <v>27</v>
      </c>
    </row>
    <row r="400" spans="1:5" ht="12.75">
      <c r="A400" s="35" t="s">
        <v>54</v>
      </c>
      <c r="E400" s="39" t="s">
        <v>386</v>
      </c>
    </row>
    <row r="401" spans="1:5" ht="12.75">
      <c r="A401" s="35" t="s">
        <v>56</v>
      </c>
      <c r="E401" s="40" t="s">
        <v>387</v>
      </c>
    </row>
    <row r="402" spans="1:5" ht="12.75">
      <c r="A402" t="s">
        <v>58</v>
      </c>
      <c r="E402" s="39" t="s">
        <v>59</v>
      </c>
    </row>
    <row r="403" spans="1:13" ht="12.75">
      <c r="A403" t="s">
        <v>46</v>
      </c>
      <c r="C403" s="31" t="s">
        <v>26</v>
      </c>
      <c r="E403" s="33" t="s">
        <v>388</v>
      </c>
      <c r="J403" s="32">
        <f>0</f>
      </c>
      <c s="32">
        <f>0</f>
      </c>
      <c s="32">
        <f>0+L404+L408+L412+L416+L420+L424+L428+L432+L436+L440+L444+L448+L452+L456+L460+L464+L468+L472+L476+L480+L484</f>
      </c>
      <c s="32">
        <f>0+M404+M408+M412+M416+M420+M424+M428+M432+M436+M440+M444+M448+M452+M456+M460+M464+M468+M472+M476+M480+M484</f>
      </c>
    </row>
    <row r="404" spans="1:16" ht="12.75">
      <c r="A404" t="s">
        <v>49</v>
      </c>
      <c s="34" t="s">
        <v>389</v>
      </c>
      <c s="34" t="s">
        <v>390</v>
      </c>
      <c s="35" t="s">
        <v>47</v>
      </c>
      <c s="6" t="s">
        <v>391</v>
      </c>
      <c s="36" t="s">
        <v>247</v>
      </c>
      <c s="37">
        <v>0.1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147</v>
      </c>
      <c>
        <f>(M404*21)/100</f>
      </c>
      <c t="s">
        <v>27</v>
      </c>
    </row>
    <row r="405" spans="1:5" ht="12.75">
      <c r="A405" s="35" t="s">
        <v>54</v>
      </c>
      <c r="E405" s="39" t="s">
        <v>62</v>
      </c>
    </row>
    <row r="406" spans="1:5" ht="12.75">
      <c r="A406" s="35" t="s">
        <v>56</v>
      </c>
      <c r="E406" s="40" t="s">
        <v>62</v>
      </c>
    </row>
    <row r="407" spans="1:5" ht="63.75">
      <c r="A407" t="s">
        <v>58</v>
      </c>
      <c r="E407" s="39" t="s">
        <v>392</v>
      </c>
    </row>
    <row r="408" spans="1:16" ht="12.75">
      <c r="A408" t="s">
        <v>49</v>
      </c>
      <c s="34" t="s">
        <v>393</v>
      </c>
      <c s="34" t="s">
        <v>394</v>
      </c>
      <c s="35" t="s">
        <v>47</v>
      </c>
      <c s="6" t="s">
        <v>395</v>
      </c>
      <c s="36" t="s">
        <v>247</v>
      </c>
      <c s="37">
        <v>0.1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147</v>
      </c>
      <c>
        <f>(M408*21)/100</f>
      </c>
      <c t="s">
        <v>27</v>
      </c>
    </row>
    <row r="409" spans="1:5" ht="12.75">
      <c r="A409" s="35" t="s">
        <v>54</v>
      </c>
      <c r="E409" s="39" t="s">
        <v>62</v>
      </c>
    </row>
    <row r="410" spans="1:5" ht="12.75">
      <c r="A410" s="35" t="s">
        <v>56</v>
      </c>
      <c r="E410" s="40" t="s">
        <v>62</v>
      </c>
    </row>
    <row r="411" spans="1:5" ht="25.5">
      <c r="A411" t="s">
        <v>58</v>
      </c>
      <c r="E411" s="39" t="s">
        <v>396</v>
      </c>
    </row>
    <row r="412" spans="1:16" ht="12.75">
      <c r="A412" t="s">
        <v>49</v>
      </c>
      <c s="34" t="s">
        <v>397</v>
      </c>
      <c s="34" t="s">
        <v>398</v>
      </c>
      <c s="35" t="s">
        <v>47</v>
      </c>
      <c s="6" t="s">
        <v>399</v>
      </c>
      <c s="36" t="s">
        <v>400</v>
      </c>
      <c s="37">
        <v>1.5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53</v>
      </c>
      <c>
        <f>(M412*21)/100</f>
      </c>
      <c t="s">
        <v>27</v>
      </c>
    </row>
    <row r="413" spans="1:5" ht="12.75">
      <c r="A413" s="35" t="s">
        <v>54</v>
      </c>
      <c r="E413" s="39" t="s">
        <v>401</v>
      </c>
    </row>
    <row r="414" spans="1:5" ht="12.75">
      <c r="A414" s="35" t="s">
        <v>56</v>
      </c>
      <c r="E414" s="40" t="s">
        <v>62</v>
      </c>
    </row>
    <row r="415" spans="1:5" ht="12.75">
      <c r="A415" t="s">
        <v>58</v>
      </c>
      <c r="E415" s="39" t="s">
        <v>59</v>
      </c>
    </row>
    <row r="416" spans="1:16" ht="12.75">
      <c r="A416" t="s">
        <v>49</v>
      </c>
      <c s="34" t="s">
        <v>402</v>
      </c>
      <c s="34" t="s">
        <v>403</v>
      </c>
      <c s="35" t="s">
        <v>47</v>
      </c>
      <c s="6" t="s">
        <v>404</v>
      </c>
      <c s="36" t="s">
        <v>400</v>
      </c>
      <c s="37">
        <v>7.336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53</v>
      </c>
      <c>
        <f>(M416*21)/100</f>
      </c>
      <c t="s">
        <v>27</v>
      </c>
    </row>
    <row r="417" spans="1:5" ht="12.75">
      <c r="A417" s="35" t="s">
        <v>54</v>
      </c>
      <c r="E417" s="39" t="s">
        <v>62</v>
      </c>
    </row>
    <row r="418" spans="1:5" ht="12.75">
      <c r="A418" s="35" t="s">
        <v>56</v>
      </c>
      <c r="E418" s="40" t="s">
        <v>62</v>
      </c>
    </row>
    <row r="419" spans="1:5" ht="12.75">
      <c r="A419" t="s">
        <v>58</v>
      </c>
      <c r="E419" s="39" t="s">
        <v>59</v>
      </c>
    </row>
    <row r="420" spans="1:16" ht="12.75">
      <c r="A420" t="s">
        <v>49</v>
      </c>
      <c s="34" t="s">
        <v>402</v>
      </c>
      <c s="34" t="s">
        <v>405</v>
      </c>
      <c s="35" t="s">
        <v>47</v>
      </c>
      <c s="6" t="s">
        <v>406</v>
      </c>
      <c s="36" t="s">
        <v>97</v>
      </c>
      <c s="37">
        <v>4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147</v>
      </c>
      <c>
        <f>(M420*21)/100</f>
      </c>
      <c t="s">
        <v>27</v>
      </c>
    </row>
    <row r="421" spans="1:5" ht="12.75">
      <c r="A421" s="35" t="s">
        <v>54</v>
      </c>
      <c r="E421" s="39" t="s">
        <v>407</v>
      </c>
    </row>
    <row r="422" spans="1:5" ht="12.75">
      <c r="A422" s="35" t="s">
        <v>56</v>
      </c>
      <c r="E422" s="40" t="s">
        <v>62</v>
      </c>
    </row>
    <row r="423" spans="1:5" ht="25.5">
      <c r="A423" t="s">
        <v>58</v>
      </c>
      <c r="E423" s="39" t="s">
        <v>408</v>
      </c>
    </row>
    <row r="424" spans="1:16" ht="12.75">
      <c r="A424" t="s">
        <v>49</v>
      </c>
      <c s="34" t="s">
        <v>409</v>
      </c>
      <c s="34" t="s">
        <v>410</v>
      </c>
      <c s="35" t="s">
        <v>47</v>
      </c>
      <c s="6" t="s">
        <v>411</v>
      </c>
      <c s="36" t="s">
        <v>400</v>
      </c>
      <c s="37">
        <v>6.636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53</v>
      </c>
      <c>
        <f>(M424*21)/100</f>
      </c>
      <c t="s">
        <v>27</v>
      </c>
    </row>
    <row r="425" spans="1:5" ht="12.75">
      <c r="A425" s="35" t="s">
        <v>54</v>
      </c>
      <c r="E425" s="39" t="s">
        <v>62</v>
      </c>
    </row>
    <row r="426" spans="1:5" ht="12.75">
      <c r="A426" s="35" t="s">
        <v>56</v>
      </c>
      <c r="E426" s="40" t="s">
        <v>62</v>
      </c>
    </row>
    <row r="427" spans="1:5" ht="12.75">
      <c r="A427" t="s">
        <v>58</v>
      </c>
      <c r="E427" s="39" t="s">
        <v>59</v>
      </c>
    </row>
    <row r="428" spans="1:16" ht="12.75">
      <c r="A428" t="s">
        <v>49</v>
      </c>
      <c s="34" t="s">
        <v>412</v>
      </c>
      <c s="34" t="s">
        <v>413</v>
      </c>
      <c s="35" t="s">
        <v>47</v>
      </c>
      <c s="6" t="s">
        <v>414</v>
      </c>
      <c s="36" t="s">
        <v>93</v>
      </c>
      <c s="37">
        <v>26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53</v>
      </c>
      <c>
        <f>(M428*21)/100</f>
      </c>
      <c t="s">
        <v>27</v>
      </c>
    </row>
    <row r="429" spans="1:5" ht="12.75">
      <c r="A429" s="35" t="s">
        <v>54</v>
      </c>
      <c r="E429" s="39" t="s">
        <v>62</v>
      </c>
    </row>
    <row r="430" spans="1:5" ht="12.75">
      <c r="A430" s="35" t="s">
        <v>56</v>
      </c>
      <c r="E430" s="40" t="s">
        <v>62</v>
      </c>
    </row>
    <row r="431" spans="1:5" ht="12.75">
      <c r="A431" t="s">
        <v>58</v>
      </c>
      <c r="E431" s="39" t="s">
        <v>59</v>
      </c>
    </row>
    <row r="432" spans="1:16" ht="12.75">
      <c r="A432" t="s">
        <v>49</v>
      </c>
      <c s="34" t="s">
        <v>415</v>
      </c>
      <c s="34" t="s">
        <v>416</v>
      </c>
      <c s="35" t="s">
        <v>47</v>
      </c>
      <c s="6" t="s">
        <v>417</v>
      </c>
      <c s="36" t="s">
        <v>400</v>
      </c>
      <c s="37">
        <v>1.596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53</v>
      </c>
      <c>
        <f>(M432*21)/100</f>
      </c>
      <c t="s">
        <v>27</v>
      </c>
    </row>
    <row r="433" spans="1:5" ht="12.75">
      <c r="A433" s="35" t="s">
        <v>54</v>
      </c>
      <c r="E433" s="39" t="s">
        <v>62</v>
      </c>
    </row>
    <row r="434" spans="1:5" ht="12.75">
      <c r="A434" s="35" t="s">
        <v>56</v>
      </c>
      <c r="E434" s="40" t="s">
        <v>62</v>
      </c>
    </row>
    <row r="435" spans="1:5" ht="12.75">
      <c r="A435" t="s">
        <v>58</v>
      </c>
      <c r="E435" s="39" t="s">
        <v>59</v>
      </c>
    </row>
    <row r="436" spans="1:16" ht="12.75">
      <c r="A436" t="s">
        <v>49</v>
      </c>
      <c s="34" t="s">
        <v>418</v>
      </c>
      <c s="34" t="s">
        <v>419</v>
      </c>
      <c s="35" t="s">
        <v>47</v>
      </c>
      <c s="6" t="s">
        <v>420</v>
      </c>
      <c s="36" t="s">
        <v>93</v>
      </c>
      <c s="37">
        <v>70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53</v>
      </c>
      <c>
        <f>(M436*21)/100</f>
      </c>
      <c t="s">
        <v>27</v>
      </c>
    </row>
    <row r="437" spans="1:5" ht="12.75">
      <c r="A437" s="35" t="s">
        <v>54</v>
      </c>
      <c r="E437" s="39" t="s">
        <v>62</v>
      </c>
    </row>
    <row r="438" spans="1:5" ht="12.75">
      <c r="A438" s="35" t="s">
        <v>56</v>
      </c>
      <c r="E438" s="40" t="s">
        <v>62</v>
      </c>
    </row>
    <row r="439" spans="1:5" ht="12.75">
      <c r="A439" t="s">
        <v>58</v>
      </c>
      <c r="E439" s="39" t="s">
        <v>59</v>
      </c>
    </row>
    <row r="440" spans="1:16" ht="12.75">
      <c r="A440" t="s">
        <v>49</v>
      </c>
      <c s="34" t="s">
        <v>421</v>
      </c>
      <c s="34" t="s">
        <v>422</v>
      </c>
      <c s="35" t="s">
        <v>47</v>
      </c>
      <c s="6" t="s">
        <v>423</v>
      </c>
      <c s="36" t="s">
        <v>93</v>
      </c>
      <c s="37">
        <v>70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53</v>
      </c>
      <c>
        <f>(M440*21)/100</f>
      </c>
      <c t="s">
        <v>27</v>
      </c>
    </row>
    <row r="441" spans="1:5" ht="12.75">
      <c r="A441" s="35" t="s">
        <v>54</v>
      </c>
      <c r="E441" s="39" t="s">
        <v>62</v>
      </c>
    </row>
    <row r="442" spans="1:5" ht="12.75">
      <c r="A442" s="35" t="s">
        <v>56</v>
      </c>
      <c r="E442" s="40" t="s">
        <v>62</v>
      </c>
    </row>
    <row r="443" spans="1:5" ht="12.75">
      <c r="A443" t="s">
        <v>58</v>
      </c>
      <c r="E443" s="39" t="s">
        <v>59</v>
      </c>
    </row>
    <row r="444" spans="1:16" ht="12.75">
      <c r="A444" t="s">
        <v>49</v>
      </c>
      <c s="34" t="s">
        <v>424</v>
      </c>
      <c s="34" t="s">
        <v>425</v>
      </c>
      <c s="35" t="s">
        <v>47</v>
      </c>
      <c s="6" t="s">
        <v>426</v>
      </c>
      <c s="36" t="s">
        <v>345</v>
      </c>
      <c s="37">
        <v>20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53</v>
      </c>
      <c>
        <f>(M444*21)/100</f>
      </c>
      <c t="s">
        <v>27</v>
      </c>
    </row>
    <row r="445" spans="1:5" ht="12.75">
      <c r="A445" s="35" t="s">
        <v>54</v>
      </c>
      <c r="E445" s="39" t="s">
        <v>62</v>
      </c>
    </row>
    <row r="446" spans="1:5" ht="12.75">
      <c r="A446" s="35" t="s">
        <v>56</v>
      </c>
      <c r="E446" s="40" t="s">
        <v>62</v>
      </c>
    </row>
    <row r="447" spans="1:5" ht="12.75">
      <c r="A447" t="s">
        <v>58</v>
      </c>
      <c r="E447" s="39" t="s">
        <v>59</v>
      </c>
    </row>
    <row r="448" spans="1:16" ht="12.75">
      <c r="A448" t="s">
        <v>49</v>
      </c>
      <c s="34" t="s">
        <v>427</v>
      </c>
      <c s="34" t="s">
        <v>428</v>
      </c>
      <c s="35" t="s">
        <v>47</v>
      </c>
      <c s="6" t="s">
        <v>429</v>
      </c>
      <c s="36" t="s">
        <v>345</v>
      </c>
      <c s="37">
        <v>25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53</v>
      </c>
      <c>
        <f>(M448*21)/100</f>
      </c>
      <c t="s">
        <v>27</v>
      </c>
    </row>
    <row r="449" spans="1:5" ht="12.75">
      <c r="A449" s="35" t="s">
        <v>54</v>
      </c>
      <c r="E449" s="39" t="s">
        <v>62</v>
      </c>
    </row>
    <row r="450" spans="1:5" ht="12.75">
      <c r="A450" s="35" t="s">
        <v>56</v>
      </c>
      <c r="E450" s="40" t="s">
        <v>62</v>
      </c>
    </row>
    <row r="451" spans="1:5" ht="12.75">
      <c r="A451" t="s">
        <v>58</v>
      </c>
      <c r="E451" s="39" t="s">
        <v>59</v>
      </c>
    </row>
    <row r="452" spans="1:16" ht="12.75">
      <c r="A452" t="s">
        <v>49</v>
      </c>
      <c s="34" t="s">
        <v>430</v>
      </c>
      <c s="34" t="s">
        <v>431</v>
      </c>
      <c s="35" t="s">
        <v>47</v>
      </c>
      <c s="6" t="s">
        <v>432</v>
      </c>
      <c s="36" t="s">
        <v>97</v>
      </c>
      <c s="37">
        <v>1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147</v>
      </c>
      <c>
        <f>(M452*21)/100</f>
      </c>
      <c t="s">
        <v>27</v>
      </c>
    </row>
    <row r="453" spans="1:5" ht="12.75">
      <c r="A453" s="35" t="s">
        <v>54</v>
      </c>
      <c r="E453" s="39" t="s">
        <v>62</v>
      </c>
    </row>
    <row r="454" spans="1:5" ht="12.75">
      <c r="A454" s="35" t="s">
        <v>56</v>
      </c>
      <c r="E454" s="40" t="s">
        <v>62</v>
      </c>
    </row>
    <row r="455" spans="1:5" ht="51">
      <c r="A455" t="s">
        <v>58</v>
      </c>
      <c r="E455" s="39" t="s">
        <v>433</v>
      </c>
    </row>
    <row r="456" spans="1:16" ht="12.75">
      <c r="A456" t="s">
        <v>49</v>
      </c>
      <c s="34" t="s">
        <v>434</v>
      </c>
      <c s="34" t="s">
        <v>435</v>
      </c>
      <c s="35" t="s">
        <v>47</v>
      </c>
      <c s="6" t="s">
        <v>436</v>
      </c>
      <c s="36" t="s">
        <v>93</v>
      </c>
      <c s="37">
        <v>90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53</v>
      </c>
      <c>
        <f>(M456*21)/100</f>
      </c>
      <c t="s">
        <v>27</v>
      </c>
    </row>
    <row r="457" spans="1:5" ht="12.75">
      <c r="A457" s="35" t="s">
        <v>54</v>
      </c>
      <c r="E457" s="39" t="s">
        <v>62</v>
      </c>
    </row>
    <row r="458" spans="1:5" ht="12.75">
      <c r="A458" s="35" t="s">
        <v>56</v>
      </c>
      <c r="E458" s="40" t="s">
        <v>62</v>
      </c>
    </row>
    <row r="459" spans="1:5" ht="12.75">
      <c r="A459" t="s">
        <v>58</v>
      </c>
      <c r="E459" s="39" t="s">
        <v>59</v>
      </c>
    </row>
    <row r="460" spans="1:16" ht="12.75">
      <c r="A460" t="s">
        <v>49</v>
      </c>
      <c s="34" t="s">
        <v>437</v>
      </c>
      <c s="34" t="s">
        <v>438</v>
      </c>
      <c s="35" t="s">
        <v>47</v>
      </c>
      <c s="6" t="s">
        <v>439</v>
      </c>
      <c s="36" t="s">
        <v>93</v>
      </c>
      <c s="37">
        <v>426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53</v>
      </c>
      <c>
        <f>(M460*21)/100</f>
      </c>
      <c t="s">
        <v>27</v>
      </c>
    </row>
    <row r="461" spans="1:5" ht="12.75">
      <c r="A461" s="35" t="s">
        <v>54</v>
      </c>
      <c r="E461" s="39" t="s">
        <v>62</v>
      </c>
    </row>
    <row r="462" spans="1:5" ht="12.75">
      <c r="A462" s="35" t="s">
        <v>56</v>
      </c>
      <c r="E462" s="40" t="s">
        <v>62</v>
      </c>
    </row>
    <row r="463" spans="1:5" ht="12.75">
      <c r="A463" t="s">
        <v>58</v>
      </c>
      <c r="E463" s="39" t="s">
        <v>59</v>
      </c>
    </row>
    <row r="464" spans="1:16" ht="12.75">
      <c r="A464" t="s">
        <v>49</v>
      </c>
      <c s="34" t="s">
        <v>440</v>
      </c>
      <c s="34" t="s">
        <v>441</v>
      </c>
      <c s="35" t="s">
        <v>47</v>
      </c>
      <c s="6" t="s">
        <v>442</v>
      </c>
      <c s="36" t="s">
        <v>443</v>
      </c>
      <c s="37">
        <v>104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53</v>
      </c>
      <c>
        <f>(M464*21)/100</f>
      </c>
      <c t="s">
        <v>27</v>
      </c>
    </row>
    <row r="465" spans="1:5" ht="12.75">
      <c r="A465" s="35" t="s">
        <v>54</v>
      </c>
      <c r="E465" s="39" t="s">
        <v>62</v>
      </c>
    </row>
    <row r="466" spans="1:5" ht="12.75">
      <c r="A466" s="35" t="s">
        <v>56</v>
      </c>
      <c r="E466" s="40" t="s">
        <v>62</v>
      </c>
    </row>
    <row r="467" spans="1:5" ht="12.75">
      <c r="A467" t="s">
        <v>58</v>
      </c>
      <c r="E467" s="39" t="s">
        <v>59</v>
      </c>
    </row>
    <row r="468" spans="1:16" ht="12.75">
      <c r="A468" t="s">
        <v>49</v>
      </c>
      <c s="34" t="s">
        <v>444</v>
      </c>
      <c s="34" t="s">
        <v>445</v>
      </c>
      <c s="35" t="s">
        <v>47</v>
      </c>
      <c s="6" t="s">
        <v>446</v>
      </c>
      <c s="36" t="s">
        <v>97</v>
      </c>
      <c s="37">
        <v>5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53</v>
      </c>
      <c>
        <f>(M468*21)/100</f>
      </c>
      <c t="s">
        <v>27</v>
      </c>
    </row>
    <row r="469" spans="1:5" ht="12.75">
      <c r="A469" s="35" t="s">
        <v>54</v>
      </c>
      <c r="E469" s="39" t="s">
        <v>62</v>
      </c>
    </row>
    <row r="470" spans="1:5" ht="12.75">
      <c r="A470" s="35" t="s">
        <v>56</v>
      </c>
      <c r="E470" s="40" t="s">
        <v>62</v>
      </c>
    </row>
    <row r="471" spans="1:5" ht="12.75">
      <c r="A471" t="s">
        <v>58</v>
      </c>
      <c r="E471" s="39" t="s">
        <v>59</v>
      </c>
    </row>
    <row r="472" spans="1:16" ht="25.5">
      <c r="A472" t="s">
        <v>49</v>
      </c>
      <c s="34" t="s">
        <v>447</v>
      </c>
      <c s="34" t="s">
        <v>448</v>
      </c>
      <c s="35" t="s">
        <v>47</v>
      </c>
      <c s="6" t="s">
        <v>449</v>
      </c>
      <c s="36" t="s">
        <v>345</v>
      </c>
      <c s="37">
        <v>20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53</v>
      </c>
      <c>
        <f>(M472*21)/100</f>
      </c>
      <c t="s">
        <v>27</v>
      </c>
    </row>
    <row r="473" spans="1:5" ht="12.75">
      <c r="A473" s="35" t="s">
        <v>54</v>
      </c>
      <c r="E473" s="39" t="s">
        <v>450</v>
      </c>
    </row>
    <row r="474" spans="1:5" ht="12.75">
      <c r="A474" s="35" t="s">
        <v>56</v>
      </c>
      <c r="E474" s="40" t="s">
        <v>62</v>
      </c>
    </row>
    <row r="475" spans="1:5" ht="12.75">
      <c r="A475" t="s">
        <v>58</v>
      </c>
      <c r="E475" s="39" t="s">
        <v>59</v>
      </c>
    </row>
    <row r="476" spans="1:16" ht="25.5">
      <c r="A476" t="s">
        <v>49</v>
      </c>
      <c s="34" t="s">
        <v>451</v>
      </c>
      <c s="34" t="s">
        <v>452</v>
      </c>
      <c s="35" t="s">
        <v>47</v>
      </c>
      <c s="6" t="s">
        <v>453</v>
      </c>
      <c s="36" t="s">
        <v>97</v>
      </c>
      <c s="37">
        <v>18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53</v>
      </c>
      <c>
        <f>(M476*21)/100</f>
      </c>
      <c t="s">
        <v>27</v>
      </c>
    </row>
    <row r="477" spans="1:5" ht="12.75">
      <c r="A477" s="35" t="s">
        <v>54</v>
      </c>
      <c r="E477" s="39" t="s">
        <v>62</v>
      </c>
    </row>
    <row r="478" spans="1:5" ht="12.75">
      <c r="A478" s="35" t="s">
        <v>56</v>
      </c>
      <c r="E478" s="40" t="s">
        <v>62</v>
      </c>
    </row>
    <row r="479" spans="1:5" ht="12.75">
      <c r="A479" t="s">
        <v>58</v>
      </c>
      <c r="E479" s="39" t="s">
        <v>59</v>
      </c>
    </row>
    <row r="480" spans="1:16" ht="12.75">
      <c r="A480" t="s">
        <v>49</v>
      </c>
      <c s="34" t="s">
        <v>454</v>
      </c>
      <c s="34" t="s">
        <v>455</v>
      </c>
      <c s="35" t="s">
        <v>47</v>
      </c>
      <c s="6" t="s">
        <v>456</v>
      </c>
      <c s="36" t="s">
        <v>97</v>
      </c>
      <c s="37">
        <v>1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147</v>
      </c>
      <c>
        <f>(M480*21)/100</f>
      </c>
      <c t="s">
        <v>27</v>
      </c>
    </row>
    <row r="481" spans="1:5" ht="12.75">
      <c r="A481" s="35" t="s">
        <v>54</v>
      </c>
      <c r="E481" s="39" t="s">
        <v>457</v>
      </c>
    </row>
    <row r="482" spans="1:5" ht="12.75">
      <c r="A482" s="35" t="s">
        <v>56</v>
      </c>
      <c r="E482" s="40" t="s">
        <v>62</v>
      </c>
    </row>
    <row r="483" spans="1:5" ht="12.75">
      <c r="A483" t="s">
        <v>58</v>
      </c>
      <c r="E483" s="39" t="s">
        <v>458</v>
      </c>
    </row>
    <row r="484" spans="1:16" ht="12.75">
      <c r="A484" t="s">
        <v>49</v>
      </c>
      <c s="34" t="s">
        <v>459</v>
      </c>
      <c s="34" t="s">
        <v>460</v>
      </c>
      <c s="35" t="s">
        <v>47</v>
      </c>
      <c s="6" t="s">
        <v>461</v>
      </c>
      <c s="36" t="s">
        <v>345</v>
      </c>
      <c s="37">
        <v>8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53</v>
      </c>
      <c>
        <f>(M484*21)/100</f>
      </c>
      <c t="s">
        <v>27</v>
      </c>
    </row>
    <row r="485" spans="1:5" ht="12.75">
      <c r="A485" s="35" t="s">
        <v>54</v>
      </c>
      <c r="E485" s="39" t="s">
        <v>62</v>
      </c>
    </row>
    <row r="486" spans="1:5" ht="12.75">
      <c r="A486" s="35" t="s">
        <v>56</v>
      </c>
      <c r="E486" s="40" t="s">
        <v>62</v>
      </c>
    </row>
    <row r="487" spans="1:5" ht="12.75">
      <c r="A487" t="s">
        <v>58</v>
      </c>
      <c r="E48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COUNTIFS(L8:L42,"=0",A8:A42,"P")+COUNTIFS(L8:L42,"",A8:A42,"P")+SUM(Q8:Q42)</f>
      </c>
    </row>
    <row r="8" spans="1:13" ht="25.5">
      <c r="A8" t="s">
        <v>44</v>
      </c>
      <c r="C8" s="28" t="s">
        <v>464</v>
      </c>
      <c r="E8" s="30" t="s">
        <v>463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388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145</v>
      </c>
      <c s="35" t="s">
        <v>47</v>
      </c>
      <c s="6" t="s">
        <v>395</v>
      </c>
      <c s="36" t="s">
        <v>247</v>
      </c>
      <c s="37">
        <v>0.02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147</v>
      </c>
      <c>
        <f>(M10*21)/100</f>
      </c>
      <c t="s">
        <v>27</v>
      </c>
    </row>
    <row r="11" spans="1:5" ht="12.75">
      <c r="A11" s="35" t="s">
        <v>54</v>
      </c>
      <c r="E11" s="39" t="s">
        <v>62</v>
      </c>
    </row>
    <row r="12" spans="1:5" ht="12.75">
      <c r="A12" s="35" t="s">
        <v>56</v>
      </c>
      <c r="E12" s="40" t="s">
        <v>62</v>
      </c>
    </row>
    <row r="13" spans="1:5" ht="25.5">
      <c r="A13" t="s">
        <v>58</v>
      </c>
      <c r="E13" s="39" t="s">
        <v>396</v>
      </c>
    </row>
    <row r="14" spans="1:16" ht="12.75">
      <c r="A14" t="s">
        <v>49</v>
      </c>
      <c s="34" t="s">
        <v>27</v>
      </c>
      <c s="34" t="s">
        <v>403</v>
      </c>
      <c s="35" t="s">
        <v>47</v>
      </c>
      <c s="6" t="s">
        <v>404</v>
      </c>
      <c s="36" t="s">
        <v>400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62</v>
      </c>
    </row>
    <row r="16" spans="1:5" ht="12.75">
      <c r="A16" s="35" t="s">
        <v>56</v>
      </c>
      <c r="E16" s="40" t="s">
        <v>62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410</v>
      </c>
      <c s="35" t="s">
        <v>47</v>
      </c>
      <c s="6" t="s">
        <v>411</v>
      </c>
      <c s="36" t="s">
        <v>400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62</v>
      </c>
    </row>
    <row r="20" spans="1:5" ht="12.75">
      <c r="A20" s="35" t="s">
        <v>56</v>
      </c>
      <c r="E20" s="40" t="s">
        <v>62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65</v>
      </c>
      <c s="34" t="s">
        <v>413</v>
      </c>
      <c s="35" t="s">
        <v>47</v>
      </c>
      <c s="6" t="s">
        <v>414</v>
      </c>
      <c s="36" t="s">
        <v>93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62</v>
      </c>
    </row>
    <row r="24" spans="1:5" ht="12.75">
      <c r="A24" s="35" t="s">
        <v>56</v>
      </c>
      <c r="E24" s="40" t="s">
        <v>62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68</v>
      </c>
      <c s="34" t="s">
        <v>416</v>
      </c>
      <c s="35" t="s">
        <v>47</v>
      </c>
      <c s="6" t="s">
        <v>417</v>
      </c>
      <c s="36" t="s">
        <v>400</v>
      </c>
      <c s="37">
        <v>4.2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62</v>
      </c>
    </row>
    <row r="28" spans="1:5" ht="12.75">
      <c r="A28" s="35" t="s">
        <v>56</v>
      </c>
      <c r="E28" s="40" t="s">
        <v>62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71</v>
      </c>
      <c s="34" t="s">
        <v>428</v>
      </c>
      <c s="35" t="s">
        <v>47</v>
      </c>
      <c s="6" t="s">
        <v>429</v>
      </c>
      <c s="36" t="s">
        <v>345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62</v>
      </c>
    </row>
    <row r="32" spans="1:5" ht="12.75">
      <c r="A32" s="35" t="s">
        <v>56</v>
      </c>
      <c r="E32" s="40" t="s">
        <v>62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75</v>
      </c>
      <c s="34" t="s">
        <v>441</v>
      </c>
      <c s="35" t="s">
        <v>47</v>
      </c>
      <c s="6" t="s">
        <v>442</v>
      </c>
      <c s="36" t="s">
        <v>443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62</v>
      </c>
    </row>
    <row r="36" spans="1:5" ht="12.75">
      <c r="A36" s="35" t="s">
        <v>56</v>
      </c>
      <c r="E36" s="40" t="s">
        <v>62</v>
      </c>
    </row>
    <row r="37" spans="1:5" ht="12.75">
      <c r="A37" t="s">
        <v>58</v>
      </c>
      <c r="E37" s="39" t="s">
        <v>59</v>
      </c>
    </row>
    <row r="38" spans="1:16" ht="25.5">
      <c r="A38" t="s">
        <v>49</v>
      </c>
      <c s="34" t="s">
        <v>80</v>
      </c>
      <c s="34" t="s">
        <v>465</v>
      </c>
      <c s="35" t="s">
        <v>47</v>
      </c>
      <c s="6" t="s">
        <v>466</v>
      </c>
      <c s="36" t="s">
        <v>52</v>
      </c>
      <c s="37">
        <v>0.5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62</v>
      </c>
    </row>
    <row r="40" spans="1:5" ht="12.75">
      <c r="A40" s="35" t="s">
        <v>56</v>
      </c>
      <c r="E40" s="40" t="s">
        <v>62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83</v>
      </c>
      <c s="34" t="s">
        <v>467</v>
      </c>
      <c s="35" t="s">
        <v>47</v>
      </c>
      <c s="6" t="s">
        <v>468</v>
      </c>
      <c s="36" t="s">
        <v>93</v>
      </c>
      <c s="37">
        <v>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62</v>
      </c>
    </row>
    <row r="44" spans="1:5" ht="12.75">
      <c r="A44" s="35" t="s">
        <v>56</v>
      </c>
      <c r="E44" s="40" t="s">
        <v>62</v>
      </c>
    </row>
    <row r="45" spans="1:5" ht="12.75">
      <c r="A45" t="s">
        <v>58</v>
      </c>
      <c r="E45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COUNTIFS(L8:L79,"=0",A8:A79,"P")+COUNTIFS(L8:L79,"",A8:A79,"P")+SUM(Q8:Q79)</f>
      </c>
    </row>
    <row r="8" spans="1:13" ht="12.75">
      <c r="A8" t="s">
        <v>44</v>
      </c>
      <c r="C8" s="28" t="s">
        <v>471</v>
      </c>
      <c r="E8" s="30" t="s">
        <v>470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46</v>
      </c>
      <c r="C9" s="31" t="s">
        <v>47</v>
      </c>
      <c r="E9" s="33" t="s">
        <v>388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145</v>
      </c>
      <c s="35" t="s">
        <v>47</v>
      </c>
      <c s="6" t="s">
        <v>395</v>
      </c>
      <c s="36" t="s">
        <v>247</v>
      </c>
      <c s="37">
        <v>0.05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147</v>
      </c>
      <c>
        <f>(M10*21)/100</f>
      </c>
      <c t="s">
        <v>27</v>
      </c>
    </row>
    <row r="11" spans="1:5" ht="12.75">
      <c r="A11" s="35" t="s">
        <v>54</v>
      </c>
      <c r="E11" s="39" t="s">
        <v>62</v>
      </c>
    </row>
    <row r="12" spans="1:5" ht="12.75">
      <c r="A12" s="35" t="s">
        <v>56</v>
      </c>
      <c r="E12" s="40" t="s">
        <v>62</v>
      </c>
    </row>
    <row r="13" spans="1:5" ht="25.5">
      <c r="A13" t="s">
        <v>58</v>
      </c>
      <c r="E13" s="39" t="s">
        <v>396</v>
      </c>
    </row>
    <row r="14" spans="1:16" ht="12.75">
      <c r="A14" t="s">
        <v>49</v>
      </c>
      <c s="34" t="s">
        <v>27</v>
      </c>
      <c s="34" t="s">
        <v>403</v>
      </c>
      <c s="35" t="s">
        <v>47</v>
      </c>
      <c s="6" t="s">
        <v>404</v>
      </c>
      <c s="36" t="s">
        <v>400</v>
      </c>
      <c s="37">
        <v>26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62</v>
      </c>
    </row>
    <row r="16" spans="1:5" ht="12.75">
      <c r="A16" s="35" t="s">
        <v>56</v>
      </c>
      <c r="E16" s="40" t="s">
        <v>62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410</v>
      </c>
      <c s="35" t="s">
        <v>47</v>
      </c>
      <c s="6" t="s">
        <v>411</v>
      </c>
      <c s="36" t="s">
        <v>400</v>
      </c>
      <c s="37">
        <v>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62</v>
      </c>
    </row>
    <row r="20" spans="1:5" ht="12.75">
      <c r="A20" s="35" t="s">
        <v>56</v>
      </c>
      <c r="E20" s="40" t="s">
        <v>62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65</v>
      </c>
      <c s="34" t="s">
        <v>413</v>
      </c>
      <c s="35" t="s">
        <v>47</v>
      </c>
      <c s="6" t="s">
        <v>414</v>
      </c>
      <c s="36" t="s">
        <v>93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62</v>
      </c>
    </row>
    <row r="24" spans="1:5" ht="12.75">
      <c r="A24" s="35" t="s">
        <v>56</v>
      </c>
      <c r="E24" s="40" t="s">
        <v>62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68</v>
      </c>
      <c s="34" t="s">
        <v>416</v>
      </c>
      <c s="35" t="s">
        <v>47</v>
      </c>
      <c s="6" t="s">
        <v>417</v>
      </c>
      <c s="36" t="s">
        <v>400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62</v>
      </c>
    </row>
    <row r="28" spans="1:5" ht="12.75">
      <c r="A28" s="35" t="s">
        <v>56</v>
      </c>
      <c r="E28" s="40" t="s">
        <v>62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71</v>
      </c>
      <c s="34" t="s">
        <v>428</v>
      </c>
      <c s="35" t="s">
        <v>47</v>
      </c>
      <c s="6" t="s">
        <v>429</v>
      </c>
      <c s="36" t="s">
        <v>345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62</v>
      </c>
    </row>
    <row r="32" spans="1:5" ht="12.75">
      <c r="A32" s="35" t="s">
        <v>56</v>
      </c>
      <c r="E32" s="40" t="s">
        <v>62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75</v>
      </c>
      <c s="34" t="s">
        <v>441</v>
      </c>
      <c s="35" t="s">
        <v>47</v>
      </c>
      <c s="6" t="s">
        <v>442</v>
      </c>
      <c s="36" t="s">
        <v>443</v>
      </c>
      <c s="37">
        <v>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62</v>
      </c>
    </row>
    <row r="36" spans="1:5" ht="12.75">
      <c r="A36" s="35" t="s">
        <v>56</v>
      </c>
      <c r="E36" s="40" t="s">
        <v>62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80</v>
      </c>
      <c s="34" t="s">
        <v>467</v>
      </c>
      <c s="35" t="s">
        <v>47</v>
      </c>
      <c s="6" t="s">
        <v>468</v>
      </c>
      <c s="36" t="s">
        <v>93</v>
      </c>
      <c s="37">
        <v>27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62</v>
      </c>
    </row>
    <row r="40" spans="1:5" ht="12.75">
      <c r="A40" s="35" t="s">
        <v>56</v>
      </c>
      <c r="E40" s="40" t="s">
        <v>62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83</v>
      </c>
      <c s="34" t="s">
        <v>465</v>
      </c>
      <c s="35" t="s">
        <v>47</v>
      </c>
      <c s="6" t="s">
        <v>466</v>
      </c>
      <c s="36" t="s">
        <v>52</v>
      </c>
      <c s="37">
        <v>1.5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62</v>
      </c>
    </row>
    <row r="44" spans="1:5" ht="12.75">
      <c r="A44" s="35" t="s">
        <v>56</v>
      </c>
      <c r="E44" s="40" t="s">
        <v>62</v>
      </c>
    </row>
    <row r="45" spans="1:5" ht="12.75">
      <c r="A45" t="s">
        <v>58</v>
      </c>
      <c r="E45" s="39" t="s">
        <v>59</v>
      </c>
    </row>
    <row r="46" spans="1:13" ht="12.75">
      <c r="A46" t="s">
        <v>46</v>
      </c>
      <c r="C46" s="31" t="s">
        <v>27</v>
      </c>
      <c r="E46" s="33" t="s">
        <v>472</v>
      </c>
      <c r="J46" s="32">
        <f>0</f>
      </c>
      <c s="32">
        <f>0</f>
      </c>
      <c s="32">
        <f>0+L47+L51+L55+L59+L63+L67+L71+L75+L79</f>
      </c>
      <c s="32">
        <f>0+M47+M51+M55+M59+M63+M67+M71+M75+M79</f>
      </c>
    </row>
    <row r="47" spans="1:16" ht="12.75">
      <c r="A47" t="s">
        <v>49</v>
      </c>
      <c s="34" t="s">
        <v>86</v>
      </c>
      <c s="34" t="s">
        <v>473</v>
      </c>
      <c s="35" t="s">
        <v>47</v>
      </c>
      <c s="6" t="s">
        <v>474</v>
      </c>
      <c s="36" t="s">
        <v>93</v>
      </c>
      <c s="37">
        <v>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62</v>
      </c>
    </row>
    <row r="49" spans="1:5" ht="12.75">
      <c r="A49" s="35" t="s">
        <v>56</v>
      </c>
      <c r="E49" s="40" t="s">
        <v>62</v>
      </c>
    </row>
    <row r="50" spans="1:5" ht="12.75">
      <c r="A50" t="s">
        <v>58</v>
      </c>
      <c r="E50" s="39" t="s">
        <v>59</v>
      </c>
    </row>
    <row r="51" spans="1:16" ht="12.75">
      <c r="A51" t="s">
        <v>49</v>
      </c>
      <c s="34" t="s">
        <v>90</v>
      </c>
      <c s="34" t="s">
        <v>475</v>
      </c>
      <c s="35" t="s">
        <v>47</v>
      </c>
      <c s="6" t="s">
        <v>476</v>
      </c>
      <c s="36" t="s">
        <v>93</v>
      </c>
      <c s="37">
        <v>20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62</v>
      </c>
    </row>
    <row r="53" spans="1:5" ht="12.75">
      <c r="A53" s="35" t="s">
        <v>56</v>
      </c>
      <c r="E53" s="40" t="s">
        <v>62</v>
      </c>
    </row>
    <row r="54" spans="1:5" ht="12.75">
      <c r="A54" t="s">
        <v>58</v>
      </c>
      <c r="E54" s="39" t="s">
        <v>59</v>
      </c>
    </row>
    <row r="55" spans="1:16" ht="12.75">
      <c r="A55" t="s">
        <v>49</v>
      </c>
      <c s="34" t="s">
        <v>94</v>
      </c>
      <c s="34" t="s">
        <v>477</v>
      </c>
      <c s="35" t="s">
        <v>47</v>
      </c>
      <c s="6" t="s">
        <v>478</v>
      </c>
      <c s="36" t="s">
        <v>97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62</v>
      </c>
    </row>
    <row r="57" spans="1:5" ht="12.75">
      <c r="A57" s="35" t="s">
        <v>56</v>
      </c>
      <c r="E57" s="40" t="s">
        <v>62</v>
      </c>
    </row>
    <row r="58" spans="1:5" ht="12.75">
      <c r="A58" t="s">
        <v>58</v>
      </c>
      <c r="E58" s="39" t="s">
        <v>59</v>
      </c>
    </row>
    <row r="59" spans="1:16" ht="25.5">
      <c r="A59" t="s">
        <v>49</v>
      </c>
      <c s="34" t="s">
        <v>98</v>
      </c>
      <c s="34" t="s">
        <v>479</v>
      </c>
      <c s="35" t="s">
        <v>47</v>
      </c>
      <c s="6" t="s">
        <v>480</v>
      </c>
      <c s="36" t="s">
        <v>97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62</v>
      </c>
    </row>
    <row r="61" spans="1:5" ht="12.75">
      <c r="A61" s="35" t="s">
        <v>56</v>
      </c>
      <c r="E61" s="40" t="s">
        <v>62</v>
      </c>
    </row>
    <row r="62" spans="1:5" ht="12.75">
      <c r="A62" t="s">
        <v>58</v>
      </c>
      <c r="E62" s="39" t="s">
        <v>59</v>
      </c>
    </row>
    <row r="63" spans="1:16" ht="25.5">
      <c r="A63" t="s">
        <v>49</v>
      </c>
      <c s="34" t="s">
        <v>101</v>
      </c>
      <c s="34" t="s">
        <v>481</v>
      </c>
      <c s="35" t="s">
        <v>47</v>
      </c>
      <c s="6" t="s">
        <v>482</v>
      </c>
      <c s="36" t="s">
        <v>97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62</v>
      </c>
    </row>
    <row r="65" spans="1:5" ht="12.75">
      <c r="A65" s="35" t="s">
        <v>56</v>
      </c>
      <c r="E65" s="40" t="s">
        <v>62</v>
      </c>
    </row>
    <row r="66" spans="1:5" ht="12.75">
      <c r="A66" t="s">
        <v>58</v>
      </c>
      <c r="E66" s="39" t="s">
        <v>59</v>
      </c>
    </row>
    <row r="67" spans="1:16" ht="12.75">
      <c r="A67" t="s">
        <v>49</v>
      </c>
      <c s="34" t="s">
        <v>104</v>
      </c>
      <c s="34" t="s">
        <v>483</v>
      </c>
      <c s="35" t="s">
        <v>47</v>
      </c>
      <c s="6" t="s">
        <v>484</v>
      </c>
      <c s="36" t="s">
        <v>93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62</v>
      </c>
    </row>
    <row r="69" spans="1:5" ht="12.75">
      <c r="A69" s="35" t="s">
        <v>56</v>
      </c>
      <c r="E69" s="40" t="s">
        <v>62</v>
      </c>
    </row>
    <row r="70" spans="1:5" ht="12.75">
      <c r="A70" t="s">
        <v>58</v>
      </c>
      <c r="E70" s="39" t="s">
        <v>59</v>
      </c>
    </row>
    <row r="71" spans="1:16" ht="12.75">
      <c r="A71" t="s">
        <v>49</v>
      </c>
      <c s="34" t="s">
        <v>107</v>
      </c>
      <c s="34" t="s">
        <v>485</v>
      </c>
      <c s="35" t="s">
        <v>47</v>
      </c>
      <c s="6" t="s">
        <v>486</v>
      </c>
      <c s="36" t="s">
        <v>252</v>
      </c>
      <c s="37">
        <v>0.05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62</v>
      </c>
    </row>
    <row r="73" spans="1:5" ht="12.75">
      <c r="A73" s="35" t="s">
        <v>56</v>
      </c>
      <c r="E73" s="40" t="s">
        <v>62</v>
      </c>
    </row>
    <row r="74" spans="1:5" ht="12.75">
      <c r="A74" t="s">
        <v>58</v>
      </c>
      <c r="E74" s="39" t="s">
        <v>59</v>
      </c>
    </row>
    <row r="75" spans="1:16" ht="12.75">
      <c r="A75" t="s">
        <v>49</v>
      </c>
      <c s="34" t="s">
        <v>110</v>
      </c>
      <c s="34" t="s">
        <v>322</v>
      </c>
      <c s="35" t="s">
        <v>47</v>
      </c>
      <c s="6" t="s">
        <v>323</v>
      </c>
      <c s="36" t="s">
        <v>252</v>
      </c>
      <c s="37">
        <v>0.05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62</v>
      </c>
    </row>
    <row r="77" spans="1:5" ht="12.75">
      <c r="A77" s="35" t="s">
        <v>56</v>
      </c>
      <c r="E77" s="40" t="s">
        <v>62</v>
      </c>
    </row>
    <row r="78" spans="1:5" ht="12.75">
      <c r="A78" t="s">
        <v>58</v>
      </c>
      <c r="E78" s="39" t="s">
        <v>59</v>
      </c>
    </row>
    <row r="79" spans="1:16" ht="12.75">
      <c r="A79" t="s">
        <v>49</v>
      </c>
      <c s="34" t="s">
        <v>113</v>
      </c>
      <c s="34" t="s">
        <v>150</v>
      </c>
      <c s="35" t="s">
        <v>47</v>
      </c>
      <c s="6" t="s">
        <v>487</v>
      </c>
      <c s="36" t="s">
        <v>319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147</v>
      </c>
      <c>
        <f>(M79*21)/100</f>
      </c>
      <c t="s">
        <v>27</v>
      </c>
    </row>
    <row r="80" spans="1:5" ht="12.75">
      <c r="A80" s="35" t="s">
        <v>54</v>
      </c>
      <c r="E80" s="39" t="s">
        <v>62</v>
      </c>
    </row>
    <row r="81" spans="1:5" ht="12.75">
      <c r="A81" s="35" t="s">
        <v>56</v>
      </c>
      <c r="E81" s="40" t="s">
        <v>62</v>
      </c>
    </row>
    <row r="82" spans="1:5" ht="12.75">
      <c r="A82" t="s">
        <v>58</v>
      </c>
      <c r="E82" s="39" t="s">
        <v>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488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488</v>
      </c>
      <c r="E4" s="26" t="s">
        <v>489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COUNTIFS(L8:L245,"=0",A8:A245,"P")+COUNTIFS(L8:L245,"",A8:A245,"P")+SUM(Q8:Q245)</f>
      </c>
    </row>
    <row r="8" spans="1:13" ht="12.75">
      <c r="A8" t="s">
        <v>44</v>
      </c>
      <c r="C8" s="28" t="s">
        <v>492</v>
      </c>
      <c r="E8" s="30" t="s">
        <v>491</v>
      </c>
      <c r="J8" s="29">
        <f>0+J9+J62+J79+J84+J89+J142+J147+J188</f>
      </c>
      <c s="29">
        <f>0+K9+K62+K79+K84+K89+K142+K147+K188</f>
      </c>
      <c s="29">
        <f>0+L9+L62+L79+L84+L89+L142+L147+L188</f>
      </c>
      <c s="29">
        <f>0+M9+M62+M79+M84+M89+M142+M147+M188</f>
      </c>
    </row>
    <row r="9" spans="1:13" ht="12.75">
      <c r="A9" t="s">
        <v>46</v>
      </c>
      <c r="C9" s="31" t="s">
        <v>47</v>
      </c>
      <c r="E9" s="33" t="s">
        <v>493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47</v>
      </c>
      <c s="34" t="s">
        <v>494</v>
      </c>
      <c s="35" t="s">
        <v>47</v>
      </c>
      <c s="6" t="s">
        <v>495</v>
      </c>
      <c s="36" t="s">
        <v>345</v>
      </c>
      <c s="37">
        <v>23.5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62</v>
      </c>
    </row>
    <row r="12" spans="1:5" ht="12.75">
      <c r="A12" s="35" t="s">
        <v>56</v>
      </c>
      <c r="E12" s="40" t="s">
        <v>62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496</v>
      </c>
      <c s="35" t="s">
        <v>47</v>
      </c>
      <c s="6" t="s">
        <v>497</v>
      </c>
      <c s="36" t="s">
        <v>400</v>
      </c>
      <c s="37">
        <v>30.95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62</v>
      </c>
    </row>
    <row r="16" spans="1:5" ht="25.5">
      <c r="A16" s="35" t="s">
        <v>56</v>
      </c>
      <c r="E16" s="40" t="s">
        <v>498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499</v>
      </c>
      <c s="35" t="s">
        <v>47</v>
      </c>
      <c s="6" t="s">
        <v>500</v>
      </c>
      <c s="36" t="s">
        <v>443</v>
      </c>
      <c s="37">
        <v>1702.25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62</v>
      </c>
    </row>
    <row r="20" spans="1:5" ht="12.75">
      <c r="A20" s="35" t="s">
        <v>56</v>
      </c>
      <c r="E20" s="40" t="s">
        <v>501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65</v>
      </c>
      <c s="34" t="s">
        <v>502</v>
      </c>
      <c s="35" t="s">
        <v>47</v>
      </c>
      <c s="6" t="s">
        <v>503</v>
      </c>
      <c s="36" t="s">
        <v>400</v>
      </c>
      <c s="37">
        <v>11.352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62</v>
      </c>
    </row>
    <row r="24" spans="1:5" ht="12.75">
      <c r="A24" s="35" t="s">
        <v>56</v>
      </c>
      <c r="E24" s="40" t="s">
        <v>504</v>
      </c>
    </row>
    <row r="25" spans="1:5" ht="12.75">
      <c r="A25" t="s">
        <v>58</v>
      </c>
      <c r="E25" s="39" t="s">
        <v>59</v>
      </c>
    </row>
    <row r="26" spans="1:16" ht="25.5">
      <c r="A26" t="s">
        <v>49</v>
      </c>
      <c s="34" t="s">
        <v>68</v>
      </c>
      <c s="34" t="s">
        <v>505</v>
      </c>
      <c s="35" t="s">
        <v>47</v>
      </c>
      <c s="6" t="s">
        <v>506</v>
      </c>
      <c s="36" t="s">
        <v>443</v>
      </c>
      <c s="37">
        <v>652.74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62</v>
      </c>
    </row>
    <row r="28" spans="1:5" ht="12.75">
      <c r="A28" s="35" t="s">
        <v>56</v>
      </c>
      <c r="E28" s="40" t="s">
        <v>507</v>
      </c>
    </row>
    <row r="29" spans="1:5" ht="12.75">
      <c r="A29" t="s">
        <v>58</v>
      </c>
      <c r="E29" s="39" t="s">
        <v>59</v>
      </c>
    </row>
    <row r="30" spans="1:16" ht="25.5">
      <c r="A30" t="s">
        <v>49</v>
      </c>
      <c s="34" t="s">
        <v>71</v>
      </c>
      <c s="34" t="s">
        <v>508</v>
      </c>
      <c s="35" t="s">
        <v>47</v>
      </c>
      <c s="6" t="s">
        <v>509</v>
      </c>
      <c s="36" t="s">
        <v>93</v>
      </c>
      <c s="37">
        <v>58.5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62</v>
      </c>
    </row>
    <row r="32" spans="1:5" ht="12.75">
      <c r="A32" s="35" t="s">
        <v>56</v>
      </c>
      <c r="E32" s="40" t="s">
        <v>510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75</v>
      </c>
      <c s="34" t="s">
        <v>511</v>
      </c>
      <c s="35" t="s">
        <v>47</v>
      </c>
      <c s="6" t="s">
        <v>512</v>
      </c>
      <c s="36" t="s">
        <v>443</v>
      </c>
      <c s="37">
        <v>26.4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62</v>
      </c>
    </row>
    <row r="36" spans="1:5" ht="12.75">
      <c r="A36" s="35" t="s">
        <v>56</v>
      </c>
      <c r="E36" s="40" t="s">
        <v>513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80</v>
      </c>
      <c s="34" t="s">
        <v>514</v>
      </c>
      <c s="35" t="s">
        <v>47</v>
      </c>
      <c s="6" t="s">
        <v>515</v>
      </c>
      <c s="36" t="s">
        <v>345</v>
      </c>
      <c s="37">
        <v>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62</v>
      </c>
    </row>
    <row r="40" spans="1:5" ht="12.75">
      <c r="A40" s="35" t="s">
        <v>56</v>
      </c>
      <c r="E40" s="40" t="s">
        <v>516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83</v>
      </c>
      <c s="34" t="s">
        <v>517</v>
      </c>
      <c s="35" t="s">
        <v>47</v>
      </c>
      <c s="6" t="s">
        <v>518</v>
      </c>
      <c s="36" t="s">
        <v>400</v>
      </c>
      <c s="37">
        <v>3.525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62</v>
      </c>
    </row>
    <row r="44" spans="1:5" ht="12.75">
      <c r="A44" s="35" t="s">
        <v>56</v>
      </c>
      <c r="E44" s="40" t="s">
        <v>519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86</v>
      </c>
      <c s="34" t="s">
        <v>520</v>
      </c>
      <c s="35" t="s">
        <v>47</v>
      </c>
      <c s="6" t="s">
        <v>521</v>
      </c>
      <c s="36" t="s">
        <v>522</v>
      </c>
      <c s="37">
        <v>28.8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523</v>
      </c>
    </row>
    <row r="48" spans="1:5" ht="12.75">
      <c r="A48" s="35" t="s">
        <v>56</v>
      </c>
      <c r="E48" s="40" t="s">
        <v>524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90</v>
      </c>
      <c s="34" t="s">
        <v>525</v>
      </c>
      <c s="35" t="s">
        <v>47</v>
      </c>
      <c s="6" t="s">
        <v>526</v>
      </c>
      <c s="36" t="s">
        <v>400</v>
      </c>
      <c s="37">
        <v>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527</v>
      </c>
    </row>
    <row r="52" spans="1:5" ht="12.75">
      <c r="A52" s="35" t="s">
        <v>56</v>
      </c>
      <c r="E52" s="40" t="s">
        <v>528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94</v>
      </c>
      <c s="34" t="s">
        <v>529</v>
      </c>
      <c s="35" t="s">
        <v>47</v>
      </c>
      <c s="6" t="s">
        <v>530</v>
      </c>
      <c s="36" t="s">
        <v>345</v>
      </c>
      <c s="37">
        <v>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62</v>
      </c>
    </row>
    <row r="56" spans="1:5" ht="12.75">
      <c r="A56" s="35" t="s">
        <v>56</v>
      </c>
      <c r="E56" s="40" t="s">
        <v>531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98</v>
      </c>
      <c s="34" t="s">
        <v>425</v>
      </c>
      <c s="35" t="s">
        <v>47</v>
      </c>
      <c s="6" t="s">
        <v>426</v>
      </c>
      <c s="36" t="s">
        <v>345</v>
      </c>
      <c s="37">
        <v>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62</v>
      </c>
    </row>
    <row r="60" spans="1:5" ht="12.75">
      <c r="A60" s="35" t="s">
        <v>56</v>
      </c>
      <c r="E60" s="40" t="s">
        <v>62</v>
      </c>
    </row>
    <row r="61" spans="1:5" ht="12.75">
      <c r="A61" t="s">
        <v>58</v>
      </c>
      <c r="E61" s="39" t="s">
        <v>59</v>
      </c>
    </row>
    <row r="62" spans="1:13" ht="12.75">
      <c r="A62" t="s">
        <v>46</v>
      </c>
      <c r="C62" s="31" t="s">
        <v>104</v>
      </c>
      <c r="E62" s="33" t="s">
        <v>532</v>
      </c>
      <c r="J62" s="32">
        <f>0</f>
      </c>
      <c s="32">
        <f>0</f>
      </c>
      <c s="32">
        <f>0+L63+L67+L71+L75</f>
      </c>
      <c s="32">
        <f>0+M63+M67+M71+M75</f>
      </c>
    </row>
    <row r="63" spans="1:16" ht="12.75">
      <c r="A63" t="s">
        <v>49</v>
      </c>
      <c s="34" t="s">
        <v>187</v>
      </c>
      <c s="34" t="s">
        <v>533</v>
      </c>
      <c s="35" t="s">
        <v>47</v>
      </c>
      <c s="6" t="s">
        <v>534</v>
      </c>
      <c s="36" t="s">
        <v>52</v>
      </c>
      <c s="37">
        <v>6.345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62</v>
      </c>
    </row>
    <row r="65" spans="1:5" ht="12.75">
      <c r="A65" s="35" t="s">
        <v>56</v>
      </c>
      <c r="E65" s="40" t="s">
        <v>535</v>
      </c>
    </row>
    <row r="66" spans="1:5" ht="12.75">
      <c r="A66" t="s">
        <v>58</v>
      </c>
      <c r="E66" s="39" t="s">
        <v>59</v>
      </c>
    </row>
    <row r="67" spans="1:16" ht="25.5">
      <c r="A67" t="s">
        <v>49</v>
      </c>
      <c s="34" t="s">
        <v>191</v>
      </c>
      <c s="34" t="s">
        <v>536</v>
      </c>
      <c s="35" t="s">
        <v>47</v>
      </c>
      <c s="6" t="s">
        <v>537</v>
      </c>
      <c s="36" t="s">
        <v>52</v>
      </c>
      <c s="37">
        <v>22.814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62</v>
      </c>
    </row>
    <row r="69" spans="1:5" ht="25.5">
      <c r="A69" s="35" t="s">
        <v>56</v>
      </c>
      <c r="E69" s="40" t="s">
        <v>538</v>
      </c>
    </row>
    <row r="70" spans="1:5" ht="12.75">
      <c r="A70" t="s">
        <v>58</v>
      </c>
      <c r="E70" s="39" t="s">
        <v>59</v>
      </c>
    </row>
    <row r="71" spans="1:16" ht="25.5">
      <c r="A71" t="s">
        <v>49</v>
      </c>
      <c s="34" t="s">
        <v>194</v>
      </c>
      <c s="34" t="s">
        <v>465</v>
      </c>
      <c s="35" t="s">
        <v>47</v>
      </c>
      <c s="6" t="s">
        <v>466</v>
      </c>
      <c s="36" t="s">
        <v>52</v>
      </c>
      <c s="37">
        <v>76.89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62</v>
      </c>
    </row>
    <row r="73" spans="1:5" ht="12.75">
      <c r="A73" s="35" t="s">
        <v>56</v>
      </c>
      <c r="E73" s="40" t="s">
        <v>539</v>
      </c>
    </row>
    <row r="74" spans="1:5" ht="12.75">
      <c r="A74" t="s">
        <v>58</v>
      </c>
      <c r="E74" s="39" t="s">
        <v>59</v>
      </c>
    </row>
    <row r="75" spans="1:16" ht="25.5">
      <c r="A75" t="s">
        <v>49</v>
      </c>
      <c s="34" t="s">
        <v>197</v>
      </c>
      <c s="34" t="s">
        <v>50</v>
      </c>
      <c s="35" t="s">
        <v>47</v>
      </c>
      <c s="6" t="s">
        <v>51</v>
      </c>
      <c s="36" t="s">
        <v>52</v>
      </c>
      <c s="37">
        <v>14.115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62</v>
      </c>
    </row>
    <row r="77" spans="1:5" ht="25.5">
      <c r="A77" s="35" t="s">
        <v>56</v>
      </c>
      <c r="E77" s="40" t="s">
        <v>540</v>
      </c>
    </row>
    <row r="78" spans="1:5" ht="12.75">
      <c r="A78" t="s">
        <v>58</v>
      </c>
      <c r="E78" s="39" t="s">
        <v>59</v>
      </c>
    </row>
    <row r="79" spans="1:13" ht="12.75">
      <c r="A79" t="s">
        <v>46</v>
      </c>
      <c r="C79" s="31" t="s">
        <v>27</v>
      </c>
      <c r="E79" s="33" t="s">
        <v>541</v>
      </c>
      <c r="J79" s="32">
        <f>0</f>
      </c>
      <c s="32">
        <f>0</f>
      </c>
      <c s="32">
        <f>0+L80</f>
      </c>
      <c s="32">
        <f>0+M80</f>
      </c>
    </row>
    <row r="80" spans="1:16" ht="12.75">
      <c r="A80" t="s">
        <v>49</v>
      </c>
      <c s="34" t="s">
        <v>101</v>
      </c>
      <c s="34" t="s">
        <v>542</v>
      </c>
      <c s="35" t="s">
        <v>47</v>
      </c>
      <c s="6" t="s">
        <v>543</v>
      </c>
      <c s="36" t="s">
        <v>400</v>
      </c>
      <c s="37">
        <v>1.5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62</v>
      </c>
    </row>
    <row r="82" spans="1:5" ht="12.75">
      <c r="A82" s="35" t="s">
        <v>56</v>
      </c>
      <c r="E82" s="40" t="s">
        <v>544</v>
      </c>
    </row>
    <row r="83" spans="1:5" ht="12.75">
      <c r="A83" t="s">
        <v>58</v>
      </c>
      <c r="E83" s="39" t="s">
        <v>59</v>
      </c>
    </row>
    <row r="84" spans="1:13" ht="12.75">
      <c r="A84" t="s">
        <v>46</v>
      </c>
      <c r="C84" s="31" t="s">
        <v>26</v>
      </c>
      <c r="E84" s="33" t="s">
        <v>545</v>
      </c>
      <c r="J84" s="32">
        <f>0</f>
      </c>
      <c s="32">
        <f>0</f>
      </c>
      <c s="32">
        <f>0+L85</f>
      </c>
      <c s="32">
        <f>0+M85</f>
      </c>
    </row>
    <row r="85" spans="1:16" ht="12.75">
      <c r="A85" t="s">
        <v>49</v>
      </c>
      <c s="34" t="s">
        <v>104</v>
      </c>
      <c s="34" t="s">
        <v>546</v>
      </c>
      <c s="35" t="s">
        <v>47</v>
      </c>
      <c s="6" t="s">
        <v>547</v>
      </c>
      <c s="36" t="s">
        <v>548</v>
      </c>
      <c s="37">
        <v>149.7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549</v>
      </c>
    </row>
    <row r="87" spans="1:5" ht="12.75">
      <c r="A87" s="35" t="s">
        <v>56</v>
      </c>
      <c r="E87" s="40" t="s">
        <v>550</v>
      </c>
    </row>
    <row r="88" spans="1:5" ht="12.75">
      <c r="A88" t="s">
        <v>58</v>
      </c>
      <c r="E88" s="39" t="s">
        <v>59</v>
      </c>
    </row>
    <row r="89" spans="1:13" ht="12.75">
      <c r="A89" t="s">
        <v>46</v>
      </c>
      <c r="C89" s="31" t="s">
        <v>68</v>
      </c>
      <c r="E89" s="33" t="s">
        <v>551</v>
      </c>
      <c r="J89" s="32">
        <f>0</f>
      </c>
      <c s="32">
        <f>0</f>
      </c>
      <c s="32">
        <f>0+L90+L94+L98+L102+L106+L110+L114+L118+L122+L126+L130+L134+L138</f>
      </c>
      <c s="32">
        <f>0+M90+M94+M98+M102+M106+M110+M114+M118+M122+M126+M130+M134+M138</f>
      </c>
    </row>
    <row r="90" spans="1:16" ht="12.75">
      <c r="A90" t="s">
        <v>49</v>
      </c>
      <c s="34" t="s">
        <v>107</v>
      </c>
      <c s="34" t="s">
        <v>552</v>
      </c>
      <c s="35" t="s">
        <v>47</v>
      </c>
      <c s="6" t="s">
        <v>553</v>
      </c>
      <c s="36" t="s">
        <v>345</v>
      </c>
      <c s="37">
        <v>179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554</v>
      </c>
    </row>
    <row r="92" spans="1:5" ht="12.75">
      <c r="A92" s="35" t="s">
        <v>56</v>
      </c>
      <c r="E92" s="40" t="s">
        <v>555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110</v>
      </c>
      <c s="34" t="s">
        <v>556</v>
      </c>
      <c s="35" t="s">
        <v>47</v>
      </c>
      <c s="6" t="s">
        <v>557</v>
      </c>
      <c s="36" t="s">
        <v>345</v>
      </c>
      <c s="37">
        <v>29.87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558</v>
      </c>
    </row>
    <row r="96" spans="1:5" ht="12.75">
      <c r="A96" s="35" t="s">
        <v>56</v>
      </c>
      <c r="E96" s="40" t="s">
        <v>559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113</v>
      </c>
      <c s="34" t="s">
        <v>560</v>
      </c>
      <c s="35" t="s">
        <v>47</v>
      </c>
      <c s="6" t="s">
        <v>561</v>
      </c>
      <c s="36" t="s">
        <v>345</v>
      </c>
      <c s="37">
        <v>29.87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558</v>
      </c>
    </row>
    <row r="100" spans="1:5" ht="12.75">
      <c r="A100" s="35" t="s">
        <v>56</v>
      </c>
      <c r="E100" s="40" t="s">
        <v>559</v>
      </c>
    </row>
    <row r="101" spans="1:5" ht="12.75">
      <c r="A101" t="s">
        <v>58</v>
      </c>
      <c r="E101" s="39" t="s">
        <v>59</v>
      </c>
    </row>
    <row r="102" spans="1:16" ht="12.75">
      <c r="A102" t="s">
        <v>49</v>
      </c>
      <c s="34" t="s">
        <v>116</v>
      </c>
      <c s="34" t="s">
        <v>562</v>
      </c>
      <c s="35" t="s">
        <v>47</v>
      </c>
      <c s="6" t="s">
        <v>563</v>
      </c>
      <c s="36" t="s">
        <v>345</v>
      </c>
      <c s="37">
        <v>16.4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62</v>
      </c>
    </row>
    <row r="104" spans="1:5" ht="12.75">
      <c r="A104" s="35" t="s">
        <v>56</v>
      </c>
      <c r="E104" s="40" t="s">
        <v>564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119</v>
      </c>
      <c s="34" t="s">
        <v>565</v>
      </c>
      <c s="35" t="s">
        <v>47</v>
      </c>
      <c s="6" t="s">
        <v>566</v>
      </c>
      <c s="36" t="s">
        <v>345</v>
      </c>
      <c s="37">
        <v>146.27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62</v>
      </c>
    </row>
    <row r="108" spans="1:5" ht="12.75">
      <c r="A108" s="35" t="s">
        <v>56</v>
      </c>
      <c r="E108" s="40" t="s">
        <v>567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122</v>
      </c>
      <c s="34" t="s">
        <v>568</v>
      </c>
      <c s="35" t="s">
        <v>47</v>
      </c>
      <c s="6" t="s">
        <v>569</v>
      </c>
      <c s="36" t="s">
        <v>345</v>
      </c>
      <c s="37">
        <v>116.4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62</v>
      </c>
    </row>
    <row r="112" spans="1:5" ht="12.75">
      <c r="A112" s="35" t="s">
        <v>56</v>
      </c>
      <c r="E112" s="40" t="s">
        <v>570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125</v>
      </c>
      <c s="34" t="s">
        <v>571</v>
      </c>
      <c s="35" t="s">
        <v>47</v>
      </c>
      <c s="6" t="s">
        <v>572</v>
      </c>
      <c s="36" t="s">
        <v>345</v>
      </c>
      <c s="37">
        <v>29.87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558</v>
      </c>
    </row>
    <row r="116" spans="1:5" ht="12.75">
      <c r="A116" s="35" t="s">
        <v>56</v>
      </c>
      <c r="E116" s="40" t="s">
        <v>559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129</v>
      </c>
      <c s="34" t="s">
        <v>573</v>
      </c>
      <c s="35" t="s">
        <v>47</v>
      </c>
      <c s="6" t="s">
        <v>574</v>
      </c>
      <c s="36" t="s">
        <v>345</v>
      </c>
      <c s="37">
        <v>16.4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62</v>
      </c>
    </row>
    <row r="120" spans="1:5" ht="12.75">
      <c r="A120" s="35" t="s">
        <v>56</v>
      </c>
      <c r="E120" s="40" t="s">
        <v>564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132</v>
      </c>
      <c s="34" t="s">
        <v>575</v>
      </c>
      <c s="35" t="s">
        <v>47</v>
      </c>
      <c s="6" t="s">
        <v>576</v>
      </c>
      <c s="36" t="s">
        <v>345</v>
      </c>
      <c s="37">
        <v>90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25.5">
      <c r="A123" s="35" t="s">
        <v>54</v>
      </c>
      <c r="E123" s="39" t="s">
        <v>577</v>
      </c>
    </row>
    <row r="124" spans="1:5" ht="12.75">
      <c r="A124" s="35" t="s">
        <v>56</v>
      </c>
      <c r="E124" s="40" t="s">
        <v>578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135</v>
      </c>
      <c s="34" t="s">
        <v>575</v>
      </c>
      <c s="35" t="s">
        <v>27</v>
      </c>
      <c s="6" t="s">
        <v>576</v>
      </c>
      <c s="36" t="s">
        <v>345</v>
      </c>
      <c s="37">
        <v>55.5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25.5">
      <c r="A127" s="35" t="s">
        <v>54</v>
      </c>
      <c r="E127" s="39" t="s">
        <v>579</v>
      </c>
    </row>
    <row r="128" spans="1:5" ht="12.75">
      <c r="A128" s="35" t="s">
        <v>56</v>
      </c>
      <c r="E128" s="40" t="s">
        <v>580</v>
      </c>
    </row>
    <row r="129" spans="1:5" ht="12.75">
      <c r="A129" t="s">
        <v>58</v>
      </c>
      <c r="E129" s="39" t="s">
        <v>59</v>
      </c>
    </row>
    <row r="130" spans="1:16" ht="25.5">
      <c r="A130" t="s">
        <v>49</v>
      </c>
      <c s="34" t="s">
        <v>138</v>
      </c>
      <c s="34" t="s">
        <v>581</v>
      </c>
      <c s="35" t="s">
        <v>47</v>
      </c>
      <c s="6" t="s">
        <v>582</v>
      </c>
      <c s="36" t="s">
        <v>345</v>
      </c>
      <c s="37">
        <v>34.1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583</v>
      </c>
    </row>
    <row r="132" spans="1:5" ht="12.75">
      <c r="A132" s="35" t="s">
        <v>56</v>
      </c>
      <c r="E132" s="40" t="s">
        <v>62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141</v>
      </c>
      <c s="34" t="s">
        <v>584</v>
      </c>
      <c s="35" t="s">
        <v>47</v>
      </c>
      <c s="6" t="s">
        <v>585</v>
      </c>
      <c s="36" t="s">
        <v>345</v>
      </c>
      <c s="37">
        <v>1.47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586</v>
      </c>
    </row>
    <row r="136" spans="1:5" ht="12.75">
      <c r="A136" s="35" t="s">
        <v>56</v>
      </c>
      <c r="E136" s="40" t="s">
        <v>62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144</v>
      </c>
      <c s="34" t="s">
        <v>587</v>
      </c>
      <c s="35" t="s">
        <v>47</v>
      </c>
      <c s="6" t="s">
        <v>588</v>
      </c>
      <c s="36" t="s">
        <v>93</v>
      </c>
      <c s="37">
        <v>77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62</v>
      </c>
    </row>
    <row r="140" spans="1:5" ht="12.75">
      <c r="A140" s="35" t="s">
        <v>56</v>
      </c>
      <c r="E140" s="40" t="s">
        <v>62</v>
      </c>
    </row>
    <row r="141" spans="1:5" ht="12.75">
      <c r="A141" t="s">
        <v>58</v>
      </c>
      <c r="E141" s="39" t="s">
        <v>59</v>
      </c>
    </row>
    <row r="142" spans="1:13" ht="12.75">
      <c r="A142" t="s">
        <v>46</v>
      </c>
      <c r="C142" s="31" t="s">
        <v>80</v>
      </c>
      <c r="E142" s="33" t="s">
        <v>589</v>
      </c>
      <c r="J142" s="32">
        <f>0</f>
      </c>
      <c s="32">
        <f>0</f>
      </c>
      <c s="32">
        <f>0+L143</f>
      </c>
      <c s="32">
        <f>0+M143</f>
      </c>
    </row>
    <row r="143" spans="1:16" ht="12.75">
      <c r="A143" t="s">
        <v>49</v>
      </c>
      <c s="34" t="s">
        <v>149</v>
      </c>
      <c s="34" t="s">
        <v>590</v>
      </c>
      <c s="35" t="s">
        <v>47</v>
      </c>
      <c s="6" t="s">
        <v>591</v>
      </c>
      <c s="36" t="s">
        <v>97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62</v>
      </c>
    </row>
    <row r="145" spans="1:5" ht="12.75">
      <c r="A145" s="35" t="s">
        <v>56</v>
      </c>
      <c r="E145" s="40" t="s">
        <v>62</v>
      </c>
    </row>
    <row r="146" spans="1:5" ht="12.75">
      <c r="A146" t="s">
        <v>58</v>
      </c>
      <c r="E146" s="39" t="s">
        <v>59</v>
      </c>
    </row>
    <row r="147" spans="1:13" ht="12.75">
      <c r="A147" t="s">
        <v>46</v>
      </c>
      <c r="C147" s="31" t="s">
        <v>83</v>
      </c>
      <c r="E147" s="33" t="s">
        <v>592</v>
      </c>
      <c r="J147" s="32">
        <f>0</f>
      </c>
      <c s="32">
        <f>0</f>
      </c>
      <c s="32">
        <f>0+L148+L152+L156+L160+L164+L168+L172+L176+L180+L184</f>
      </c>
      <c s="32">
        <f>0+M148+M152+M156+M160+M164+M168+M172+M176+M180+M184</f>
      </c>
    </row>
    <row r="148" spans="1:16" ht="25.5">
      <c r="A148" t="s">
        <v>49</v>
      </c>
      <c s="34" t="s">
        <v>154</v>
      </c>
      <c s="34" t="s">
        <v>593</v>
      </c>
      <c s="35" t="s">
        <v>47</v>
      </c>
      <c s="6" t="s">
        <v>594</v>
      </c>
      <c s="36" t="s">
        <v>97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62</v>
      </c>
    </row>
    <row r="150" spans="1:5" ht="25.5">
      <c r="A150" s="35" t="s">
        <v>56</v>
      </c>
      <c r="E150" s="40" t="s">
        <v>595</v>
      </c>
    </row>
    <row r="151" spans="1:5" ht="12.75">
      <c r="A151" t="s">
        <v>58</v>
      </c>
      <c r="E151" s="39" t="s">
        <v>59</v>
      </c>
    </row>
    <row r="152" spans="1:16" ht="12.75">
      <c r="A152" t="s">
        <v>49</v>
      </c>
      <c s="34" t="s">
        <v>157</v>
      </c>
      <c s="34" t="s">
        <v>596</v>
      </c>
      <c s="35" t="s">
        <v>47</v>
      </c>
      <c s="6" t="s">
        <v>597</v>
      </c>
      <c s="36" t="s">
        <v>97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598</v>
      </c>
    </row>
    <row r="154" spans="1:5" ht="12.75">
      <c r="A154" s="35" t="s">
        <v>56</v>
      </c>
      <c r="E154" s="40" t="s">
        <v>62</v>
      </c>
    </row>
    <row r="155" spans="1:5" ht="12.75">
      <c r="A155" t="s">
        <v>58</v>
      </c>
      <c r="E155" s="39" t="s">
        <v>59</v>
      </c>
    </row>
    <row r="156" spans="1:16" ht="25.5">
      <c r="A156" t="s">
        <v>49</v>
      </c>
      <c s="34" t="s">
        <v>160</v>
      </c>
      <c s="34" t="s">
        <v>599</v>
      </c>
      <c s="35" t="s">
        <v>47</v>
      </c>
      <c s="6" t="s">
        <v>600</v>
      </c>
      <c s="36" t="s">
        <v>97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62</v>
      </c>
    </row>
    <row r="158" spans="1:5" ht="12.75">
      <c r="A158" s="35" t="s">
        <v>56</v>
      </c>
      <c r="E158" s="40" t="s">
        <v>62</v>
      </c>
    </row>
    <row r="159" spans="1:5" ht="12.75">
      <c r="A159" t="s">
        <v>58</v>
      </c>
      <c r="E159" s="39" t="s">
        <v>59</v>
      </c>
    </row>
    <row r="160" spans="1:16" ht="25.5">
      <c r="A160" t="s">
        <v>49</v>
      </c>
      <c s="34" t="s">
        <v>164</v>
      </c>
      <c s="34" t="s">
        <v>601</v>
      </c>
      <c s="35" t="s">
        <v>47</v>
      </c>
      <c s="6" t="s">
        <v>602</v>
      </c>
      <c s="36" t="s">
        <v>345</v>
      </c>
      <c s="37">
        <v>82.425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62</v>
      </c>
    </row>
    <row r="162" spans="1:5" ht="12.75">
      <c r="A162" s="35" t="s">
        <v>56</v>
      </c>
      <c r="E162" s="40" t="s">
        <v>603</v>
      </c>
    </row>
    <row r="163" spans="1:5" ht="12.75">
      <c r="A163" t="s">
        <v>58</v>
      </c>
      <c r="E163" s="39" t="s">
        <v>59</v>
      </c>
    </row>
    <row r="164" spans="1:16" ht="12.75">
      <c r="A164" t="s">
        <v>49</v>
      </c>
      <c s="34" t="s">
        <v>167</v>
      </c>
      <c s="34" t="s">
        <v>604</v>
      </c>
      <c s="35" t="s">
        <v>47</v>
      </c>
      <c s="6" t="s">
        <v>605</v>
      </c>
      <c s="36" t="s">
        <v>345</v>
      </c>
      <c s="37">
        <v>66.4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62</v>
      </c>
    </row>
    <row r="166" spans="1:5" ht="12.75">
      <c r="A166" s="35" t="s">
        <v>56</v>
      </c>
      <c r="E166" s="40" t="s">
        <v>62</v>
      </c>
    </row>
    <row r="167" spans="1:5" ht="12.75">
      <c r="A167" t="s">
        <v>58</v>
      </c>
      <c r="E167" s="39" t="s">
        <v>59</v>
      </c>
    </row>
    <row r="168" spans="1:16" ht="25.5">
      <c r="A168" t="s">
        <v>49</v>
      </c>
      <c s="34" t="s">
        <v>170</v>
      </c>
      <c s="34" t="s">
        <v>606</v>
      </c>
      <c s="35" t="s">
        <v>47</v>
      </c>
      <c s="6" t="s">
        <v>607</v>
      </c>
      <c s="36" t="s">
        <v>345</v>
      </c>
      <c s="37">
        <v>1.548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608</v>
      </c>
    </row>
    <row r="170" spans="1:5" ht="12.75">
      <c r="A170" s="35" t="s">
        <v>56</v>
      </c>
      <c r="E170" s="40" t="s">
        <v>609</v>
      </c>
    </row>
    <row r="171" spans="1:5" ht="12.75">
      <c r="A171" t="s">
        <v>58</v>
      </c>
      <c r="E171" s="39" t="s">
        <v>59</v>
      </c>
    </row>
    <row r="172" spans="1:16" ht="12.75">
      <c r="A172" t="s">
        <v>49</v>
      </c>
      <c s="34" t="s">
        <v>173</v>
      </c>
      <c s="34" t="s">
        <v>610</v>
      </c>
      <c s="35" t="s">
        <v>47</v>
      </c>
      <c s="6" t="s">
        <v>611</v>
      </c>
      <c s="36" t="s">
        <v>93</v>
      </c>
      <c s="37">
        <v>12.8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62</v>
      </c>
    </row>
    <row r="174" spans="1:5" ht="12.75">
      <c r="A174" s="35" t="s">
        <v>56</v>
      </c>
      <c r="E174" s="40" t="s">
        <v>612</v>
      </c>
    </row>
    <row r="175" spans="1:5" ht="12.75">
      <c r="A175" t="s">
        <v>58</v>
      </c>
      <c r="E175" s="39" t="s">
        <v>59</v>
      </c>
    </row>
    <row r="176" spans="1:16" ht="12.75">
      <c r="A176" t="s">
        <v>49</v>
      </c>
      <c s="34" t="s">
        <v>176</v>
      </c>
      <c s="34" t="s">
        <v>613</v>
      </c>
      <c s="35" t="s">
        <v>47</v>
      </c>
      <c s="6" t="s">
        <v>614</v>
      </c>
      <c s="36" t="s">
        <v>93</v>
      </c>
      <c s="37">
        <v>68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62</v>
      </c>
    </row>
    <row r="178" spans="1:5" ht="12.75">
      <c r="A178" s="35" t="s">
        <v>56</v>
      </c>
      <c r="E178" s="40" t="s">
        <v>615</v>
      </c>
    </row>
    <row r="179" spans="1:5" ht="12.75">
      <c r="A179" t="s">
        <v>58</v>
      </c>
      <c r="E179" s="39" t="s">
        <v>59</v>
      </c>
    </row>
    <row r="180" spans="1:16" ht="12.75">
      <c r="A180" t="s">
        <v>49</v>
      </c>
      <c s="34" t="s">
        <v>179</v>
      </c>
      <c s="34" t="s">
        <v>616</v>
      </c>
      <c s="35" t="s">
        <v>47</v>
      </c>
      <c s="6" t="s">
        <v>617</v>
      </c>
      <c s="36" t="s">
        <v>93</v>
      </c>
      <c s="37">
        <v>68.3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62</v>
      </c>
    </row>
    <row r="182" spans="1:5" ht="38.25">
      <c r="A182" s="35" t="s">
        <v>56</v>
      </c>
      <c r="E182" s="40" t="s">
        <v>618</v>
      </c>
    </row>
    <row r="183" spans="1:5" ht="12.75">
      <c r="A183" t="s">
        <v>58</v>
      </c>
      <c r="E183" s="39" t="s">
        <v>59</v>
      </c>
    </row>
    <row r="184" spans="1:16" ht="12.75">
      <c r="A184" t="s">
        <v>49</v>
      </c>
      <c s="34" t="s">
        <v>182</v>
      </c>
      <c s="34" t="s">
        <v>619</v>
      </c>
      <c s="35" t="s">
        <v>47</v>
      </c>
      <c s="6" t="s">
        <v>620</v>
      </c>
      <c s="36" t="s">
        <v>93</v>
      </c>
      <c s="37">
        <v>77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62</v>
      </c>
    </row>
    <row r="186" spans="1:5" ht="12.75">
      <c r="A186" s="35" t="s">
        <v>56</v>
      </c>
      <c r="E186" s="40" t="s">
        <v>62</v>
      </c>
    </row>
    <row r="187" spans="1:5" ht="12.75">
      <c r="A187" t="s">
        <v>58</v>
      </c>
      <c r="E187" s="39" t="s">
        <v>59</v>
      </c>
    </row>
    <row r="188" spans="1:13" ht="12.75">
      <c r="A188" t="s">
        <v>46</v>
      </c>
      <c r="C188" s="31" t="s">
        <v>358</v>
      </c>
      <c r="E188" s="33" t="s">
        <v>621</v>
      </c>
      <c r="J188" s="32">
        <f>0</f>
      </c>
      <c s="32">
        <f>0</f>
      </c>
      <c s="32">
        <f>0+L189+L193+L197+L201+L205+L209+L213+L217+L221+L225+L229+L233+L237+L241+L245</f>
      </c>
      <c s="32">
        <f>0+M189+M193+M197+M201+M205+M209+M213+M217+M221+M225+M229+M233+M237+M241+M245</f>
      </c>
    </row>
    <row r="189" spans="1:16" ht="12.75">
      <c r="A189" t="s">
        <v>49</v>
      </c>
      <c s="34" t="s">
        <v>200</v>
      </c>
      <c s="34" t="s">
        <v>622</v>
      </c>
      <c s="35" t="s">
        <v>47</v>
      </c>
      <c s="6" t="s">
        <v>623</v>
      </c>
      <c s="36" t="s">
        <v>97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62</v>
      </c>
    </row>
    <row r="191" spans="1:5" ht="12.75">
      <c r="A191" s="35" t="s">
        <v>56</v>
      </c>
      <c r="E191" s="40" t="s">
        <v>624</v>
      </c>
    </row>
    <row r="192" spans="1:5" ht="12.75">
      <c r="A192" t="s">
        <v>58</v>
      </c>
      <c r="E192" s="39" t="s">
        <v>59</v>
      </c>
    </row>
    <row r="193" spans="1:16" ht="25.5">
      <c r="A193" t="s">
        <v>49</v>
      </c>
      <c s="34" t="s">
        <v>203</v>
      </c>
      <c s="34" t="s">
        <v>625</v>
      </c>
      <c s="35" t="s">
        <v>47</v>
      </c>
      <c s="6" t="s">
        <v>626</v>
      </c>
      <c s="36" t="s">
        <v>97</v>
      </c>
      <c s="37">
        <v>22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62</v>
      </c>
    </row>
    <row r="195" spans="1:5" ht="38.25">
      <c r="A195" s="35" t="s">
        <v>56</v>
      </c>
      <c r="E195" s="40" t="s">
        <v>627</v>
      </c>
    </row>
    <row r="196" spans="1:5" ht="12.75">
      <c r="A196" t="s">
        <v>58</v>
      </c>
      <c r="E196" s="39" t="s">
        <v>59</v>
      </c>
    </row>
    <row r="197" spans="1:16" ht="12.75">
      <c r="A197" t="s">
        <v>49</v>
      </c>
      <c s="34" t="s">
        <v>206</v>
      </c>
      <c s="34" t="s">
        <v>596</v>
      </c>
      <c s="35" t="s">
        <v>47</v>
      </c>
      <c s="6" t="s">
        <v>597</v>
      </c>
      <c s="36" t="s">
        <v>97</v>
      </c>
      <c s="37">
        <v>22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62</v>
      </c>
    </row>
    <row r="199" spans="1:5" ht="38.25">
      <c r="A199" s="35" t="s">
        <v>56</v>
      </c>
      <c r="E199" s="40" t="s">
        <v>627</v>
      </c>
    </row>
    <row r="200" spans="1:5" ht="12.75">
      <c r="A200" t="s">
        <v>58</v>
      </c>
      <c r="E200" s="39" t="s">
        <v>59</v>
      </c>
    </row>
    <row r="201" spans="1:16" ht="12.75">
      <c r="A201" t="s">
        <v>49</v>
      </c>
      <c s="34" t="s">
        <v>209</v>
      </c>
      <c s="34" t="s">
        <v>628</v>
      </c>
      <c s="35" t="s">
        <v>47</v>
      </c>
      <c s="6" t="s">
        <v>629</v>
      </c>
      <c s="36" t="s">
        <v>97</v>
      </c>
      <c s="37">
        <v>26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630</v>
      </c>
    </row>
    <row r="203" spans="1:5" ht="12.75">
      <c r="A203" s="35" t="s">
        <v>56</v>
      </c>
      <c r="E203" s="40" t="s">
        <v>631</v>
      </c>
    </row>
    <row r="204" spans="1:5" ht="12.75">
      <c r="A204" t="s">
        <v>58</v>
      </c>
      <c r="E204" s="39" t="s">
        <v>59</v>
      </c>
    </row>
    <row r="205" spans="1:16" ht="12.75">
      <c r="A205" t="s">
        <v>49</v>
      </c>
      <c s="34" t="s">
        <v>212</v>
      </c>
      <c s="34" t="s">
        <v>632</v>
      </c>
      <c s="35" t="s">
        <v>47</v>
      </c>
      <c s="6" t="s">
        <v>633</v>
      </c>
      <c s="36" t="s">
        <v>97</v>
      </c>
      <c s="37">
        <v>26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53</v>
      </c>
      <c>
        <f>(M205*21)/100</f>
      </c>
      <c t="s">
        <v>27</v>
      </c>
    </row>
    <row r="206" spans="1:5" ht="12.75">
      <c r="A206" s="35" t="s">
        <v>54</v>
      </c>
      <c r="E206" s="39" t="s">
        <v>630</v>
      </c>
    </row>
    <row r="207" spans="1:5" ht="12.75">
      <c r="A207" s="35" t="s">
        <v>56</v>
      </c>
      <c r="E207" s="40" t="s">
        <v>631</v>
      </c>
    </row>
    <row r="208" spans="1:5" ht="12.75">
      <c r="A208" t="s">
        <v>58</v>
      </c>
      <c r="E208" s="39" t="s">
        <v>59</v>
      </c>
    </row>
    <row r="209" spans="1:16" ht="12.75">
      <c r="A209" t="s">
        <v>49</v>
      </c>
      <c s="34" t="s">
        <v>215</v>
      </c>
      <c s="34" t="s">
        <v>634</v>
      </c>
      <c s="35" t="s">
        <v>47</v>
      </c>
      <c s="6" t="s">
        <v>635</v>
      </c>
      <c s="36" t="s">
        <v>636</v>
      </c>
      <c s="37">
        <v>472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27</v>
      </c>
    </row>
    <row r="210" spans="1:5" ht="12.75">
      <c r="A210" s="35" t="s">
        <v>54</v>
      </c>
      <c r="E210" s="39" t="s">
        <v>62</v>
      </c>
    </row>
    <row r="211" spans="1:5" ht="76.5">
      <c r="A211" s="35" t="s">
        <v>56</v>
      </c>
      <c r="E211" s="40" t="s">
        <v>637</v>
      </c>
    </row>
    <row r="212" spans="1:5" ht="12.75">
      <c r="A212" t="s">
        <v>58</v>
      </c>
      <c r="E212" s="39" t="s">
        <v>59</v>
      </c>
    </row>
    <row r="213" spans="1:16" ht="12.75">
      <c r="A213" t="s">
        <v>49</v>
      </c>
      <c s="34" t="s">
        <v>218</v>
      </c>
      <c s="34" t="s">
        <v>638</v>
      </c>
      <c s="35" t="s">
        <v>47</v>
      </c>
      <c s="6" t="s">
        <v>639</v>
      </c>
      <c s="36" t="s">
        <v>97</v>
      </c>
      <c s="37">
        <v>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53</v>
      </c>
      <c>
        <f>(M213*21)/100</f>
      </c>
      <c t="s">
        <v>27</v>
      </c>
    </row>
    <row r="214" spans="1:5" ht="12.75">
      <c r="A214" s="35" t="s">
        <v>54</v>
      </c>
      <c r="E214" s="39" t="s">
        <v>62</v>
      </c>
    </row>
    <row r="215" spans="1:5" ht="12.75">
      <c r="A215" s="35" t="s">
        <v>56</v>
      </c>
      <c r="E215" s="40" t="s">
        <v>640</v>
      </c>
    </row>
    <row r="216" spans="1:5" ht="12.75">
      <c r="A216" t="s">
        <v>58</v>
      </c>
      <c r="E216" s="39" t="s">
        <v>59</v>
      </c>
    </row>
    <row r="217" spans="1:16" ht="12.75">
      <c r="A217" t="s">
        <v>49</v>
      </c>
      <c s="34" t="s">
        <v>221</v>
      </c>
      <c s="34" t="s">
        <v>641</v>
      </c>
      <c s="35" t="s">
        <v>47</v>
      </c>
      <c s="6" t="s">
        <v>642</v>
      </c>
      <c s="36" t="s">
        <v>97</v>
      </c>
      <c s="37">
        <v>8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53</v>
      </c>
      <c>
        <f>(M217*21)/100</f>
      </c>
      <c t="s">
        <v>27</v>
      </c>
    </row>
    <row r="218" spans="1:5" ht="12.75">
      <c r="A218" s="35" t="s">
        <v>54</v>
      </c>
      <c r="E218" s="39" t="s">
        <v>62</v>
      </c>
    </row>
    <row r="219" spans="1:5" ht="25.5">
      <c r="A219" s="35" t="s">
        <v>56</v>
      </c>
      <c r="E219" s="40" t="s">
        <v>643</v>
      </c>
    </row>
    <row r="220" spans="1:5" ht="12.75">
      <c r="A220" t="s">
        <v>58</v>
      </c>
      <c r="E220" s="39" t="s">
        <v>59</v>
      </c>
    </row>
    <row r="221" spans="1:16" ht="12.75">
      <c r="A221" t="s">
        <v>49</v>
      </c>
      <c s="34" t="s">
        <v>224</v>
      </c>
      <c s="34" t="s">
        <v>644</v>
      </c>
      <c s="35" t="s">
        <v>47</v>
      </c>
      <c s="6" t="s">
        <v>645</v>
      </c>
      <c s="36" t="s">
        <v>636</v>
      </c>
      <c s="37">
        <v>8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53</v>
      </c>
      <c>
        <f>(M221*21)/100</f>
      </c>
      <c t="s">
        <v>27</v>
      </c>
    </row>
    <row r="222" spans="1:5" ht="12.75">
      <c r="A222" s="35" t="s">
        <v>54</v>
      </c>
      <c r="E222" s="39" t="s">
        <v>62</v>
      </c>
    </row>
    <row r="223" spans="1:5" ht="25.5">
      <c r="A223" s="35" t="s">
        <v>56</v>
      </c>
      <c r="E223" s="40" t="s">
        <v>643</v>
      </c>
    </row>
    <row r="224" spans="1:5" ht="12.75">
      <c r="A224" t="s">
        <v>58</v>
      </c>
      <c r="E224" s="39" t="s">
        <v>59</v>
      </c>
    </row>
    <row r="225" spans="1:16" ht="12.75">
      <c r="A225" t="s">
        <v>49</v>
      </c>
      <c s="34" t="s">
        <v>227</v>
      </c>
      <c s="34" t="s">
        <v>646</v>
      </c>
      <c s="35" t="s">
        <v>47</v>
      </c>
      <c s="6" t="s">
        <v>647</v>
      </c>
      <c s="36" t="s">
        <v>97</v>
      </c>
      <c s="37">
        <v>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53</v>
      </c>
      <c>
        <f>(M225*21)/100</f>
      </c>
      <c t="s">
        <v>27</v>
      </c>
    </row>
    <row r="226" spans="1:5" ht="12.75">
      <c r="A226" s="35" t="s">
        <v>54</v>
      </c>
      <c r="E226" s="39" t="s">
        <v>62</v>
      </c>
    </row>
    <row r="227" spans="1:5" ht="12.75">
      <c r="A227" s="35" t="s">
        <v>56</v>
      </c>
      <c r="E227" s="40" t="s">
        <v>648</v>
      </c>
    </row>
    <row r="228" spans="1:5" ht="12.75">
      <c r="A228" t="s">
        <v>58</v>
      </c>
      <c r="E228" s="39" t="s">
        <v>59</v>
      </c>
    </row>
    <row r="229" spans="1:16" ht="12.75">
      <c r="A229" t="s">
        <v>49</v>
      </c>
      <c s="34" t="s">
        <v>230</v>
      </c>
      <c s="34" t="s">
        <v>649</v>
      </c>
      <c s="35" t="s">
        <v>47</v>
      </c>
      <c s="6" t="s">
        <v>650</v>
      </c>
      <c s="36" t="s">
        <v>97</v>
      </c>
      <c s="37">
        <v>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62</v>
      </c>
    </row>
    <row r="231" spans="1:5" ht="12.75">
      <c r="A231" s="35" t="s">
        <v>56</v>
      </c>
      <c r="E231" s="40" t="s">
        <v>648</v>
      </c>
    </row>
    <row r="232" spans="1:5" ht="12.75">
      <c r="A232" t="s">
        <v>58</v>
      </c>
      <c r="E232" s="39" t="s">
        <v>59</v>
      </c>
    </row>
    <row r="233" spans="1:16" ht="12.75">
      <c r="A233" t="s">
        <v>49</v>
      </c>
      <c s="34" t="s">
        <v>233</v>
      </c>
      <c s="34" t="s">
        <v>651</v>
      </c>
      <c s="35" t="s">
        <v>47</v>
      </c>
      <c s="6" t="s">
        <v>652</v>
      </c>
      <c s="36" t="s">
        <v>636</v>
      </c>
      <c s="37">
        <v>4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53</v>
      </c>
      <c>
        <f>(M233*21)/100</f>
      </c>
      <c t="s">
        <v>27</v>
      </c>
    </row>
    <row r="234" spans="1:5" ht="12.75">
      <c r="A234" s="35" t="s">
        <v>54</v>
      </c>
      <c r="E234" s="39" t="s">
        <v>62</v>
      </c>
    </row>
    <row r="235" spans="1:5" ht="12.75">
      <c r="A235" s="35" t="s">
        <v>56</v>
      </c>
      <c r="E235" s="40" t="s">
        <v>653</v>
      </c>
    </row>
    <row r="236" spans="1:5" ht="12.75">
      <c r="A236" t="s">
        <v>58</v>
      </c>
      <c r="E236" s="39" t="s">
        <v>59</v>
      </c>
    </row>
    <row r="237" spans="1:16" ht="12.75">
      <c r="A237" t="s">
        <v>49</v>
      </c>
      <c s="34" t="s">
        <v>237</v>
      </c>
      <c s="34" t="s">
        <v>654</v>
      </c>
      <c s="35" t="s">
        <v>47</v>
      </c>
      <c s="6" t="s">
        <v>655</v>
      </c>
      <c s="36" t="s">
        <v>97</v>
      </c>
      <c s="37">
        <v>34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12.75">
      <c r="A238" s="35" t="s">
        <v>54</v>
      </c>
      <c r="E238" s="39" t="s">
        <v>62</v>
      </c>
    </row>
    <row r="239" spans="1:5" ht="12.75">
      <c r="A239" s="35" t="s">
        <v>56</v>
      </c>
      <c r="E239" s="40" t="s">
        <v>656</v>
      </c>
    </row>
    <row r="240" spans="1:5" ht="12.75">
      <c r="A240" t="s">
        <v>58</v>
      </c>
      <c r="E240" s="39" t="s">
        <v>59</v>
      </c>
    </row>
    <row r="241" spans="1:16" ht="12.75">
      <c r="A241" t="s">
        <v>49</v>
      </c>
      <c s="34" t="s">
        <v>241</v>
      </c>
      <c s="34" t="s">
        <v>657</v>
      </c>
      <c s="35" t="s">
        <v>47</v>
      </c>
      <c s="6" t="s">
        <v>658</v>
      </c>
      <c s="36" t="s">
        <v>97</v>
      </c>
      <c s="37">
        <v>34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53</v>
      </c>
      <c>
        <f>(M241*21)/100</f>
      </c>
      <c t="s">
        <v>27</v>
      </c>
    </row>
    <row r="242" spans="1:5" ht="12.75">
      <c r="A242" s="35" t="s">
        <v>54</v>
      </c>
      <c r="E242" s="39" t="s">
        <v>62</v>
      </c>
    </row>
    <row r="243" spans="1:5" ht="12.75">
      <c r="A243" s="35" t="s">
        <v>56</v>
      </c>
      <c r="E243" s="40" t="s">
        <v>656</v>
      </c>
    </row>
    <row r="244" spans="1:5" ht="12.75">
      <c r="A244" t="s">
        <v>58</v>
      </c>
      <c r="E244" s="39" t="s">
        <v>59</v>
      </c>
    </row>
    <row r="245" spans="1:16" ht="12.75">
      <c r="A245" t="s">
        <v>49</v>
      </c>
      <c s="34" t="s">
        <v>244</v>
      </c>
      <c s="34" t="s">
        <v>659</v>
      </c>
      <c s="35" t="s">
        <v>47</v>
      </c>
      <c s="6" t="s">
        <v>660</v>
      </c>
      <c s="36" t="s">
        <v>636</v>
      </c>
      <c s="37">
        <v>154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53</v>
      </c>
      <c>
        <f>(M245*21)/100</f>
      </c>
      <c t="s">
        <v>27</v>
      </c>
    </row>
    <row r="246" spans="1:5" ht="12.75">
      <c r="A246" s="35" t="s">
        <v>54</v>
      </c>
      <c r="E246" s="39" t="s">
        <v>62</v>
      </c>
    </row>
    <row r="247" spans="1:5" ht="12.75">
      <c r="A247" s="35" t="s">
        <v>56</v>
      </c>
      <c r="E247" s="40" t="s">
        <v>661</v>
      </c>
    </row>
    <row r="248" spans="1:5" ht="12.75">
      <c r="A248" t="s">
        <v>58</v>
      </c>
      <c r="E24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662</v>
      </c>
      <c r="E4" s="26" t="s">
        <v>663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666</v>
      </c>
      <c r="E8" s="30" t="s">
        <v>665</v>
      </c>
      <c r="J8" s="29">
        <f>0+J9+J42+J107</f>
      </c>
      <c s="29">
        <f>0+K9+K42+K107</f>
      </c>
      <c s="29">
        <f>0+L9+L42+L107</f>
      </c>
      <c s="29">
        <f>0+M9+M42+M107</f>
      </c>
    </row>
    <row r="9" spans="1:13" ht="12.75">
      <c r="A9" t="s">
        <v>46</v>
      </c>
      <c r="C9" s="31" t="s">
        <v>47</v>
      </c>
      <c r="E9" s="33" t="s">
        <v>493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47</v>
      </c>
      <c s="34" t="s">
        <v>250</v>
      </c>
      <c s="35" t="s">
        <v>47</v>
      </c>
      <c s="6" t="s">
        <v>251</v>
      </c>
      <c s="36" t="s">
        <v>252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62</v>
      </c>
    </row>
    <row r="12" spans="1:5" ht="12.75">
      <c r="A12" s="35" t="s">
        <v>56</v>
      </c>
      <c r="E12" s="40" t="s">
        <v>667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410</v>
      </c>
      <c s="35" t="s">
        <v>47</v>
      </c>
      <c s="6" t="s">
        <v>411</v>
      </c>
      <c s="36" t="s">
        <v>400</v>
      </c>
      <c s="37">
        <v>7.5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62</v>
      </c>
    </row>
    <row r="16" spans="1:5" ht="12.75">
      <c r="A16" s="35" t="s">
        <v>56</v>
      </c>
      <c r="E16" s="40" t="s">
        <v>668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403</v>
      </c>
      <c s="35" t="s">
        <v>47</v>
      </c>
      <c s="6" t="s">
        <v>404</v>
      </c>
      <c s="36" t="s">
        <v>400</v>
      </c>
      <c s="37">
        <v>7.5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62</v>
      </c>
    </row>
    <row r="20" spans="1:5" ht="12.75">
      <c r="A20" s="35" t="s">
        <v>56</v>
      </c>
      <c r="E20" s="40" t="s">
        <v>669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65</v>
      </c>
      <c s="34" t="s">
        <v>670</v>
      </c>
      <c s="35" t="s">
        <v>47</v>
      </c>
      <c s="6" t="s">
        <v>671</v>
      </c>
      <c s="36" t="s">
        <v>345</v>
      </c>
      <c s="37">
        <v>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62</v>
      </c>
    </row>
    <row r="24" spans="1:5" ht="12.75">
      <c r="A24" s="35" t="s">
        <v>56</v>
      </c>
      <c r="E24" s="40" t="s">
        <v>672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68</v>
      </c>
      <c s="34" t="s">
        <v>673</v>
      </c>
      <c s="35" t="s">
        <v>47</v>
      </c>
      <c s="6" t="s">
        <v>674</v>
      </c>
      <c s="36" t="s">
        <v>93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62</v>
      </c>
    </row>
    <row r="28" spans="1:5" ht="12.75">
      <c r="A28" s="35" t="s">
        <v>56</v>
      </c>
      <c r="E28" s="40" t="s">
        <v>675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71</v>
      </c>
      <c s="34" t="s">
        <v>422</v>
      </c>
      <c s="35" t="s">
        <v>47</v>
      </c>
      <c s="6" t="s">
        <v>423</v>
      </c>
      <c s="36" t="s">
        <v>93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62</v>
      </c>
    </row>
    <row r="32" spans="1:5" ht="12.75">
      <c r="A32" s="35" t="s">
        <v>56</v>
      </c>
      <c r="E32" s="40" t="s">
        <v>675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75</v>
      </c>
      <c s="34" t="s">
        <v>413</v>
      </c>
      <c s="35" t="s">
        <v>47</v>
      </c>
      <c s="6" t="s">
        <v>414</v>
      </c>
      <c s="36" t="s">
        <v>93</v>
      </c>
      <c s="37">
        <v>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62</v>
      </c>
    </row>
    <row r="36" spans="1:5" ht="12.75">
      <c r="A36" s="35" t="s">
        <v>56</v>
      </c>
      <c r="E36" s="40" t="s">
        <v>675</v>
      </c>
    </row>
    <row r="37" spans="1:5" ht="12.75">
      <c r="A37" t="s">
        <v>58</v>
      </c>
      <c r="E37" s="39" t="s">
        <v>59</v>
      </c>
    </row>
    <row r="38" spans="1:16" ht="25.5">
      <c r="A38" t="s">
        <v>49</v>
      </c>
      <c s="34" t="s">
        <v>80</v>
      </c>
      <c s="34" t="s">
        <v>676</v>
      </c>
      <c s="35" t="s">
        <v>47</v>
      </c>
      <c s="6" t="s">
        <v>677</v>
      </c>
      <c s="36" t="s">
        <v>93</v>
      </c>
      <c s="37">
        <v>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62</v>
      </c>
    </row>
    <row r="40" spans="1:5" ht="12.75">
      <c r="A40" s="35" t="s">
        <v>56</v>
      </c>
      <c r="E40" s="40" t="s">
        <v>675</v>
      </c>
    </row>
    <row r="41" spans="1:5" ht="12.75">
      <c r="A41" t="s">
        <v>58</v>
      </c>
      <c r="E41" s="39" t="s">
        <v>59</v>
      </c>
    </row>
    <row r="42" spans="1:13" ht="12.75">
      <c r="A42" t="s">
        <v>46</v>
      </c>
      <c r="C42" s="31" t="s">
        <v>27</v>
      </c>
      <c r="E42" s="33" t="s">
        <v>678</v>
      </c>
      <c r="J42" s="32">
        <f>0</f>
      </c>
      <c s="32">
        <f>0</f>
      </c>
      <c s="32">
        <f>0+L43+L47+L51+L55+L59+L63+L67+L71+L75+L79+L83+L87+L91+L95+L99+L103</f>
      </c>
      <c s="32">
        <f>0+M43+M47+M51+M55+M59+M63+M67+M71+M75+M79+M83+M87+M91+M95+M99+M103</f>
      </c>
    </row>
    <row r="43" spans="1:16" ht="12.75">
      <c r="A43" t="s">
        <v>49</v>
      </c>
      <c s="34" t="s">
        <v>83</v>
      </c>
      <c s="34" t="s">
        <v>679</v>
      </c>
      <c s="35" t="s">
        <v>47</v>
      </c>
      <c s="6" t="s">
        <v>680</v>
      </c>
      <c s="36" t="s">
        <v>93</v>
      </c>
      <c s="37">
        <v>35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62</v>
      </c>
    </row>
    <row r="45" spans="1:5" ht="12.75">
      <c r="A45" s="35" t="s">
        <v>56</v>
      </c>
      <c r="E45" s="40" t="s">
        <v>681</v>
      </c>
    </row>
    <row r="46" spans="1:5" ht="12.75">
      <c r="A46" t="s">
        <v>58</v>
      </c>
      <c r="E46" s="39" t="s">
        <v>59</v>
      </c>
    </row>
    <row r="47" spans="1:16" ht="12.75">
      <c r="A47" t="s">
        <v>49</v>
      </c>
      <c s="34" t="s">
        <v>86</v>
      </c>
      <c s="34" t="s">
        <v>682</v>
      </c>
      <c s="35" t="s">
        <v>47</v>
      </c>
      <c s="6" t="s">
        <v>683</v>
      </c>
      <c s="36" t="s">
        <v>97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62</v>
      </c>
    </row>
    <row r="49" spans="1:5" ht="12.75">
      <c r="A49" s="35" t="s">
        <v>56</v>
      </c>
      <c r="E49" s="40" t="s">
        <v>681</v>
      </c>
    </row>
    <row r="50" spans="1:5" ht="12.75">
      <c r="A50" t="s">
        <v>58</v>
      </c>
      <c r="E50" s="39" t="s">
        <v>59</v>
      </c>
    </row>
    <row r="51" spans="1:16" ht="12.75">
      <c r="A51" t="s">
        <v>49</v>
      </c>
      <c s="34" t="s">
        <v>90</v>
      </c>
      <c s="34" t="s">
        <v>684</v>
      </c>
      <c s="35" t="s">
        <v>47</v>
      </c>
      <c s="6" t="s">
        <v>685</v>
      </c>
      <c s="36" t="s">
        <v>97</v>
      </c>
      <c s="37">
        <v>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62</v>
      </c>
    </row>
    <row r="53" spans="1:5" ht="12.75">
      <c r="A53" s="35" t="s">
        <v>56</v>
      </c>
      <c r="E53" s="40" t="s">
        <v>681</v>
      </c>
    </row>
    <row r="54" spans="1:5" ht="12.75">
      <c r="A54" t="s">
        <v>58</v>
      </c>
      <c r="E54" s="39" t="s">
        <v>59</v>
      </c>
    </row>
    <row r="55" spans="1:16" ht="12.75">
      <c r="A55" t="s">
        <v>49</v>
      </c>
      <c s="34" t="s">
        <v>94</v>
      </c>
      <c s="34" t="s">
        <v>353</v>
      </c>
      <c s="35" t="s">
        <v>47</v>
      </c>
      <c s="6" t="s">
        <v>354</v>
      </c>
      <c s="36" t="s">
        <v>97</v>
      </c>
      <c s="37">
        <v>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62</v>
      </c>
    </row>
    <row r="57" spans="1:5" ht="12.75">
      <c r="A57" s="35" t="s">
        <v>56</v>
      </c>
      <c r="E57" s="40" t="s">
        <v>681</v>
      </c>
    </row>
    <row r="58" spans="1:5" ht="12.75">
      <c r="A58" t="s">
        <v>58</v>
      </c>
      <c r="E58" s="39" t="s">
        <v>59</v>
      </c>
    </row>
    <row r="59" spans="1:16" ht="12.75">
      <c r="A59" t="s">
        <v>49</v>
      </c>
      <c s="34" t="s">
        <v>98</v>
      </c>
      <c s="34" t="s">
        <v>686</v>
      </c>
      <c s="35" t="s">
        <v>47</v>
      </c>
      <c s="6" t="s">
        <v>687</v>
      </c>
      <c s="36" t="s">
        <v>319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62</v>
      </c>
    </row>
    <row r="61" spans="1:5" ht="12.75">
      <c r="A61" s="35" t="s">
        <v>56</v>
      </c>
      <c r="E61" s="40" t="s">
        <v>675</v>
      </c>
    </row>
    <row r="62" spans="1:5" ht="12.75">
      <c r="A62" t="s">
        <v>58</v>
      </c>
      <c r="E62" s="39" t="s">
        <v>59</v>
      </c>
    </row>
    <row r="63" spans="1:16" ht="12.75">
      <c r="A63" t="s">
        <v>49</v>
      </c>
      <c s="34" t="s">
        <v>101</v>
      </c>
      <c s="34" t="s">
        <v>99</v>
      </c>
      <c s="35" t="s">
        <v>47</v>
      </c>
      <c s="6" t="s">
        <v>100</v>
      </c>
      <c s="36" t="s">
        <v>93</v>
      </c>
      <c s="37">
        <v>15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62</v>
      </c>
    </row>
    <row r="65" spans="1:5" ht="12.75">
      <c r="A65" s="35" t="s">
        <v>56</v>
      </c>
      <c r="E65" s="40" t="s">
        <v>688</v>
      </c>
    </row>
    <row r="66" spans="1:5" ht="12.75">
      <c r="A66" t="s">
        <v>58</v>
      </c>
      <c r="E66" s="39" t="s">
        <v>59</v>
      </c>
    </row>
    <row r="67" spans="1:16" ht="25.5">
      <c r="A67" t="s">
        <v>49</v>
      </c>
      <c s="34" t="s">
        <v>104</v>
      </c>
      <c s="34" t="s">
        <v>102</v>
      </c>
      <c s="35" t="s">
        <v>47</v>
      </c>
      <c s="6" t="s">
        <v>103</v>
      </c>
      <c s="36" t="s">
        <v>97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689</v>
      </c>
    </row>
    <row r="69" spans="1:5" ht="12.75">
      <c r="A69" s="35" t="s">
        <v>56</v>
      </c>
      <c r="E69" s="40" t="s">
        <v>690</v>
      </c>
    </row>
    <row r="70" spans="1:5" ht="12.75">
      <c r="A70" t="s">
        <v>58</v>
      </c>
      <c r="E70" s="39" t="s">
        <v>59</v>
      </c>
    </row>
    <row r="71" spans="1:16" ht="12.75">
      <c r="A71" t="s">
        <v>49</v>
      </c>
      <c s="34" t="s">
        <v>107</v>
      </c>
      <c s="34" t="s">
        <v>691</v>
      </c>
      <c s="35" t="s">
        <v>47</v>
      </c>
      <c s="6" t="s">
        <v>692</v>
      </c>
      <c s="36" t="s">
        <v>97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693</v>
      </c>
    </row>
    <row r="73" spans="1:5" ht="12.75">
      <c r="A73" s="35" t="s">
        <v>56</v>
      </c>
      <c r="E73" s="40" t="s">
        <v>694</v>
      </c>
    </row>
    <row r="74" spans="1:5" ht="12.75">
      <c r="A74" t="s">
        <v>58</v>
      </c>
      <c r="E74" s="39" t="s">
        <v>59</v>
      </c>
    </row>
    <row r="75" spans="1:16" ht="12.75">
      <c r="A75" t="s">
        <v>49</v>
      </c>
      <c s="34" t="s">
        <v>110</v>
      </c>
      <c s="34" t="s">
        <v>695</v>
      </c>
      <c s="35" t="s">
        <v>47</v>
      </c>
      <c s="6" t="s">
        <v>696</v>
      </c>
      <c s="36" t="s">
        <v>97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697</v>
      </c>
    </row>
    <row r="77" spans="1:5" ht="12.75">
      <c r="A77" s="35" t="s">
        <v>56</v>
      </c>
      <c r="E77" s="40" t="s">
        <v>694</v>
      </c>
    </row>
    <row r="78" spans="1:5" ht="12.75">
      <c r="A78" t="s">
        <v>58</v>
      </c>
      <c r="E78" s="39" t="s">
        <v>59</v>
      </c>
    </row>
    <row r="79" spans="1:16" ht="12.75">
      <c r="A79" t="s">
        <v>49</v>
      </c>
      <c s="34" t="s">
        <v>113</v>
      </c>
      <c s="34" t="s">
        <v>698</v>
      </c>
      <c s="35" t="s">
        <v>47</v>
      </c>
      <c s="6" t="s">
        <v>699</v>
      </c>
      <c s="36" t="s">
        <v>97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700</v>
      </c>
    </row>
    <row r="81" spans="1:5" ht="12.75">
      <c r="A81" s="35" t="s">
        <v>56</v>
      </c>
      <c r="E81" s="40" t="s">
        <v>694</v>
      </c>
    </row>
    <row r="82" spans="1:5" ht="12.75">
      <c r="A82" t="s">
        <v>58</v>
      </c>
      <c r="E82" s="39" t="s">
        <v>59</v>
      </c>
    </row>
    <row r="83" spans="1:16" ht="12.75">
      <c r="A83" t="s">
        <v>49</v>
      </c>
      <c s="34" t="s">
        <v>116</v>
      </c>
      <c s="34" t="s">
        <v>701</v>
      </c>
      <c s="35" t="s">
        <v>47</v>
      </c>
      <c s="6" t="s">
        <v>702</v>
      </c>
      <c s="36" t="s">
        <v>97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697</v>
      </c>
    </row>
    <row r="85" spans="1:5" ht="12.75">
      <c r="A85" s="35" t="s">
        <v>56</v>
      </c>
      <c r="E85" s="40" t="s">
        <v>703</v>
      </c>
    </row>
    <row r="86" spans="1:5" ht="12.75">
      <c r="A86" t="s">
        <v>58</v>
      </c>
      <c r="E86" s="39" t="s">
        <v>59</v>
      </c>
    </row>
    <row r="87" spans="1:16" ht="12.75">
      <c r="A87" t="s">
        <v>49</v>
      </c>
      <c s="34" t="s">
        <v>119</v>
      </c>
      <c s="34" t="s">
        <v>704</v>
      </c>
      <c s="35" t="s">
        <v>47</v>
      </c>
      <c s="6" t="s">
        <v>705</v>
      </c>
      <c s="36" t="s">
        <v>97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697</v>
      </c>
    </row>
    <row r="89" spans="1:5" ht="12.75">
      <c r="A89" s="35" t="s">
        <v>56</v>
      </c>
      <c r="E89" s="40" t="s">
        <v>703</v>
      </c>
    </row>
    <row r="90" spans="1:5" ht="12.75">
      <c r="A90" t="s">
        <v>58</v>
      </c>
      <c r="E90" s="39" t="s">
        <v>59</v>
      </c>
    </row>
    <row r="91" spans="1:16" ht="12.75">
      <c r="A91" t="s">
        <v>49</v>
      </c>
      <c s="34" t="s">
        <v>122</v>
      </c>
      <c s="34" t="s">
        <v>706</v>
      </c>
      <c s="35" t="s">
        <v>47</v>
      </c>
      <c s="6" t="s">
        <v>707</v>
      </c>
      <c s="36" t="s">
        <v>97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697</v>
      </c>
    </row>
    <row r="93" spans="1:5" ht="12.75">
      <c r="A93" s="35" t="s">
        <v>56</v>
      </c>
      <c r="E93" s="40" t="s">
        <v>703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125</v>
      </c>
      <c s="34" t="s">
        <v>708</v>
      </c>
      <c s="35" t="s">
        <v>47</v>
      </c>
      <c s="6" t="s">
        <v>709</v>
      </c>
      <c s="36" t="s">
        <v>97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697</v>
      </c>
    </row>
    <row r="97" spans="1:5" ht="12.75">
      <c r="A97" s="35" t="s">
        <v>56</v>
      </c>
      <c r="E97" s="40" t="s">
        <v>703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129</v>
      </c>
      <c s="34" t="s">
        <v>710</v>
      </c>
      <c s="35" t="s">
        <v>47</v>
      </c>
      <c s="6" t="s">
        <v>711</v>
      </c>
      <c s="36" t="s">
        <v>97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697</v>
      </c>
    </row>
    <row r="101" spans="1:5" ht="12.75">
      <c r="A101" s="35" t="s">
        <v>56</v>
      </c>
      <c r="E101" s="40" t="s">
        <v>703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132</v>
      </c>
      <c s="34" t="s">
        <v>363</v>
      </c>
      <c s="35" t="s">
        <v>47</v>
      </c>
      <c s="6" t="s">
        <v>364</v>
      </c>
      <c s="36" t="s">
        <v>97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697</v>
      </c>
    </row>
    <row r="105" spans="1:5" ht="12.75">
      <c r="A105" s="35" t="s">
        <v>56</v>
      </c>
      <c r="E105" s="40" t="s">
        <v>703</v>
      </c>
    </row>
    <row r="106" spans="1:5" ht="12.75">
      <c r="A106" t="s">
        <v>58</v>
      </c>
      <c r="E106" s="39" t="s">
        <v>59</v>
      </c>
    </row>
    <row r="107" spans="1:13" ht="12.75">
      <c r="A107" t="s">
        <v>46</v>
      </c>
      <c r="C107" s="31" t="s">
        <v>26</v>
      </c>
      <c r="E107" s="33" t="s">
        <v>712</v>
      </c>
      <c r="J107" s="32">
        <f>0</f>
      </c>
      <c s="32">
        <f>0</f>
      </c>
      <c s="32">
        <f>0+L108+L112+L116+L120+L124+L128</f>
      </c>
      <c s="32">
        <f>0+M108+M112+M116+M120+M124+M128</f>
      </c>
    </row>
    <row r="108" spans="1:16" ht="25.5">
      <c r="A108" t="s">
        <v>49</v>
      </c>
      <c s="34" t="s">
        <v>135</v>
      </c>
      <c s="34" t="s">
        <v>713</v>
      </c>
      <c s="35" t="s">
        <v>47</v>
      </c>
      <c s="6" t="s">
        <v>714</v>
      </c>
      <c s="36" t="s">
        <v>97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62</v>
      </c>
    </row>
    <row r="110" spans="1:5" ht="12.75">
      <c r="A110" s="35" t="s">
        <v>56</v>
      </c>
      <c r="E110" s="40" t="s">
        <v>715</v>
      </c>
    </row>
    <row r="111" spans="1:5" ht="12.75">
      <c r="A111" t="s">
        <v>58</v>
      </c>
      <c r="E111" s="39" t="s">
        <v>59</v>
      </c>
    </row>
    <row r="112" spans="1:16" ht="25.5">
      <c r="A112" t="s">
        <v>49</v>
      </c>
      <c s="34" t="s">
        <v>138</v>
      </c>
      <c s="34" t="s">
        <v>325</v>
      </c>
      <c s="35" t="s">
        <v>47</v>
      </c>
      <c s="6" t="s">
        <v>326</v>
      </c>
      <c s="36" t="s">
        <v>97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62</v>
      </c>
    </row>
    <row r="114" spans="1:5" ht="12.75">
      <c r="A114" s="35" t="s">
        <v>56</v>
      </c>
      <c r="E114" s="40" t="s">
        <v>715</v>
      </c>
    </row>
    <row r="115" spans="1:5" ht="12.75">
      <c r="A115" t="s">
        <v>58</v>
      </c>
      <c r="E115" s="39" t="s">
        <v>59</v>
      </c>
    </row>
    <row r="116" spans="1:16" ht="12.75">
      <c r="A116" t="s">
        <v>49</v>
      </c>
      <c s="34" t="s">
        <v>141</v>
      </c>
      <c s="34" t="s">
        <v>716</v>
      </c>
      <c s="35" t="s">
        <v>47</v>
      </c>
      <c s="6" t="s">
        <v>717</v>
      </c>
      <c s="36" t="s">
        <v>236</v>
      </c>
      <c s="37">
        <v>32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62</v>
      </c>
    </row>
    <row r="118" spans="1:5" ht="12.75">
      <c r="A118" s="35" t="s">
        <v>56</v>
      </c>
      <c r="E118" s="40" t="s">
        <v>715</v>
      </c>
    </row>
    <row r="119" spans="1:5" ht="12.75">
      <c r="A119" t="s">
        <v>58</v>
      </c>
      <c r="E119" s="39" t="s">
        <v>59</v>
      </c>
    </row>
    <row r="120" spans="1:16" ht="12.75">
      <c r="A120" t="s">
        <v>49</v>
      </c>
      <c s="34" t="s">
        <v>144</v>
      </c>
      <c s="34" t="s">
        <v>718</v>
      </c>
      <c s="35" t="s">
        <v>47</v>
      </c>
      <c s="6" t="s">
        <v>719</v>
      </c>
      <c s="36" t="s">
        <v>236</v>
      </c>
      <c s="37">
        <v>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62</v>
      </c>
    </row>
    <row r="122" spans="1:5" ht="12.75">
      <c r="A122" s="35" t="s">
        <v>56</v>
      </c>
      <c r="E122" s="40" t="s">
        <v>715</v>
      </c>
    </row>
    <row r="123" spans="1:5" ht="12.75">
      <c r="A123" t="s">
        <v>58</v>
      </c>
      <c r="E123" s="39" t="s">
        <v>59</v>
      </c>
    </row>
    <row r="124" spans="1:16" ht="12.75">
      <c r="A124" t="s">
        <v>49</v>
      </c>
      <c s="34" t="s">
        <v>149</v>
      </c>
      <c s="34" t="s">
        <v>720</v>
      </c>
      <c s="35" t="s">
        <v>47</v>
      </c>
      <c s="6" t="s">
        <v>721</v>
      </c>
      <c s="36" t="s">
        <v>236</v>
      </c>
      <c s="37">
        <v>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62</v>
      </c>
    </row>
    <row r="126" spans="1:5" ht="12.75">
      <c r="A126" s="35" t="s">
        <v>56</v>
      </c>
      <c r="E126" s="40" t="s">
        <v>715</v>
      </c>
    </row>
    <row r="127" spans="1:5" ht="12.75">
      <c r="A127" t="s">
        <v>58</v>
      </c>
      <c r="E127" s="39" t="s">
        <v>59</v>
      </c>
    </row>
    <row r="128" spans="1:16" ht="12.75">
      <c r="A128" t="s">
        <v>49</v>
      </c>
      <c s="34" t="s">
        <v>154</v>
      </c>
      <c s="34" t="s">
        <v>722</v>
      </c>
      <c s="35" t="s">
        <v>47</v>
      </c>
      <c s="6" t="s">
        <v>723</v>
      </c>
      <c s="36" t="s">
        <v>236</v>
      </c>
      <c s="37">
        <v>16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62</v>
      </c>
    </row>
    <row r="130" spans="1:5" ht="12.75">
      <c r="A130" s="35" t="s">
        <v>56</v>
      </c>
      <c r="E130" s="40" t="s">
        <v>715</v>
      </c>
    </row>
    <row r="131" spans="1:5" ht="12.75">
      <c r="A131" t="s">
        <v>58</v>
      </c>
      <c r="E13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724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724</v>
      </c>
      <c r="E4" s="26" t="s">
        <v>725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727</v>
      </c>
      <c r="E8" s="30" t="s">
        <v>725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728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729</v>
      </c>
      <c s="35" t="s">
        <v>62</v>
      </c>
      <c s="6" t="s">
        <v>730</v>
      </c>
      <c s="36" t="s">
        <v>319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731</v>
      </c>
      <c>
        <f>(M10*21)/100</f>
      </c>
      <c t="s">
        <v>27</v>
      </c>
    </row>
    <row r="11" spans="1:5" ht="12.75">
      <c r="A11" s="35" t="s">
        <v>54</v>
      </c>
      <c r="E11" s="39" t="s">
        <v>732</v>
      </c>
    </row>
    <row r="12" spans="1:5" ht="12.75">
      <c r="A12" s="35" t="s">
        <v>56</v>
      </c>
      <c r="E12" s="40" t="s">
        <v>733</v>
      </c>
    </row>
    <row r="13" spans="1:5" ht="140.25">
      <c r="A13" t="s">
        <v>58</v>
      </c>
      <c r="E13" s="39" t="s">
        <v>734</v>
      </c>
    </row>
    <row r="14" spans="1:16" ht="12.75">
      <c r="A14" t="s">
        <v>49</v>
      </c>
      <c s="34" t="s">
        <v>27</v>
      </c>
      <c s="34" t="s">
        <v>735</v>
      </c>
      <c s="35" t="s">
        <v>62</v>
      </c>
      <c s="6" t="s">
        <v>736</v>
      </c>
      <c s="36" t="s">
        <v>319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731</v>
      </c>
      <c>
        <f>(M14*21)/100</f>
      </c>
      <c t="s">
        <v>27</v>
      </c>
    </row>
    <row r="15" spans="1:5" ht="12.75">
      <c r="A15" s="35" t="s">
        <v>54</v>
      </c>
      <c r="E15" s="39" t="s">
        <v>737</v>
      </c>
    </row>
    <row r="16" spans="1:5" ht="12.75">
      <c r="A16" s="35" t="s">
        <v>56</v>
      </c>
      <c r="E16" s="40" t="s">
        <v>733</v>
      </c>
    </row>
    <row r="17" spans="1:5" ht="89.25">
      <c r="A17" t="s">
        <v>58</v>
      </c>
      <c r="E17" s="39" t="s">
        <v>738</v>
      </c>
    </row>
    <row r="18" spans="1:16" ht="12.75">
      <c r="A18" t="s">
        <v>49</v>
      </c>
      <c s="34" t="s">
        <v>26</v>
      </c>
      <c s="34" t="s">
        <v>739</v>
      </c>
      <c s="35" t="s">
        <v>62</v>
      </c>
      <c s="6" t="s">
        <v>740</v>
      </c>
      <c s="36" t="s">
        <v>319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731</v>
      </c>
      <c>
        <f>(M18*21)/100</f>
      </c>
      <c t="s">
        <v>27</v>
      </c>
    </row>
    <row r="19" spans="1:5" ht="12.75">
      <c r="A19" s="35" t="s">
        <v>54</v>
      </c>
      <c r="E19" s="39" t="s">
        <v>741</v>
      </c>
    </row>
    <row r="20" spans="1:5" ht="12.75">
      <c r="A20" s="35" t="s">
        <v>56</v>
      </c>
      <c r="E20" s="40" t="s">
        <v>733</v>
      </c>
    </row>
    <row r="21" spans="1:5" ht="89.25">
      <c r="A21" t="s">
        <v>58</v>
      </c>
      <c r="E21" s="39" t="s">
        <v>742</v>
      </c>
    </row>
    <row r="22" spans="1:13" ht="12.75">
      <c r="A22" t="s">
        <v>46</v>
      </c>
      <c r="C22" s="31" t="s">
        <v>27</v>
      </c>
      <c r="E22" s="33" t="s">
        <v>743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65</v>
      </c>
      <c s="34" t="s">
        <v>744</v>
      </c>
      <c s="35" t="s">
        <v>62</v>
      </c>
      <c s="6" t="s">
        <v>745</v>
      </c>
      <c s="36" t="s">
        <v>319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731</v>
      </c>
      <c>
        <f>(M23*21)/100</f>
      </c>
      <c t="s">
        <v>27</v>
      </c>
    </row>
    <row r="24" spans="1:5" ht="25.5">
      <c r="A24" s="35" t="s">
        <v>54</v>
      </c>
      <c r="E24" s="39" t="s">
        <v>746</v>
      </c>
    </row>
    <row r="25" spans="1:5" ht="12.75">
      <c r="A25" s="35" t="s">
        <v>56</v>
      </c>
      <c r="E25" s="40" t="s">
        <v>62</v>
      </c>
    </row>
    <row r="26" spans="1:5" ht="25.5">
      <c r="A26" t="s">
        <v>58</v>
      </c>
      <c r="E26" s="39" t="s">
        <v>747</v>
      </c>
    </row>
    <row r="27" spans="1:16" ht="12.75">
      <c r="A27" t="s">
        <v>49</v>
      </c>
      <c s="34" t="s">
        <v>68</v>
      </c>
      <c s="34" t="s">
        <v>748</v>
      </c>
      <c s="35" t="s">
        <v>62</v>
      </c>
      <c s="6" t="s">
        <v>749</v>
      </c>
      <c s="36" t="s">
        <v>319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731</v>
      </c>
      <c>
        <f>(M27*21)/100</f>
      </c>
      <c t="s">
        <v>27</v>
      </c>
    </row>
    <row r="28" spans="1:5" ht="12.75">
      <c r="A28" s="35" t="s">
        <v>54</v>
      </c>
      <c r="E28" s="39" t="s">
        <v>750</v>
      </c>
    </row>
    <row r="29" spans="1:5" ht="12.75">
      <c r="A29" s="35" t="s">
        <v>56</v>
      </c>
      <c r="E29" s="40" t="s">
        <v>733</v>
      </c>
    </row>
    <row r="30" spans="1:5" ht="89.25">
      <c r="A30" t="s">
        <v>58</v>
      </c>
      <c r="E30" s="39" t="s">
        <v>751</v>
      </c>
    </row>
    <row r="31" spans="1:16" ht="12.75">
      <c r="A31" t="s">
        <v>49</v>
      </c>
      <c s="34" t="s">
        <v>71</v>
      </c>
      <c s="34" t="s">
        <v>752</v>
      </c>
      <c s="35" t="s">
        <v>62</v>
      </c>
      <c s="6" t="s">
        <v>753</v>
      </c>
      <c s="36" t="s">
        <v>319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731</v>
      </c>
      <c>
        <f>(M31*21)/100</f>
      </c>
      <c t="s">
        <v>27</v>
      </c>
    </row>
    <row r="32" spans="1:5" ht="12.75">
      <c r="A32" s="35" t="s">
        <v>54</v>
      </c>
      <c r="E32" s="39" t="s">
        <v>754</v>
      </c>
    </row>
    <row r="33" spans="1:5" ht="12.75">
      <c r="A33" s="35" t="s">
        <v>56</v>
      </c>
      <c r="E33" s="40" t="s">
        <v>733</v>
      </c>
    </row>
    <row r="34" spans="1:5" ht="76.5">
      <c r="A34" t="s">
        <v>58</v>
      </c>
      <c r="E34" s="39" t="s">
        <v>755</v>
      </c>
    </row>
    <row r="35" spans="1:16" ht="12.75">
      <c r="A35" t="s">
        <v>49</v>
      </c>
      <c s="34" t="s">
        <v>75</v>
      </c>
      <c s="34" t="s">
        <v>756</v>
      </c>
      <c s="35" t="s">
        <v>62</v>
      </c>
      <c s="6" t="s">
        <v>757</v>
      </c>
      <c s="36" t="s">
        <v>319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731</v>
      </c>
      <c>
        <f>(M35*21)/100</f>
      </c>
      <c t="s">
        <v>27</v>
      </c>
    </row>
    <row r="36" spans="1:5" ht="12.75">
      <c r="A36" s="35" t="s">
        <v>54</v>
      </c>
      <c r="E36" s="39" t="s">
        <v>758</v>
      </c>
    </row>
    <row r="37" spans="1:5" ht="12.75">
      <c r="A37" s="35" t="s">
        <v>56</v>
      </c>
      <c r="E37" s="40" t="s">
        <v>759</v>
      </c>
    </row>
    <row r="38" spans="1:5" ht="25.5">
      <c r="A38" t="s">
        <v>58</v>
      </c>
      <c r="E38" s="39" t="s">
        <v>760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