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PS 01 - servis" sheetId="2" r:id="rId2"/>
    <sheet name="PS 02 - práce a montáže URS" sheetId="3" r:id="rId3"/>
    <sheet name="VRN - VON" sheetId="4" r:id="rId4"/>
  </sheets>
  <definedNames>
    <definedName name="_xlnm.Print_Area" localSheetId="0">'Rekapitulace stavby'!$D$4:$AO$76,'Rekapitulace stavby'!$C$82:$AQ$98</definedName>
    <definedName name="_xlnm._FilterDatabase" localSheetId="1" hidden="1">'PS 01 - servis'!$C$116:$K$124</definedName>
    <definedName name="_xlnm.Print_Area" localSheetId="1">'PS 01 - servis'!$C$4:$J$76,'PS 01 - servis'!$C$82:$J$98,'PS 01 - servis'!$C$104:$K$124</definedName>
    <definedName name="_xlnm._FilterDatabase" localSheetId="2" hidden="1">'PS 02 - práce a montáže URS'!$C$121:$K$278</definedName>
    <definedName name="_xlnm.Print_Area" localSheetId="2">'PS 02 - práce a montáže URS'!$C$4:$J$76,'PS 02 - práce a montáže URS'!$C$82:$J$103,'PS 02 - práce a montáže URS'!$C$109:$K$278</definedName>
    <definedName name="_xlnm._FilterDatabase" localSheetId="3" hidden="1">'VRN - VON'!$C$116:$K$121</definedName>
    <definedName name="_xlnm.Print_Area" localSheetId="3">'VRN - VON'!$C$4:$J$76,'VRN - VON'!$C$82:$J$98,'VRN - VON'!$C$104:$K$121</definedName>
    <definedName name="_xlnm.Print_Titles" localSheetId="0">'Rekapitulace stavby'!$92:$92</definedName>
    <definedName name="_xlnm.Print_Titles" localSheetId="1">'PS 01 - servis'!$116:$116</definedName>
    <definedName name="_xlnm.Print_Titles" localSheetId="2">'PS 02 - práce a montáže URS'!$121:$121</definedName>
    <definedName name="_xlnm.Print_Titles" localSheetId="3">'VRN - VON'!$116:$116</definedName>
  </definedNames>
  <calcPr fullCalcOnLoad="1"/>
</workbook>
</file>

<file path=xl/sharedStrings.xml><?xml version="1.0" encoding="utf-8"?>
<sst xmlns="http://schemas.openxmlformats.org/spreadsheetml/2006/main" count="1798" uniqueCount="398">
  <si>
    <t>Export Komplet</t>
  </si>
  <si>
    <t/>
  </si>
  <si>
    <t>2.0</t>
  </si>
  <si>
    <t>ZAMOK</t>
  </si>
  <si>
    <t>False</t>
  </si>
  <si>
    <t>{651ed8eb-a126-40c4-ba89-3ae5f82a2c88}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</si>
  <si>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</si>
  <si>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</si>
  <si>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</si>
  <si>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</si>
  <si>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</si>
  <si>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</si>
  <si>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</si>
  <si>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</si>
  <si>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2023_10_06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</si>
  <si>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</si>
  <si>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</si>
  <si>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klimatizačních jednotek u SPS OŘ HKR</t>
  </si>
  <si>
    <t>KSO:</t>
  </si>
  <si>
    <t>CC-CZ:</t>
  </si>
  <si>
    <t>Místo:</t>
  </si>
  <si>
    <t xml:space="preserve"> </t>
  </si>
  <si>
    <t>Datum:</t>
  </si>
  <si>
    <t>6. 10. 2023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</si>
  <si>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</si>
  <si>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</si>
  <si>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</si>
  <si>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</si>
  <si>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</si>
  <si>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</si>
  <si>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</si>
  <si>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</si>
  <si>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</si>
  <si>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</si>
  <si>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</si>
  <si>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</si>
  <si>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</si>
  <si>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</si>
  <si>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</si>
  <si>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</si>
  <si>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</si>
  <si>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</si>
  <si>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</si>
  <si>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</si>
  <si>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</si>
  <si>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</si>
  <si>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</si>
  <si>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</si>
  <si>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</si>
  <si>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</si>
  <si>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</si>
  <si>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</si>
  <si>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</si>
  <si>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</si>
  <si>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</si>
  <si>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</si>
  <si>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</si>
  <si>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</si>
  <si>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</si>
  <si>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</si>
  <si>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</si>
  <si>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</si>
  <si>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</si>
  <si>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</si>
  <si>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</si>
  <si>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</si>
  <si>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</si>
  <si>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</si>
  <si>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</si>
  <si>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</si>
  <si>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</si>
  <si>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</si>
  <si>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</si>
  <si>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</si>
  <si>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</si>
  <si>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</si>
  <si>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</si>
  <si>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</si>
  <si>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</si>
  <si>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servis</t>
  </si>
  <si>
    <t>STA</t>
  </si>
  <si>
    <t>1</t>
  </si>
  <si>
    <t>{8cdd23bb-c31c-4acc-8d16-05432392e85e}</t>
  </si>
  <si>
    <t>2</t>
  </si>
  <si>
    <t>PS 02</t>
  </si>
  <si>
    <t>práce a montáže URS</t>
  </si>
  <si>
    <t>{f925d400-80d2-4258-afbb-7de6bd228770}</t>
  </si>
  <si>
    <t>VRN</t>
  </si>
  <si>
    <t>VON</t>
  </si>
  <si>
    <t>{0a2cc935-219f-4b90-8ef8-07e7dc4dbf9a}</t>
  </si>
  <si>
    <t>KRYCÍ LIST SOUPISU PRACÍ</t>
  </si>
  <si>
    <t>Objekt:</t>
  </si>
  <si>
    <t>PS 01 - servis</t>
  </si>
  <si>
    <t>REKAPITULACE ČLENĚNÍ SOUPISU PRACÍ</t>
  </si>
  <si>
    <t>Kód dílu - Popis</t>
  </si>
  <si>
    <t>Cena celkem [CZK]</t>
  </si>
  <si>
    <t>Náklady ze soupisu prací</t>
  </si>
  <si>
    <t>-1</t>
  </si>
  <si>
    <t>SERV - Servisní prohlídka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</si>
  <si>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</si>
  <si>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</si>
  <si>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</si>
  <si>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</si>
  <si>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</si>
  <si>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</si>
  <si>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</si>
  <si>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</si>
  <si>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</si>
  <si>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</si>
  <si>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</si>
  <si>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</si>
  <si>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</si>
  <si>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SERV</t>
  </si>
  <si>
    <t>Servisní prohlídka</t>
  </si>
  <si>
    <t>ROZPOCET</t>
  </si>
  <si>
    <t>K</t>
  </si>
  <si>
    <t>7590183010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</si>
  <si>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</t>
  </si>
  <si>
    <t>kus</t>
  </si>
  <si>
    <t>Sborník UOŽI 01 2023</t>
  </si>
  <si>
    <t>4</t>
  </si>
  <si>
    <t>PP</t>
  </si>
  <si>
    <t>Servisní prohlídka klimatizační jednotky - vyčištění nebo výměna vzduchových filtrů, kontrola, případně základní vyčištění lamel tepelných výměníků, mechanická kontrola systému a ventilátorů, kontrola funkčnosti chladícího okruhu, kontrola funkčnosti všech ovládacích a jistících prvků, kontrola spojů chladícího okruhu včetně kontroly těsnosti, kontrola izolací chladícího potrubí, kontrola spojů elektroinstalace, test sestavy na výkon při všech režimech</t>
  </si>
  <si>
    <t>P</t>
  </si>
  <si>
    <t xml:space="preserve">Poznámka k položce:
Součástí veškerých prací je:
- veškerá doprava a přeprava zhotovitele z místa na místo
- celková likvidace odpadu v souladu se zíkonem o odpadech.
</t>
  </si>
  <si>
    <t>1.R</t>
  </si>
  <si>
    <t>Mimořádný servisní zásah</t>
  </si>
  <si>
    <t>1206837071</t>
  </si>
  <si>
    <t>PS 02 - práce a montáže URS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</si>
  <si>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</si>
  <si>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</si>
  <si>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</si>
  <si>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</si>
  <si>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742 - Elektroinstalace - slaboproud</t>
  </si>
  <si>
    <t xml:space="preserve">    751 - Vzduchotechnika</t>
  </si>
  <si>
    <t>HSV</t>
  </si>
  <si>
    <t>Práce a dodávky HSV</t>
  </si>
  <si>
    <t>9</t>
  </si>
  <si>
    <t>Ostatní konstrukce a práce, bourání</t>
  </si>
  <si>
    <t>945421110</t>
  </si>
  <si>
    <t>Hydraulická zvedací plošina včetně obsluhy instalovaná na automobilovém podvozku, výšky zdvihu do 18 m</t>
  </si>
  <si>
    <t>hod</t>
  </si>
  <si>
    <t>CS ÚRS 2023 02</t>
  </si>
  <si>
    <t>Online PSC</t>
  </si>
  <si>
    <t>https://podminky.urs.cz/item/CS_URS_2023_02/945421110</t>
  </si>
  <si>
    <t>971033141</t>
  </si>
  <si>
    <t>Vybourání otvorů ve zdivu základovém nebo nadzákladovém z cihel, tvárnic, příčkovek z cihel pálených na maltu vápennou nebo vápenocementovou průměru profilu do 60 mm, tl. do 300 mm</t>
  </si>
  <si>
    <t>https://podminky.urs.cz/item/CS_URS_2023_02/971033141</t>
  </si>
  <si>
    <t>3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</si>
  <si>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</si>
  <si>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</si>
  <si>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6</t>
  </si>
  <si>
    <t>https://podminky.urs.cz/item/CS_URS_2023_02/971033151</t>
  </si>
  <si>
    <t>PSV</t>
  </si>
  <si>
    <t>Práce a dodávky PSV</t>
  </si>
  <si>
    <t>741</t>
  </si>
  <si>
    <t>Elektroinstalace - silnoproud</t>
  </si>
  <si>
    <t>741122016</t>
  </si>
  <si>
    <t>Montáž kabelů měděných bez ukončení uložených pod omítku plných kulatých (např. CYKY), počtu a průřezu žil 3x2,5 až 6 mm2</t>
  </si>
  <si>
    <t>m</t>
  </si>
  <si>
    <t>16</t>
  </si>
  <si>
    <t>8</t>
  </si>
  <si>
    <t>https://podminky.urs.cz/item/CS_URS_2023_02/741122016</t>
  </si>
  <si>
    <t>742</t>
  </si>
  <si>
    <t>Elektroinstalace - slaboproud</t>
  </si>
  <si>
    <t>5</t>
  </si>
  <si>
    <t>742110041</t>
  </si>
  <si>
    <t>Montáž lišt elektroinstalačních vkládacích</t>
  </si>
  <si>
    <t>10</t>
  </si>
  <si>
    <t>https://podminky.urs.cz/item/CS_URS_2023_02/742110041</t>
  </si>
  <si>
    <t>M</t>
  </si>
  <si>
    <t>34571001</t>
  </si>
  <si>
    <t>lišta elektroinstalační hranatá PVC 15x10mm</t>
  </si>
  <si>
    <t>32</t>
  </si>
  <si>
    <t>12</t>
  </si>
  <si>
    <t>751</t>
  </si>
  <si>
    <t>Vzduchotechnika</t>
  </si>
  <si>
    <t>52</t>
  </si>
  <si>
    <t>751711811</t>
  </si>
  <si>
    <t>Demontáž klimatizační jednotky vnitřní nástěnné o výkonu do 3,5 kW</t>
  </si>
  <si>
    <t>-1448794890</t>
  </si>
  <si>
    <t>Demontáž klimatizační jednotky vnitřní nástěnné o výkonu (pro objem místnosti) do 3,5 kW (do 35 m3)</t>
  </si>
  <si>
    <t>https://podminky.urs.cz/item/CS_URS_2023_02/751711811</t>
  </si>
  <si>
    <t>46</t>
  </si>
  <si>
    <t>751711111</t>
  </si>
  <si>
    <t>Montáž klimatizační jednotky vnitřní nástěnné o výkonu do 3,5 kW</t>
  </si>
  <si>
    <t>-462098420</t>
  </si>
  <si>
    <t>Montáž klimatizační jednotky vnitřní nástěnné o výkonu (pro objem místnosti) do 3,5 kW (do 35 m3)</t>
  </si>
  <si>
    <t>https://podminky.urs.cz/item/CS_URS_2023_02/751711111</t>
  </si>
  <si>
    <t>47</t>
  </si>
  <si>
    <t>42952001</t>
  </si>
  <si>
    <t>jednotka klimatizační nástěnná o výkonu do 3,5kW</t>
  </si>
  <si>
    <t>-313358458</t>
  </si>
  <si>
    <t>53</t>
  </si>
  <si>
    <t>751711812</t>
  </si>
  <si>
    <t>Demontáž klimatizační jednotky vnitřní nástěnné o výkonu přes 3,5 do 5 kW</t>
  </si>
  <si>
    <t>1521353461</t>
  </si>
  <si>
    <t>Demontáž klimatizační jednotky vnitřní nástěnné o výkonu (pro objem místnosti) přes 3,5 do 5 kW (přes 35 do 50 m3)</t>
  </si>
  <si>
    <t>https://podminky.urs.cz/item/CS_URS_2023_02/751711812</t>
  </si>
  <si>
    <t>48</t>
  </si>
  <si>
    <t>751711112</t>
  </si>
  <si>
    <t>Montáž klimatizační jednotky vnitřní nástěnné o výkonu přes 3,5 do 5 kW</t>
  </si>
  <si>
    <t>508779233</t>
  </si>
  <si>
    <t>Montáž klimatizační jednotky vnitřní nástěnné o výkonu (pro objem místnosti) přes 3,5 do 5 kW (přes 35 do 50 m3)</t>
  </si>
  <si>
    <t>https://podminky.urs.cz/item/CS_URS_2023_02/751711112</t>
  </si>
  <si>
    <t>49</t>
  </si>
  <si>
    <t>42952002</t>
  </si>
  <si>
    <t>jednotka klimatizační nástěnná o výkonu do 5,0kW</t>
  </si>
  <si>
    <t>835209773</t>
  </si>
  <si>
    <t>54</t>
  </si>
  <si>
    <t>751711813</t>
  </si>
  <si>
    <t>Demontáž klimatizační jednotky vnitřní nástěnné o výkonu přes 5 do 6,5 kW</t>
  </si>
  <si>
    <t>-865640761</t>
  </si>
  <si>
    <t>Demontáž klimatizační jednotky vnitřní nástěnné o výkonu (pro objem místnosti) přes 5 do 6,5 kW (přes 50 do 65 m3)</t>
  </si>
  <si>
    <t>https://podminky.urs.cz/item/CS_URS_2023_02/751711813</t>
  </si>
  <si>
    <t>50</t>
  </si>
  <si>
    <t>751711113</t>
  </si>
  <si>
    <t>Montáž klimatizační jednotky vnitřní nástěnné o výkonu přes 5 do 6,5 kW</t>
  </si>
  <si>
    <t>1098405259</t>
  </si>
  <si>
    <t>Montáž klimatizační jednotky vnitřní nástěnné o výkonu (pro objem místnosti) přes 5 do 6,5 kW (přes 50 do 65 m3)</t>
  </si>
  <si>
    <t>https://podminky.urs.cz/item/CS_URS_2023_02/751711113</t>
  </si>
  <si>
    <t>51</t>
  </si>
  <si>
    <t>42952003</t>
  </si>
  <si>
    <t>jednotka klimatizační nástěnná o výkonu do 6,6kW</t>
  </si>
  <si>
    <t>-1373072053</t>
  </si>
  <si>
    <t>751721811</t>
  </si>
  <si>
    <t>Demontáž klimatizační jednotky venkovní jednofázové napájení do 2 vnitřních jednotek</t>
  </si>
  <si>
    <t>42</t>
  </si>
  <si>
    <t>https://podminky.urs.cz/item/CS_URS_2023_02/751721811</t>
  </si>
  <si>
    <t>19</t>
  </si>
  <si>
    <t>751721111</t>
  </si>
  <si>
    <t>Montáž klimatizační jednotky venkovní jednofázové napájení do 2 vnitřních jednotek</t>
  </si>
  <si>
    <t>38</t>
  </si>
  <si>
    <t>https://podminky.urs.cz/item/CS_URS_2023_02/751721111</t>
  </si>
  <si>
    <t>7</t>
  </si>
  <si>
    <t>42952015</t>
  </si>
  <si>
    <t>jednotka klimatizační venkovní jednofázové napájení do 2 vnitřních jednotek o výkonu do 5,5kW</t>
  </si>
  <si>
    <t>14</t>
  </si>
  <si>
    <t>22</t>
  </si>
  <si>
    <t>751721812</t>
  </si>
  <si>
    <t>Demontáž klimatizační jednotky venkovní jednofázové napájení do 3 vnitřních jednotek</t>
  </si>
  <si>
    <t>44</t>
  </si>
  <si>
    <t>https://podminky.urs.cz/item/CS_URS_2023_02/751721812</t>
  </si>
  <si>
    <t>20</t>
  </si>
  <si>
    <t>751721112</t>
  </si>
  <si>
    <t>Montáž klimatizační jednotky venkovní jednofázové napájení do 3 vnitřních jednotek</t>
  </si>
  <si>
    <t>40</t>
  </si>
  <si>
    <t>https://podminky.urs.cz/item/CS_URS_2023_02/751721112</t>
  </si>
  <si>
    <t>42952016</t>
  </si>
  <si>
    <t>jednotka klimatizační venkovní jednofázové napájení do 3 vnitřních jednotek o výkonu do 6,5kW</t>
  </si>
  <si>
    <t>33</t>
  </si>
  <si>
    <t>751791822</t>
  </si>
  <si>
    <t>Demontáž napojovacího potrubí měděného předizolované dvojice, D mm (") 6-12 (1/4"-1/2")</t>
  </si>
  <si>
    <t>66</t>
  </si>
  <si>
    <t>https://podminky.urs.cz/item/CS_URS_2023_02/751791822</t>
  </si>
  <si>
    <t>23</t>
  </si>
  <si>
    <t>751791122</t>
  </si>
  <si>
    <t>Montáž napojovacího potrubí měděného předizolované dvojice, D mm (") 6-12 (1/4"-1/2")</t>
  </si>
  <si>
    <t>https://podminky.urs.cz/item/CS_URS_2023_02/751791122</t>
  </si>
  <si>
    <t>42981914</t>
  </si>
  <si>
    <t>trubka dvojitě předizolovaná Cu 1/4" -1/2" (6-12 mm), stěna tl 0,8/0,8mm, izolace 9 mm</t>
  </si>
  <si>
    <t>18</t>
  </si>
  <si>
    <t>34</t>
  </si>
  <si>
    <t>751791823</t>
  </si>
  <si>
    <t>Demontáž napojovacího potrubí měděného předizolované dvojice, D mm (") 10-16 (3/8"-5/8")</t>
  </si>
  <si>
    <t>68</t>
  </si>
  <si>
    <t>https://podminky.urs.cz/item/CS_URS_2023_02/751791823</t>
  </si>
  <si>
    <t>24</t>
  </si>
  <si>
    <t>751791123</t>
  </si>
  <si>
    <t>Montáž napojovacího potrubí měděného předizolované dvojice, D mm (") 10-16 (3/8"-5/8")</t>
  </si>
  <si>
    <t>https://podminky.urs.cz/item/CS_URS_2023_02/751791123</t>
  </si>
  <si>
    <t>42981915</t>
  </si>
  <si>
    <t>trubka dvojitě předizolovaná Cu 3/8" -5/8" (10-16 mm), stěna tl 0,8/1,0mm, izolace 9 mm</t>
  </si>
  <si>
    <t>11</t>
  </si>
  <si>
    <t>42975406</t>
  </si>
  <si>
    <t>lišta krycí pro vedení potrubí klimatizace plastová, 110x75mm</t>
  </si>
  <si>
    <t>25</t>
  </si>
  <si>
    <t>751791151</t>
  </si>
  <si>
    <t>Montáž napojovacího potrubí měděného tvarování potrubí, D x tl. stěny 6 x 1</t>
  </si>
  <si>
    <t>https://podminky.urs.cz/item/CS_URS_2023_02/751791151</t>
  </si>
  <si>
    <t>26</t>
  </si>
  <si>
    <t>751791153</t>
  </si>
  <si>
    <t>Montáž napojovacího potrubí měděného tvarování potrubí, D x tl. stěny 10 x 1</t>
  </si>
  <si>
    <t>https://podminky.urs.cz/item/CS_URS_2023_02/751791153</t>
  </si>
  <si>
    <t>27</t>
  </si>
  <si>
    <t>751791154</t>
  </si>
  <si>
    <t>Montáž napojovacího potrubí měděného tvarování potrubí, D x tl. stěny 12 x 1</t>
  </si>
  <si>
    <t>https://podminky.urs.cz/item/CS_URS_2023_02/751791154</t>
  </si>
  <si>
    <t>28</t>
  </si>
  <si>
    <t>751791155</t>
  </si>
  <si>
    <t>Montáž napojovacího potrubí měděného tvarování potrubí, D x tl. stěny 16 x 1</t>
  </si>
  <si>
    <t>56</t>
  </si>
  <si>
    <t>https://podminky.urs.cz/item/CS_URS_2023_02/751791155</t>
  </si>
  <si>
    <t>29</t>
  </si>
  <si>
    <t>751791182</t>
  </si>
  <si>
    <t>Montáž napojovacího potrubí měděného krycích lišt šířky přes 70 mm</t>
  </si>
  <si>
    <t>58</t>
  </si>
  <si>
    <t>https://podminky.urs.cz/item/CS_URS_2023_02/751791182</t>
  </si>
  <si>
    <t>30</t>
  </si>
  <si>
    <t>751791183</t>
  </si>
  <si>
    <t>Montáž napojovacího potrubí měděného tvarovek krycích lišt šířky do 70 mm</t>
  </si>
  <si>
    <t>60</t>
  </si>
  <si>
    <t>https://podminky.urs.cz/item/CS_URS_2023_02/751791183</t>
  </si>
  <si>
    <t>31</t>
  </si>
  <si>
    <t>751791301</t>
  </si>
  <si>
    <t>Montáž napojovacího potrubí měděného zkouška těsnosti potrubí</t>
  </si>
  <si>
    <t>62</t>
  </si>
  <si>
    <t>https://podminky.urs.cz/item/CS_URS_2023_02/751791301</t>
  </si>
  <si>
    <t>751791401</t>
  </si>
  <si>
    <t>Montáž napojovacího potrubí měděného vakuování potrubí</t>
  </si>
  <si>
    <t>64</t>
  </si>
  <si>
    <t>https://podminky.urs.cz/item/CS_URS_2023_02/751791401</t>
  </si>
  <si>
    <t>35</t>
  </si>
  <si>
    <t>751791881</t>
  </si>
  <si>
    <t>Demontáž napojovacího potrubí měděného krycích lišt šířky do 70 mm</t>
  </si>
  <si>
    <t>70</t>
  </si>
  <si>
    <t>https://podminky.urs.cz/item/CS_URS_2023_02/751791881</t>
  </si>
  <si>
    <t>36</t>
  </si>
  <si>
    <t>751791882</t>
  </si>
  <si>
    <t>Demontáž napojovacího potrubí měděného krycích lišt šířky přes 70 mm</t>
  </si>
  <si>
    <t>72</t>
  </si>
  <si>
    <t>https://podminky.urs.cz/item/CS_URS_2023_02/751791882</t>
  </si>
  <si>
    <t>37</t>
  </si>
  <si>
    <t>751791883</t>
  </si>
  <si>
    <t>Demontáž napojovacího potrubí měděného tvarovek krycích lišt šířky do 70 mm</t>
  </si>
  <si>
    <t>74</t>
  </si>
  <si>
    <t>https://podminky.urs.cz/item/CS_URS_2023_02/751791883</t>
  </si>
  <si>
    <t>751791884</t>
  </si>
  <si>
    <t>Demontáž napojovacího potrubí měděného tvarovek krycích lišt šířky přes 70 mm</t>
  </si>
  <si>
    <t>76</t>
  </si>
  <si>
    <t>https://podminky.urs.cz/item/CS_URS_2023_02/751791884</t>
  </si>
  <si>
    <t>39</t>
  </si>
  <si>
    <t>751792004</t>
  </si>
  <si>
    <t>Montáž ostatních zařízení uložení pro klimatizační jednotky na stěnu konzol (2 ks)</t>
  </si>
  <si>
    <t>78</t>
  </si>
  <si>
    <t>https://podminky.urs.cz/item/CS_URS_2023_02/751792004</t>
  </si>
  <si>
    <t>751792804</t>
  </si>
  <si>
    <t>Demontáž ostatních zařízení uložení klimatizační jednotky na stěnu konzol (2 ks)</t>
  </si>
  <si>
    <t>84</t>
  </si>
  <si>
    <t>https://podminky.urs.cz/item/CS_URS_2023_02/751792804</t>
  </si>
  <si>
    <t>42975419</t>
  </si>
  <si>
    <t>roh vnitřní krycí lišty pro vedení potrubí klimatizace plastový, šířka 70mm</t>
  </si>
  <si>
    <t>13</t>
  </si>
  <si>
    <t>42990011</t>
  </si>
  <si>
    <t>trn podstavný plastový pod klimatizační jednotku, výška 95mm</t>
  </si>
  <si>
    <t>sada</t>
  </si>
  <si>
    <t>43</t>
  </si>
  <si>
    <t>751792807</t>
  </si>
  <si>
    <t>Demontáž ostatních zařízení pro odvod kondenzátu klimatizace sifonu</t>
  </si>
  <si>
    <t>86</t>
  </si>
  <si>
    <t>https://podminky.urs.cz/item/CS_URS_2023_02/751792807</t>
  </si>
  <si>
    <t>751792007</t>
  </si>
  <si>
    <t>Montáž ostatních zařízení pro odvod kondenzátu klimatizace sifonu</t>
  </si>
  <si>
    <t>80</t>
  </si>
  <si>
    <t>https://podminky.urs.cz/item/CS_URS_2023_02/751792007</t>
  </si>
  <si>
    <t>48481003</t>
  </si>
  <si>
    <t>sifon pro odvod kondenzátu</t>
  </si>
  <si>
    <t>48481002</t>
  </si>
  <si>
    <t>přečerpávač kondenzátu</t>
  </si>
  <si>
    <t>751792808</t>
  </si>
  <si>
    <t>Demontáž ostatních zařízení pro odvod kondenzátu klimatizace hadice</t>
  </si>
  <si>
    <t>88</t>
  </si>
  <si>
    <t>https://podminky.urs.cz/item/CS_URS_2023_02/751792808</t>
  </si>
  <si>
    <t>41</t>
  </si>
  <si>
    <t>751792008</t>
  </si>
  <si>
    <t>Montáž ostatních zařízení pro odvod kondenzátu klimatizace hadice</t>
  </si>
  <si>
    <t>82</t>
  </si>
  <si>
    <t>https://podminky.urs.cz/item/CS_URS_2023_02/751792008</t>
  </si>
  <si>
    <t>48481004</t>
  </si>
  <si>
    <t>hadice pro odvod kondenzátu</t>
  </si>
  <si>
    <t>45</t>
  </si>
  <si>
    <t>751793001</t>
  </si>
  <si>
    <t>Doplnění chladiva do systému</t>
  </si>
  <si>
    <t>kg</t>
  </si>
  <si>
    <t>90</t>
  </si>
  <si>
    <t>https://podminky.urs.cz/item/CS_URS_2023_02/751793001</t>
  </si>
  <si>
    <t>17</t>
  </si>
  <si>
    <t>10892000</t>
  </si>
  <si>
    <t>chladivo R407C 50kg</t>
  </si>
  <si>
    <t>840935007</t>
  </si>
  <si>
    <t>57</t>
  </si>
  <si>
    <t>10892003</t>
  </si>
  <si>
    <t>chladivo R410A 10kg</t>
  </si>
  <si>
    <t>-804794252</t>
  </si>
  <si>
    <t>10892004</t>
  </si>
  <si>
    <t>chladivo R32 9kg</t>
  </si>
  <si>
    <t>1219968342</t>
  </si>
  <si>
    <t>2.R</t>
  </si>
  <si>
    <t>Výměna filtru do vnitřní klimatizační jednotky</t>
  </si>
  <si>
    <t>2036281387</t>
  </si>
  <si>
    <t>VRN - VON</t>
  </si>
  <si>
    <t>HZS - Hodinové zúčtovací sazby</t>
  </si>
  <si>
    <t>HZS</t>
  </si>
  <si>
    <t>Hodinové zúčtovací sazby</t>
  </si>
  <si>
    <t>HZS4232</t>
  </si>
  <si>
    <t>Hodinové zúčtovací sazby ostatních profesí revizní a kontrolní činnost technik odborný</t>
  </si>
  <si>
    <t>262144</t>
  </si>
  <si>
    <t>https://podminky.urs.cz/item/CS_URS_2023_02/HZS4232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</si>
</sst>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5421110" TargetMode="External" /><Relationship Id="rId2" Type="http://schemas.openxmlformats.org/officeDocument/2006/relationships/hyperlink" Target="https://podminky.urs.cz/item/CS_URS_2023_02/971033141" TargetMode="External" /><Relationship Id="rId3" Type="http://schemas.openxmlformats.org/officeDocument/2006/relationships/hyperlink" Target="https://podminky.urs.cz/item/CS_URS_2023_02/971033151" TargetMode="External" /><Relationship Id="rId4" Type="http://schemas.openxmlformats.org/officeDocument/2006/relationships/hyperlink" Target="https://podminky.urs.cz/item/CS_URS_2023_02/741122016" TargetMode="External" /><Relationship Id="rId5" Type="http://schemas.openxmlformats.org/officeDocument/2006/relationships/hyperlink" Target="https://podminky.urs.cz/item/CS_URS_2023_02/742110041" TargetMode="External" /><Relationship Id="rId6" Type="http://schemas.openxmlformats.org/officeDocument/2006/relationships/hyperlink" Target="https://podminky.urs.cz/item/CS_URS_2023_02/751711811" TargetMode="External" /><Relationship Id="rId7" Type="http://schemas.openxmlformats.org/officeDocument/2006/relationships/hyperlink" Target="https://podminky.urs.cz/item/CS_URS_2023_02/751711111" TargetMode="External" /><Relationship Id="rId8" Type="http://schemas.openxmlformats.org/officeDocument/2006/relationships/hyperlink" Target="https://podminky.urs.cz/item/CS_URS_2023_02/751711812" TargetMode="External" /><Relationship Id="rId9" Type="http://schemas.openxmlformats.org/officeDocument/2006/relationships/hyperlink" Target="https://podminky.urs.cz/item/CS_URS_2023_02/751711112" TargetMode="External" /><Relationship Id="rId10" Type="http://schemas.openxmlformats.org/officeDocument/2006/relationships/hyperlink" Target="https://podminky.urs.cz/item/CS_URS_2023_02/751711813" TargetMode="External" /><Relationship Id="rId11" Type="http://schemas.openxmlformats.org/officeDocument/2006/relationships/hyperlink" Target="https://podminky.urs.cz/item/CS_URS_2023_02/751711113" TargetMode="External" /><Relationship Id="rId12" Type="http://schemas.openxmlformats.org/officeDocument/2006/relationships/hyperlink" Target="https://podminky.urs.cz/item/CS_URS_2023_02/751721811" TargetMode="External" /><Relationship Id="rId13" Type="http://schemas.openxmlformats.org/officeDocument/2006/relationships/hyperlink" Target="https://podminky.urs.cz/item/CS_URS_2023_02/751721111" TargetMode="External" /><Relationship Id="rId14" Type="http://schemas.openxmlformats.org/officeDocument/2006/relationships/hyperlink" Target="https://podminky.urs.cz/item/CS_URS_2023_02/751721812" TargetMode="External" /><Relationship Id="rId15" Type="http://schemas.openxmlformats.org/officeDocument/2006/relationships/hyperlink" Target="https://podminky.urs.cz/item/CS_URS_2023_02/751721112" TargetMode="External" /><Relationship Id="rId16" Type="http://schemas.openxmlformats.org/officeDocument/2006/relationships/hyperlink" Target="https://podminky.urs.cz/item/CS_URS_2023_02/751791822" TargetMode="External" /><Relationship Id="rId17" Type="http://schemas.openxmlformats.org/officeDocument/2006/relationships/hyperlink" Target="https://podminky.urs.cz/item/CS_URS_2023_02/751791122" TargetMode="External" /><Relationship Id="rId18" Type="http://schemas.openxmlformats.org/officeDocument/2006/relationships/hyperlink" Target="https://podminky.urs.cz/item/CS_URS_2023_02/751791823" TargetMode="External" /><Relationship Id="rId19" Type="http://schemas.openxmlformats.org/officeDocument/2006/relationships/hyperlink" Target="https://podminky.urs.cz/item/CS_URS_2023_02/751791123" TargetMode="External" /><Relationship Id="rId20" Type="http://schemas.openxmlformats.org/officeDocument/2006/relationships/hyperlink" Target="https://podminky.urs.cz/item/CS_URS_2023_02/751791151" TargetMode="External" /><Relationship Id="rId21" Type="http://schemas.openxmlformats.org/officeDocument/2006/relationships/hyperlink" Target="https://podminky.urs.cz/item/CS_URS_2023_02/751791153" TargetMode="External" /><Relationship Id="rId22" Type="http://schemas.openxmlformats.org/officeDocument/2006/relationships/hyperlink" Target="https://podminky.urs.cz/item/CS_URS_2023_02/751791154" TargetMode="External" /><Relationship Id="rId23" Type="http://schemas.openxmlformats.org/officeDocument/2006/relationships/hyperlink" Target="https://podminky.urs.cz/item/CS_URS_2023_02/751791155" TargetMode="External" /><Relationship Id="rId24" Type="http://schemas.openxmlformats.org/officeDocument/2006/relationships/hyperlink" Target="https://podminky.urs.cz/item/CS_URS_2023_02/751791182" TargetMode="External" /><Relationship Id="rId25" Type="http://schemas.openxmlformats.org/officeDocument/2006/relationships/hyperlink" Target="https://podminky.urs.cz/item/CS_URS_2023_02/751791183" TargetMode="External" /><Relationship Id="rId26" Type="http://schemas.openxmlformats.org/officeDocument/2006/relationships/hyperlink" Target="https://podminky.urs.cz/item/CS_URS_2023_02/751791301" TargetMode="External" /><Relationship Id="rId27" Type="http://schemas.openxmlformats.org/officeDocument/2006/relationships/hyperlink" Target="https://podminky.urs.cz/item/CS_URS_2023_02/751791401" TargetMode="External" /><Relationship Id="rId28" Type="http://schemas.openxmlformats.org/officeDocument/2006/relationships/hyperlink" Target="https://podminky.urs.cz/item/CS_URS_2023_02/751791881" TargetMode="External" /><Relationship Id="rId29" Type="http://schemas.openxmlformats.org/officeDocument/2006/relationships/hyperlink" Target="https://podminky.urs.cz/item/CS_URS_2023_02/751791882" TargetMode="External" /><Relationship Id="rId30" Type="http://schemas.openxmlformats.org/officeDocument/2006/relationships/hyperlink" Target="https://podminky.urs.cz/item/CS_URS_2023_02/751791883" TargetMode="External" /><Relationship Id="rId31" Type="http://schemas.openxmlformats.org/officeDocument/2006/relationships/hyperlink" Target="https://podminky.urs.cz/item/CS_URS_2023_02/751791884" TargetMode="External" /><Relationship Id="rId32" Type="http://schemas.openxmlformats.org/officeDocument/2006/relationships/hyperlink" Target="https://podminky.urs.cz/item/CS_URS_2023_02/751792004" TargetMode="External" /><Relationship Id="rId33" Type="http://schemas.openxmlformats.org/officeDocument/2006/relationships/hyperlink" Target="https://podminky.urs.cz/item/CS_URS_2023_02/751792804" TargetMode="External" /><Relationship Id="rId34" Type="http://schemas.openxmlformats.org/officeDocument/2006/relationships/hyperlink" Target="https://podminky.urs.cz/item/CS_URS_2023_02/751792807" TargetMode="External" /><Relationship Id="rId35" Type="http://schemas.openxmlformats.org/officeDocument/2006/relationships/hyperlink" Target="https://podminky.urs.cz/item/CS_URS_2023_02/751792007" TargetMode="External" /><Relationship Id="rId36" Type="http://schemas.openxmlformats.org/officeDocument/2006/relationships/hyperlink" Target="https://podminky.urs.cz/item/CS_URS_2023_02/751792808" TargetMode="External" /><Relationship Id="rId37" Type="http://schemas.openxmlformats.org/officeDocument/2006/relationships/hyperlink" Target="https://podminky.urs.cz/item/CS_URS_2023_02/751792008" TargetMode="External" /><Relationship Id="rId38" Type="http://schemas.openxmlformats.org/officeDocument/2006/relationships/hyperlink" Target="https://podminky.urs.cz/item/CS_URS_2023_02/751793001" TargetMode="External" /><Relationship Id="rId3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HZS4232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2023_10_06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klimatizačních jednotek u SPS OŘ HKR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6. 10. 2023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ROUND(SUM(AG95:AG97),2)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ROUND(SUM(AS95:AS97),2)</f>
        <v>0</v>
      </c>
      <c r="AT94" s="111">
        <f>ROUND(SUM(AV94:AW94),2)</f>
        <v>0</v>
      </c>
      <c r="AU94" s="112">
        <f>ROUND(SUM(AU95:AU97),5)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ROUND(SUM(AZ95:AZ97),2)</f>
        <v>0</v>
      </c>
      <c r="BA94" s="111">
        <f>ROUND(SUM(BA95:BA97),2)</f>
        <v>0</v>
      </c>
      <c r="BB94" s="111">
        <f>ROUND(SUM(BB95:BB97),2)</f>
        <v>0</v>
      </c>
      <c r="BC94" s="111">
        <f>ROUND(SUM(BC95:BC97),2)</f>
        <v>0</v>
      </c>
      <c r="BD94" s="113">
        <f>ROUND(SUM(BD95:BD97),2)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'PS 01 - servis'!J30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'PS 01 - servis'!P117</f>
        <v>0</v>
      </c>
      <c r="AV95" s="125">
        <f>'PS 01 - servis'!J33</f>
        <v>0</v>
      </c>
      <c r="AW95" s="125">
        <f>'PS 01 - servis'!J34</f>
        <v>0</v>
      </c>
      <c r="AX95" s="125">
        <f>'PS 01 - servis'!J35</f>
        <v>0</v>
      </c>
      <c r="AY95" s="125">
        <f>'PS 01 - servis'!J36</f>
        <v>0</v>
      </c>
      <c r="AZ95" s="125">
        <f>'PS 01 - servis'!F33</f>
        <v>0</v>
      </c>
      <c r="BA95" s="125">
        <f>'PS 01 - servis'!F34</f>
        <v>0</v>
      </c>
      <c r="BB95" s="125">
        <f>'PS 01 - servis'!F35</f>
        <v>0</v>
      </c>
      <c r="BC95" s="125">
        <f>'PS 01 - servis'!F36</f>
        <v>0</v>
      </c>
      <c r="BD95" s="127">
        <f>'PS 01 - servis'!F37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16.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'PS 02 - práce a montáže URS'!J30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'PS 02 - práce a montáže URS'!P122</f>
        <v>0</v>
      </c>
      <c r="AV96" s="125">
        <f>'PS 02 - práce a montáže URS'!J33</f>
        <v>0</v>
      </c>
      <c r="AW96" s="125">
        <f>'PS 02 - práce a montáže URS'!J34</f>
        <v>0</v>
      </c>
      <c r="AX96" s="125">
        <f>'PS 02 - práce a montáže URS'!J35</f>
        <v>0</v>
      </c>
      <c r="AY96" s="125">
        <f>'PS 02 - práce a montáže URS'!J36</f>
        <v>0</v>
      </c>
      <c r="AZ96" s="125">
        <f>'PS 02 - práce a montáže URS'!F33</f>
        <v>0</v>
      </c>
      <c r="BA96" s="125">
        <f>'PS 02 - práce a montáže URS'!F34</f>
        <v>0</v>
      </c>
      <c r="BB96" s="125">
        <f>'PS 02 - práce a montáže URS'!F35</f>
        <v>0</v>
      </c>
      <c r="BC96" s="125">
        <f>'PS 02 - práce a montáže URS'!F36</f>
        <v>0</v>
      </c>
      <c r="BD96" s="127">
        <f>'PS 02 - práce a montáže URS'!F37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16.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'VRN - VON'!J30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9">
        <v>0</v>
      </c>
      <c r="AT97" s="130">
        <f>ROUND(SUM(AV97:AW97),2)</f>
        <v>0</v>
      </c>
      <c r="AU97" s="131">
        <f>'VRN - VON'!P117</f>
        <v>0</v>
      </c>
      <c r="AV97" s="130">
        <f>'VRN - VON'!J33</f>
        <v>0</v>
      </c>
      <c r="AW97" s="130">
        <f>'VRN - VON'!J34</f>
        <v>0</v>
      </c>
      <c r="AX97" s="130">
        <f>'VRN - VON'!J35</f>
        <v>0</v>
      </c>
      <c r="AY97" s="130">
        <f>'VRN - VON'!J36</f>
        <v>0</v>
      </c>
      <c r="AZ97" s="130">
        <f>'VRN - VON'!F33</f>
        <v>0</v>
      </c>
      <c r="BA97" s="130">
        <f>'VRN - VON'!F34</f>
        <v>0</v>
      </c>
      <c r="BB97" s="130">
        <f>'VRN - VON'!F35</f>
        <v>0</v>
      </c>
      <c r="BC97" s="130">
        <f>'VRN - VON'!F36</f>
        <v>0</v>
      </c>
      <c r="BD97" s="132">
        <f>'VRN - VON'!F37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57" s="2" customFormat="1" ht="30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41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PS 01 - servis'!C2" display="/"/>
    <hyperlink ref="A96" location="'PS 02 - práce a montáže URS'!C2" display="/"/>
    <hyperlink ref="A97" location="'VRN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u SPS 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92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6. 10. 2023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ROUND((SUM(BE117:BE124)),2)</f>
        <v>0</v>
      </c>
      <c r="G33" s="35"/>
      <c r="H33" s="35"/>
      <c r="I33" s="152">
        <v>0.21</v>
      </c>
      <c r="J33" s="151">
        <f>ROUND(((SUM(BE117:BE124))*I33),2)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ROUND((SUM(BF117:BF124)),2)</f>
        <v>0</v>
      </c>
      <c r="G34" s="35"/>
      <c r="H34" s="35"/>
      <c r="I34" s="152">
        <v>0.15</v>
      </c>
      <c r="J34" s="151">
        <f>ROUND(((SUM(BF117:BF124))*I34),2)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u SPS 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01 - servis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6. 10. 2023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u SPS 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PS 01 - servis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6. 10. 2023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112</v>
      </c>
      <c r="F118" s="196" t="s">
        <v>113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SUM(P119:P124)</f>
        <v>0</v>
      </c>
      <c r="Q118" s="201"/>
      <c r="R118" s="202">
        <f>SUM(R119:R124)</f>
        <v>0</v>
      </c>
      <c r="S118" s="201"/>
      <c r="T118" s="203">
        <f>SUM(T119:T124)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81</v>
      </c>
      <c r="AT118" s="205" t="s">
        <v>72</v>
      </c>
      <c r="AU118" s="205" t="s">
        <v>73</v>
      </c>
      <c r="AY118" s="204" t="s">
        <v>114</v>
      </c>
      <c r="BK118" s="206">
        <f>SUM(BK119:BK124)</f>
        <v>0</v>
      </c>
    </row>
    <row r="119" spans="1:65" s="2" customFormat="1" ht="66.75" customHeight="1">
      <c r="A119" s="35"/>
      <c r="B119" s="36"/>
      <c r="C119" s="207" t="s">
        <v>81</v>
      </c>
      <c r="D119" s="207" t="s">
        <v>115</v>
      </c>
      <c r="E119" s="208" t="s">
        <v>116</v>
      </c>
      <c r="F119" s="209" t="s">
        <v>117</v>
      </c>
      <c r="G119" s="210" t="s">
        <v>118</v>
      </c>
      <c r="H119" s="211">
        <v>530</v>
      </c>
      <c r="I119" s="212"/>
      <c r="J119" s="213">
        <f>ROUND(I119*H119,2)</f>
        <v>0</v>
      </c>
      <c r="K119" s="209" t="s">
        <v>119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120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120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122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20" t="s">
        <v>123</v>
      </c>
      <c r="E121" s="37"/>
      <c r="F121" s="225" t="s">
        <v>124</v>
      </c>
      <c r="G121" s="37"/>
      <c r="H121" s="37"/>
      <c r="I121" s="222"/>
      <c r="J121" s="37"/>
      <c r="K121" s="37"/>
      <c r="L121" s="41"/>
      <c r="M121" s="223"/>
      <c r="N121" s="224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123</v>
      </c>
      <c r="AU121" s="14" t="s">
        <v>81</v>
      </c>
    </row>
    <row r="122" spans="1:65" s="2" customFormat="1" ht="16.5" customHeight="1">
      <c r="A122" s="35"/>
      <c r="B122" s="36"/>
      <c r="C122" s="207" t="s">
        <v>83</v>
      </c>
      <c r="D122" s="207" t="s">
        <v>115</v>
      </c>
      <c r="E122" s="208" t="s">
        <v>125</v>
      </c>
      <c r="F122" s="209" t="s">
        <v>126</v>
      </c>
      <c r="G122" s="210" t="s">
        <v>118</v>
      </c>
      <c r="H122" s="211">
        <v>20</v>
      </c>
      <c r="I122" s="212"/>
      <c r="J122" s="213">
        <f>ROUND(I122*H122,2)</f>
        <v>0</v>
      </c>
      <c r="K122" s="209" t="s">
        <v>1</v>
      </c>
      <c r="L122" s="41"/>
      <c r="M122" s="214" t="s">
        <v>1</v>
      </c>
      <c r="N122" s="215" t="s">
        <v>38</v>
      </c>
      <c r="O122" s="88"/>
      <c r="P122" s="216">
        <f>O122*H122</f>
        <v>0</v>
      </c>
      <c r="Q122" s="216">
        <v>0</v>
      </c>
      <c r="R122" s="216">
        <f>Q122*H122</f>
        <v>0</v>
      </c>
      <c r="S122" s="216">
        <v>0</v>
      </c>
      <c r="T122" s="217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18" t="s">
        <v>120</v>
      </c>
      <c r="AT122" s="218" t="s">
        <v>115</v>
      </c>
      <c r="AU122" s="218" t="s">
        <v>81</v>
      </c>
      <c r="AY122" s="14" t="s">
        <v>114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81</v>
      </c>
      <c r="BK122" s="219">
        <f>ROUND(I122*H122,2)</f>
        <v>0</v>
      </c>
      <c r="BL122" s="14" t="s">
        <v>120</v>
      </c>
      <c r="BM122" s="218" t="s">
        <v>127</v>
      </c>
    </row>
    <row r="123" spans="1:47" s="2" customFormat="1" ht="12">
      <c r="A123" s="35"/>
      <c r="B123" s="36"/>
      <c r="C123" s="37"/>
      <c r="D123" s="220" t="s">
        <v>121</v>
      </c>
      <c r="E123" s="37"/>
      <c r="F123" s="221" t="s">
        <v>126</v>
      </c>
      <c r="G123" s="37"/>
      <c r="H123" s="37"/>
      <c r="I123" s="222"/>
      <c r="J123" s="37"/>
      <c r="K123" s="37"/>
      <c r="L123" s="41"/>
      <c r="M123" s="223"/>
      <c r="N123" s="224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121</v>
      </c>
      <c r="AU123" s="14" t="s">
        <v>81</v>
      </c>
    </row>
    <row r="124" spans="1:47" s="2" customFormat="1" ht="12">
      <c r="A124" s="35"/>
      <c r="B124" s="36"/>
      <c r="C124" s="37"/>
      <c r="D124" s="220" t="s">
        <v>123</v>
      </c>
      <c r="E124" s="37"/>
      <c r="F124" s="225" t="s">
        <v>124</v>
      </c>
      <c r="G124" s="37"/>
      <c r="H124" s="37"/>
      <c r="I124" s="222"/>
      <c r="J124" s="37"/>
      <c r="K124" s="37"/>
      <c r="L124" s="41"/>
      <c r="M124" s="226"/>
      <c r="N124" s="227"/>
      <c r="O124" s="228"/>
      <c r="P124" s="228"/>
      <c r="Q124" s="228"/>
      <c r="R124" s="228"/>
      <c r="S124" s="228"/>
      <c r="T124" s="22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123</v>
      </c>
      <c r="AU124" s="14" t="s">
        <v>81</v>
      </c>
    </row>
    <row r="125" spans="1:31" s="2" customFormat="1" ht="6.95" customHeight="1">
      <c r="A125" s="35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41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password="CC35" sheet="1" objects="1" scenarios="1" formatColumns="0" formatRows="0" autoFilter="0"/>
  <autoFilter ref="C116:K12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u SPS 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128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6. 10. 2023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ROUND(J122,2)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ROUND((SUM(BE122:BE278)),2)</f>
        <v>0</v>
      </c>
      <c r="G33" s="35"/>
      <c r="H33" s="35"/>
      <c r="I33" s="152">
        <v>0.21</v>
      </c>
      <c r="J33" s="151">
        <f>ROUND(((SUM(BE122:BE278))*I33),2)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ROUND((SUM(BF122:BF278)),2)</f>
        <v>0</v>
      </c>
      <c r="G34" s="35"/>
      <c r="H34" s="35"/>
      <c r="I34" s="152">
        <v>0.15</v>
      </c>
      <c r="J34" s="151">
        <f>ROUND(((SUM(BF122:BF278))*I34),2)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ROUND((SUM(BG122:BG278)),2)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ROUND((SUM(BH122:BH278)),2)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ROUND((SUM(BI122:BI278)),2)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u SPS 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PS 02 - práce a montáže URS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6. 10. 2023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J122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129</v>
      </c>
      <c r="E97" s="179"/>
      <c r="F97" s="179"/>
      <c r="G97" s="179"/>
      <c r="H97" s="179"/>
      <c r="I97" s="179"/>
      <c r="J97" s="180">
        <f>J123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2" customFormat="1" ht="19.9" customHeight="1">
      <c r="A98" s="12"/>
      <c r="B98" s="230"/>
      <c r="C98" s="231"/>
      <c r="D98" s="232" t="s">
        <v>130</v>
      </c>
      <c r="E98" s="233"/>
      <c r="F98" s="233"/>
      <c r="G98" s="233"/>
      <c r="H98" s="233"/>
      <c r="I98" s="233"/>
      <c r="J98" s="234">
        <f>J124</f>
        <v>0</v>
      </c>
      <c r="K98" s="231"/>
      <c r="L98" s="235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s="9" customFormat="1" ht="24.95" customHeight="1">
      <c r="A99" s="9"/>
      <c r="B99" s="176"/>
      <c r="C99" s="177"/>
      <c r="D99" s="178" t="s">
        <v>131</v>
      </c>
      <c r="E99" s="179"/>
      <c r="F99" s="179"/>
      <c r="G99" s="179"/>
      <c r="H99" s="179"/>
      <c r="I99" s="179"/>
      <c r="J99" s="180">
        <f>J134</f>
        <v>0</v>
      </c>
      <c r="K99" s="177"/>
      <c r="L99" s="18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2" customFormat="1" ht="19.9" customHeight="1">
      <c r="A100" s="12"/>
      <c r="B100" s="230"/>
      <c r="C100" s="231"/>
      <c r="D100" s="232" t="s">
        <v>132</v>
      </c>
      <c r="E100" s="233"/>
      <c r="F100" s="233"/>
      <c r="G100" s="233"/>
      <c r="H100" s="233"/>
      <c r="I100" s="233"/>
      <c r="J100" s="234">
        <f>J135</f>
        <v>0</v>
      </c>
      <c r="K100" s="231"/>
      <c r="L100" s="235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s="12" customFormat="1" ht="19.9" customHeight="1">
      <c r="A101" s="12"/>
      <c r="B101" s="230"/>
      <c r="C101" s="231"/>
      <c r="D101" s="232" t="s">
        <v>133</v>
      </c>
      <c r="E101" s="233"/>
      <c r="F101" s="233"/>
      <c r="G101" s="233"/>
      <c r="H101" s="233"/>
      <c r="I101" s="233"/>
      <c r="J101" s="234">
        <f>J139</f>
        <v>0</v>
      </c>
      <c r="K101" s="231"/>
      <c r="L101" s="235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s="12" customFormat="1" ht="19.9" customHeight="1">
      <c r="A102" s="12"/>
      <c r="B102" s="230"/>
      <c r="C102" s="231"/>
      <c r="D102" s="232" t="s">
        <v>134</v>
      </c>
      <c r="E102" s="233"/>
      <c r="F102" s="233"/>
      <c r="G102" s="233"/>
      <c r="H102" s="233"/>
      <c r="I102" s="233"/>
      <c r="J102" s="234">
        <f>J145</f>
        <v>0</v>
      </c>
      <c r="K102" s="231"/>
      <c r="L102" s="235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99</v>
      </c>
      <c r="D109" s="37"/>
      <c r="E109" s="37"/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171" t="str">
        <f>E7</f>
        <v>Oprava klimatizačních jednotek u SPS OŘ HKR</v>
      </c>
      <c r="F112" s="29"/>
      <c r="G112" s="29"/>
      <c r="H112" s="29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91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E9</f>
        <v>PS 02 - práce a montáže URS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F12</f>
        <v xml:space="preserve"> </v>
      </c>
      <c r="G116" s="37"/>
      <c r="H116" s="37"/>
      <c r="I116" s="29" t="s">
        <v>22</v>
      </c>
      <c r="J116" s="76" t="str">
        <f>IF(J12="","",J12)</f>
        <v>6. 10. 2023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7"/>
      <c r="E118" s="37"/>
      <c r="F118" s="24" t="str">
        <f>E15</f>
        <v xml:space="preserve"> </v>
      </c>
      <c r="G118" s="37"/>
      <c r="H118" s="37"/>
      <c r="I118" s="29" t="s">
        <v>29</v>
      </c>
      <c r="J118" s="33" t="str">
        <f>E21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7"/>
      <c r="E119" s="37"/>
      <c r="F119" s="24" t="str">
        <f>IF(E18="","",E18)</f>
        <v>Vyplň údaj</v>
      </c>
      <c r="G119" s="37"/>
      <c r="H119" s="37"/>
      <c r="I119" s="29" t="s">
        <v>31</v>
      </c>
      <c r="J119" s="33" t="str">
        <f>E24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82"/>
      <c r="B121" s="183"/>
      <c r="C121" s="184" t="s">
        <v>100</v>
      </c>
      <c r="D121" s="185" t="s">
        <v>58</v>
      </c>
      <c r="E121" s="185" t="s">
        <v>54</v>
      </c>
      <c r="F121" s="185" t="s">
        <v>55</v>
      </c>
      <c r="G121" s="185" t="s">
        <v>101</v>
      </c>
      <c r="H121" s="185" t="s">
        <v>102</v>
      </c>
      <c r="I121" s="185" t="s">
        <v>103</v>
      </c>
      <c r="J121" s="185" t="s">
        <v>95</v>
      </c>
      <c r="K121" s="186" t="s">
        <v>104</v>
      </c>
      <c r="L121" s="187"/>
      <c r="M121" s="97" t="s">
        <v>1</v>
      </c>
      <c r="N121" s="98" t="s">
        <v>37</v>
      </c>
      <c r="O121" s="98" t="s">
        <v>105</v>
      </c>
      <c r="P121" s="98" t="s">
        <v>106</v>
      </c>
      <c r="Q121" s="98" t="s">
        <v>107</v>
      </c>
      <c r="R121" s="98" t="s">
        <v>108</v>
      </c>
      <c r="S121" s="98" t="s">
        <v>109</v>
      </c>
      <c r="T121" s="99" t="s">
        <v>110</v>
      </c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</row>
    <row r="122" spans="1:63" s="2" customFormat="1" ht="22.8" customHeight="1">
      <c r="A122" s="35"/>
      <c r="B122" s="36"/>
      <c r="C122" s="104" t="s">
        <v>111</v>
      </c>
      <c r="D122" s="37"/>
      <c r="E122" s="37"/>
      <c r="F122" s="37"/>
      <c r="G122" s="37"/>
      <c r="H122" s="37"/>
      <c r="I122" s="37"/>
      <c r="J122" s="188">
        <f>BK122</f>
        <v>0</v>
      </c>
      <c r="K122" s="37"/>
      <c r="L122" s="41"/>
      <c r="M122" s="100"/>
      <c r="N122" s="189"/>
      <c r="O122" s="101"/>
      <c r="P122" s="190">
        <f>P123+P134</f>
        <v>0</v>
      </c>
      <c r="Q122" s="101"/>
      <c r="R122" s="190">
        <f>R123+R134</f>
        <v>0.764</v>
      </c>
      <c r="S122" s="101"/>
      <c r="T122" s="191">
        <f>T123+T134</f>
        <v>0.25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72</v>
      </c>
      <c r="AU122" s="14" t="s">
        <v>97</v>
      </c>
      <c r="BK122" s="192">
        <f>BK123+BK134</f>
        <v>0</v>
      </c>
    </row>
    <row r="123" spans="1:63" s="11" customFormat="1" ht="25.9" customHeight="1">
      <c r="A123" s="11"/>
      <c r="B123" s="193"/>
      <c r="C123" s="194"/>
      <c r="D123" s="195" t="s">
        <v>72</v>
      </c>
      <c r="E123" s="196" t="s">
        <v>135</v>
      </c>
      <c r="F123" s="196" t="s">
        <v>136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</f>
        <v>0</v>
      </c>
      <c r="Q123" s="201"/>
      <c r="R123" s="202">
        <f>R124</f>
        <v>0</v>
      </c>
      <c r="S123" s="201"/>
      <c r="T123" s="203">
        <f>T124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4" t="s">
        <v>81</v>
      </c>
      <c r="AT123" s="205" t="s">
        <v>72</v>
      </c>
      <c r="AU123" s="205" t="s">
        <v>73</v>
      </c>
      <c r="AY123" s="204" t="s">
        <v>114</v>
      </c>
      <c r="BK123" s="206">
        <f>BK124</f>
        <v>0</v>
      </c>
    </row>
    <row r="124" spans="1:63" s="11" customFormat="1" ht="22.8" customHeight="1">
      <c r="A124" s="11"/>
      <c r="B124" s="193"/>
      <c r="C124" s="194"/>
      <c r="D124" s="195" t="s">
        <v>72</v>
      </c>
      <c r="E124" s="236" t="s">
        <v>137</v>
      </c>
      <c r="F124" s="236" t="s">
        <v>138</v>
      </c>
      <c r="G124" s="194"/>
      <c r="H124" s="194"/>
      <c r="I124" s="197"/>
      <c r="J124" s="237">
        <f>BK124</f>
        <v>0</v>
      </c>
      <c r="K124" s="194"/>
      <c r="L124" s="199"/>
      <c r="M124" s="200"/>
      <c r="N124" s="201"/>
      <c r="O124" s="201"/>
      <c r="P124" s="202">
        <f>SUM(P125:P133)</f>
        <v>0</v>
      </c>
      <c r="Q124" s="201"/>
      <c r="R124" s="202">
        <f>SUM(R125:R133)</f>
        <v>0</v>
      </c>
      <c r="S124" s="201"/>
      <c r="T124" s="20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4" t="s">
        <v>81</v>
      </c>
      <c r="AT124" s="205" t="s">
        <v>72</v>
      </c>
      <c r="AU124" s="205" t="s">
        <v>81</v>
      </c>
      <c r="AY124" s="204" t="s">
        <v>114</v>
      </c>
      <c r="BK124" s="206">
        <f>SUM(BK125:BK133)</f>
        <v>0</v>
      </c>
    </row>
    <row r="125" spans="1:65" s="2" customFormat="1" ht="33" customHeight="1">
      <c r="A125" s="35"/>
      <c r="B125" s="36"/>
      <c r="C125" s="207" t="s">
        <v>81</v>
      </c>
      <c r="D125" s="207" t="s">
        <v>115</v>
      </c>
      <c r="E125" s="208" t="s">
        <v>139</v>
      </c>
      <c r="F125" s="209" t="s">
        <v>140</v>
      </c>
      <c r="G125" s="210" t="s">
        <v>141</v>
      </c>
      <c r="H125" s="211">
        <v>10</v>
      </c>
      <c r="I125" s="212"/>
      <c r="J125" s="213">
        <f>ROUND(I125*H125,2)</f>
        <v>0</v>
      </c>
      <c r="K125" s="209" t="s">
        <v>142</v>
      </c>
      <c r="L125" s="41"/>
      <c r="M125" s="214" t="s">
        <v>1</v>
      </c>
      <c r="N125" s="215" t="s">
        <v>38</v>
      </c>
      <c r="O125" s="8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8" t="s">
        <v>120</v>
      </c>
      <c r="AT125" s="218" t="s">
        <v>115</v>
      </c>
      <c r="AU125" s="218" t="s">
        <v>83</v>
      </c>
      <c r="AY125" s="14" t="s">
        <v>114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81</v>
      </c>
      <c r="BK125" s="219">
        <f>ROUND(I125*H125,2)</f>
        <v>0</v>
      </c>
      <c r="BL125" s="14" t="s">
        <v>120</v>
      </c>
      <c r="BM125" s="218" t="s">
        <v>83</v>
      </c>
    </row>
    <row r="126" spans="1:47" s="2" customFormat="1" ht="12">
      <c r="A126" s="35"/>
      <c r="B126" s="36"/>
      <c r="C126" s="37"/>
      <c r="D126" s="220" t="s">
        <v>121</v>
      </c>
      <c r="E126" s="37"/>
      <c r="F126" s="221" t="s">
        <v>140</v>
      </c>
      <c r="G126" s="37"/>
      <c r="H126" s="37"/>
      <c r="I126" s="222"/>
      <c r="J126" s="37"/>
      <c r="K126" s="37"/>
      <c r="L126" s="41"/>
      <c r="M126" s="223"/>
      <c r="N126" s="224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121</v>
      </c>
      <c r="AU126" s="14" t="s">
        <v>83</v>
      </c>
    </row>
    <row r="127" spans="1:47" s="2" customFormat="1" ht="12">
      <c r="A127" s="35"/>
      <c r="B127" s="36"/>
      <c r="C127" s="37"/>
      <c r="D127" s="238" t="s">
        <v>143</v>
      </c>
      <c r="E127" s="37"/>
      <c r="F127" s="239" t="s">
        <v>144</v>
      </c>
      <c r="G127" s="37"/>
      <c r="H127" s="37"/>
      <c r="I127" s="222"/>
      <c r="J127" s="37"/>
      <c r="K127" s="37"/>
      <c r="L127" s="41"/>
      <c r="M127" s="223"/>
      <c r="N127" s="224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143</v>
      </c>
      <c r="AU127" s="14" t="s">
        <v>83</v>
      </c>
    </row>
    <row r="128" spans="1:65" s="2" customFormat="1" ht="55.5" customHeight="1">
      <c r="A128" s="35"/>
      <c r="B128" s="36"/>
      <c r="C128" s="207" t="s">
        <v>83</v>
      </c>
      <c r="D128" s="207" t="s">
        <v>115</v>
      </c>
      <c r="E128" s="208" t="s">
        <v>145</v>
      </c>
      <c r="F128" s="209" t="s">
        <v>146</v>
      </c>
      <c r="G128" s="210" t="s">
        <v>118</v>
      </c>
      <c r="H128" s="211">
        <v>2</v>
      </c>
      <c r="I128" s="212"/>
      <c r="J128" s="213">
        <f>ROUND(I128*H128,2)</f>
        <v>0</v>
      </c>
      <c r="K128" s="209" t="s">
        <v>142</v>
      </c>
      <c r="L128" s="41"/>
      <c r="M128" s="214" t="s">
        <v>1</v>
      </c>
      <c r="N128" s="215" t="s">
        <v>38</v>
      </c>
      <c r="O128" s="88"/>
      <c r="P128" s="216">
        <f>O128*H128</f>
        <v>0</v>
      </c>
      <c r="Q128" s="216">
        <v>0</v>
      </c>
      <c r="R128" s="216">
        <f>Q128*H128</f>
        <v>0</v>
      </c>
      <c r="S128" s="216">
        <v>0</v>
      </c>
      <c r="T128" s="21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8" t="s">
        <v>120</v>
      </c>
      <c r="AT128" s="218" t="s">
        <v>115</v>
      </c>
      <c r="AU128" s="218" t="s">
        <v>83</v>
      </c>
      <c r="AY128" s="14" t="s">
        <v>114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81</v>
      </c>
      <c r="BK128" s="219">
        <f>ROUND(I128*H128,2)</f>
        <v>0</v>
      </c>
      <c r="BL128" s="14" t="s">
        <v>120</v>
      </c>
      <c r="BM128" s="218" t="s">
        <v>120</v>
      </c>
    </row>
    <row r="129" spans="1:47" s="2" customFormat="1" ht="12">
      <c r="A129" s="35"/>
      <c r="B129" s="36"/>
      <c r="C129" s="37"/>
      <c r="D129" s="220" t="s">
        <v>121</v>
      </c>
      <c r="E129" s="37"/>
      <c r="F129" s="221" t="s">
        <v>146</v>
      </c>
      <c r="G129" s="37"/>
      <c r="H129" s="37"/>
      <c r="I129" s="222"/>
      <c r="J129" s="37"/>
      <c r="K129" s="37"/>
      <c r="L129" s="41"/>
      <c r="M129" s="223"/>
      <c r="N129" s="224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121</v>
      </c>
      <c r="AU129" s="14" t="s">
        <v>83</v>
      </c>
    </row>
    <row r="130" spans="1:47" s="2" customFormat="1" ht="12">
      <c r="A130" s="35"/>
      <c r="B130" s="36"/>
      <c r="C130" s="37"/>
      <c r="D130" s="238" t="s">
        <v>143</v>
      </c>
      <c r="E130" s="37"/>
      <c r="F130" s="239" t="s">
        <v>147</v>
      </c>
      <c r="G130" s="37"/>
      <c r="H130" s="37"/>
      <c r="I130" s="222"/>
      <c r="J130" s="37"/>
      <c r="K130" s="37"/>
      <c r="L130" s="41"/>
      <c r="M130" s="223"/>
      <c r="N130" s="224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143</v>
      </c>
      <c r="AU130" s="14" t="s">
        <v>83</v>
      </c>
    </row>
    <row r="131" spans="1:65" s="2" customFormat="1" ht="55.5" customHeight="1">
      <c r="A131" s="35"/>
      <c r="B131" s="36"/>
      <c r="C131" s="207" t="s">
        <v>148</v>
      </c>
      <c r="D131" s="207" t="s">
        <v>115</v>
      </c>
      <c r="E131" s="208" t="s">
        <v>149</v>
      </c>
      <c r="F131" s="209" t="s">
        <v>150</v>
      </c>
      <c r="G131" s="210" t="s">
        <v>118</v>
      </c>
      <c r="H131" s="211">
        <v>2</v>
      </c>
      <c r="I131" s="212"/>
      <c r="J131" s="213">
        <f>ROUND(I131*H131,2)</f>
        <v>0</v>
      </c>
      <c r="K131" s="209" t="s">
        <v>142</v>
      </c>
      <c r="L131" s="41"/>
      <c r="M131" s="214" t="s">
        <v>1</v>
      </c>
      <c r="N131" s="215" t="s">
        <v>38</v>
      </c>
      <c r="O131" s="88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8" t="s">
        <v>120</v>
      </c>
      <c r="AT131" s="218" t="s">
        <v>115</v>
      </c>
      <c r="AU131" s="218" t="s">
        <v>83</v>
      </c>
      <c r="AY131" s="14" t="s">
        <v>114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81</v>
      </c>
      <c r="BK131" s="219">
        <f>ROUND(I131*H131,2)</f>
        <v>0</v>
      </c>
      <c r="BL131" s="14" t="s">
        <v>120</v>
      </c>
      <c r="BM131" s="218" t="s">
        <v>151</v>
      </c>
    </row>
    <row r="132" spans="1:47" s="2" customFormat="1" ht="12">
      <c r="A132" s="35"/>
      <c r="B132" s="36"/>
      <c r="C132" s="37"/>
      <c r="D132" s="220" t="s">
        <v>121</v>
      </c>
      <c r="E132" s="37"/>
      <c r="F132" s="221" t="s">
        <v>150</v>
      </c>
      <c r="G132" s="37"/>
      <c r="H132" s="37"/>
      <c r="I132" s="222"/>
      <c r="J132" s="37"/>
      <c r="K132" s="37"/>
      <c r="L132" s="41"/>
      <c r="M132" s="223"/>
      <c r="N132" s="224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121</v>
      </c>
      <c r="AU132" s="14" t="s">
        <v>83</v>
      </c>
    </row>
    <row r="133" spans="1:47" s="2" customFormat="1" ht="12">
      <c r="A133" s="35"/>
      <c r="B133" s="36"/>
      <c r="C133" s="37"/>
      <c r="D133" s="238" t="s">
        <v>143</v>
      </c>
      <c r="E133" s="37"/>
      <c r="F133" s="239" t="s">
        <v>152</v>
      </c>
      <c r="G133" s="37"/>
      <c r="H133" s="37"/>
      <c r="I133" s="222"/>
      <c r="J133" s="37"/>
      <c r="K133" s="37"/>
      <c r="L133" s="41"/>
      <c r="M133" s="223"/>
      <c r="N133" s="224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143</v>
      </c>
      <c r="AU133" s="14" t="s">
        <v>83</v>
      </c>
    </row>
    <row r="134" spans="1:63" s="11" customFormat="1" ht="25.9" customHeight="1">
      <c r="A134" s="11"/>
      <c r="B134" s="193"/>
      <c r="C134" s="194"/>
      <c r="D134" s="195" t="s">
        <v>72</v>
      </c>
      <c r="E134" s="196" t="s">
        <v>153</v>
      </c>
      <c r="F134" s="196" t="s">
        <v>154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P135+P139+P145</f>
        <v>0</v>
      </c>
      <c r="Q134" s="201"/>
      <c r="R134" s="202">
        <f>R135+R139+R145</f>
        <v>0.764</v>
      </c>
      <c r="S134" s="201"/>
      <c r="T134" s="203">
        <f>T135+T139+T145</f>
        <v>0.25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04" t="s">
        <v>83</v>
      </c>
      <c r="AT134" s="205" t="s">
        <v>72</v>
      </c>
      <c r="AU134" s="205" t="s">
        <v>73</v>
      </c>
      <c r="AY134" s="204" t="s">
        <v>114</v>
      </c>
      <c r="BK134" s="206">
        <f>BK135+BK139+BK145</f>
        <v>0</v>
      </c>
    </row>
    <row r="135" spans="1:63" s="11" customFormat="1" ht="22.8" customHeight="1">
      <c r="A135" s="11"/>
      <c r="B135" s="193"/>
      <c r="C135" s="194"/>
      <c r="D135" s="195" t="s">
        <v>72</v>
      </c>
      <c r="E135" s="236" t="s">
        <v>155</v>
      </c>
      <c r="F135" s="236" t="s">
        <v>156</v>
      </c>
      <c r="G135" s="194"/>
      <c r="H135" s="194"/>
      <c r="I135" s="197"/>
      <c r="J135" s="237">
        <f>BK135</f>
        <v>0</v>
      </c>
      <c r="K135" s="194"/>
      <c r="L135" s="199"/>
      <c r="M135" s="200"/>
      <c r="N135" s="201"/>
      <c r="O135" s="201"/>
      <c r="P135" s="202">
        <f>SUM(P136:P138)</f>
        <v>0</v>
      </c>
      <c r="Q135" s="201"/>
      <c r="R135" s="202">
        <f>SUM(R136:R138)</f>
        <v>0</v>
      </c>
      <c r="S135" s="201"/>
      <c r="T135" s="203">
        <f>SUM(T136:T138)</f>
        <v>0</v>
      </c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R135" s="204" t="s">
        <v>83</v>
      </c>
      <c r="AT135" s="205" t="s">
        <v>72</v>
      </c>
      <c r="AU135" s="205" t="s">
        <v>81</v>
      </c>
      <c r="AY135" s="204" t="s">
        <v>114</v>
      </c>
      <c r="BK135" s="206">
        <f>SUM(BK136:BK138)</f>
        <v>0</v>
      </c>
    </row>
    <row r="136" spans="1:65" s="2" customFormat="1" ht="37.8" customHeight="1">
      <c r="A136" s="35"/>
      <c r="B136" s="36"/>
      <c r="C136" s="207" t="s">
        <v>120</v>
      </c>
      <c r="D136" s="207" t="s">
        <v>115</v>
      </c>
      <c r="E136" s="208" t="s">
        <v>157</v>
      </c>
      <c r="F136" s="209" t="s">
        <v>158</v>
      </c>
      <c r="G136" s="210" t="s">
        <v>159</v>
      </c>
      <c r="H136" s="211">
        <v>200</v>
      </c>
      <c r="I136" s="212"/>
      <c r="J136" s="213">
        <f>ROUND(I136*H136,2)</f>
        <v>0</v>
      </c>
      <c r="K136" s="209" t="s">
        <v>142</v>
      </c>
      <c r="L136" s="41"/>
      <c r="M136" s="214" t="s">
        <v>1</v>
      </c>
      <c r="N136" s="215" t="s">
        <v>38</v>
      </c>
      <c r="O136" s="8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8" t="s">
        <v>160</v>
      </c>
      <c r="AT136" s="218" t="s">
        <v>115</v>
      </c>
      <c r="AU136" s="218" t="s">
        <v>83</v>
      </c>
      <c r="AY136" s="14" t="s">
        <v>114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81</v>
      </c>
      <c r="BK136" s="219">
        <f>ROUND(I136*H136,2)</f>
        <v>0</v>
      </c>
      <c r="BL136" s="14" t="s">
        <v>160</v>
      </c>
      <c r="BM136" s="218" t="s">
        <v>161</v>
      </c>
    </row>
    <row r="137" spans="1:47" s="2" customFormat="1" ht="12">
      <c r="A137" s="35"/>
      <c r="B137" s="36"/>
      <c r="C137" s="37"/>
      <c r="D137" s="220" t="s">
        <v>121</v>
      </c>
      <c r="E137" s="37"/>
      <c r="F137" s="221" t="s">
        <v>158</v>
      </c>
      <c r="G137" s="37"/>
      <c r="H137" s="37"/>
      <c r="I137" s="222"/>
      <c r="J137" s="37"/>
      <c r="K137" s="37"/>
      <c r="L137" s="41"/>
      <c r="M137" s="223"/>
      <c r="N137" s="224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121</v>
      </c>
      <c r="AU137" s="14" t="s">
        <v>83</v>
      </c>
    </row>
    <row r="138" spans="1:47" s="2" customFormat="1" ht="12">
      <c r="A138" s="35"/>
      <c r="B138" s="36"/>
      <c r="C138" s="37"/>
      <c r="D138" s="238" t="s">
        <v>143</v>
      </c>
      <c r="E138" s="37"/>
      <c r="F138" s="239" t="s">
        <v>162</v>
      </c>
      <c r="G138" s="37"/>
      <c r="H138" s="37"/>
      <c r="I138" s="222"/>
      <c r="J138" s="37"/>
      <c r="K138" s="37"/>
      <c r="L138" s="41"/>
      <c r="M138" s="223"/>
      <c r="N138" s="224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143</v>
      </c>
      <c r="AU138" s="14" t="s">
        <v>83</v>
      </c>
    </row>
    <row r="139" spans="1:63" s="11" customFormat="1" ht="22.8" customHeight="1">
      <c r="A139" s="11"/>
      <c r="B139" s="193"/>
      <c r="C139" s="194"/>
      <c r="D139" s="195" t="s">
        <v>72</v>
      </c>
      <c r="E139" s="236" t="s">
        <v>163</v>
      </c>
      <c r="F139" s="236" t="s">
        <v>164</v>
      </c>
      <c r="G139" s="194"/>
      <c r="H139" s="194"/>
      <c r="I139" s="197"/>
      <c r="J139" s="237">
        <f>BK139</f>
        <v>0</v>
      </c>
      <c r="K139" s="194"/>
      <c r="L139" s="199"/>
      <c r="M139" s="200"/>
      <c r="N139" s="201"/>
      <c r="O139" s="201"/>
      <c r="P139" s="202">
        <f>SUM(P140:P144)</f>
        <v>0</v>
      </c>
      <c r="Q139" s="201"/>
      <c r="R139" s="202">
        <f>SUM(R140:R144)</f>
        <v>0</v>
      </c>
      <c r="S139" s="201"/>
      <c r="T139" s="203">
        <f>SUM(T140:T144)</f>
        <v>0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04" t="s">
        <v>83</v>
      </c>
      <c r="AT139" s="205" t="s">
        <v>72</v>
      </c>
      <c r="AU139" s="205" t="s">
        <v>81</v>
      </c>
      <c r="AY139" s="204" t="s">
        <v>114</v>
      </c>
      <c r="BK139" s="206">
        <f>SUM(BK140:BK144)</f>
        <v>0</v>
      </c>
    </row>
    <row r="140" spans="1:65" s="2" customFormat="1" ht="16.5" customHeight="1">
      <c r="A140" s="35"/>
      <c r="B140" s="36"/>
      <c r="C140" s="207" t="s">
        <v>165</v>
      </c>
      <c r="D140" s="207" t="s">
        <v>115</v>
      </c>
      <c r="E140" s="208" t="s">
        <v>166</v>
      </c>
      <c r="F140" s="209" t="s">
        <v>167</v>
      </c>
      <c r="G140" s="210" t="s">
        <v>159</v>
      </c>
      <c r="H140" s="211">
        <v>200</v>
      </c>
      <c r="I140" s="212"/>
      <c r="J140" s="213">
        <f>ROUND(I140*H140,2)</f>
        <v>0</v>
      </c>
      <c r="K140" s="209" t="s">
        <v>142</v>
      </c>
      <c r="L140" s="41"/>
      <c r="M140" s="214" t="s">
        <v>1</v>
      </c>
      <c r="N140" s="215" t="s">
        <v>38</v>
      </c>
      <c r="O140" s="88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8" t="s">
        <v>160</v>
      </c>
      <c r="AT140" s="218" t="s">
        <v>115</v>
      </c>
      <c r="AU140" s="218" t="s">
        <v>83</v>
      </c>
      <c r="AY140" s="14" t="s">
        <v>114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81</v>
      </c>
      <c r="BK140" s="219">
        <f>ROUND(I140*H140,2)</f>
        <v>0</v>
      </c>
      <c r="BL140" s="14" t="s">
        <v>160</v>
      </c>
      <c r="BM140" s="218" t="s">
        <v>168</v>
      </c>
    </row>
    <row r="141" spans="1:47" s="2" customFormat="1" ht="12">
      <c r="A141" s="35"/>
      <c r="B141" s="36"/>
      <c r="C141" s="37"/>
      <c r="D141" s="220" t="s">
        <v>121</v>
      </c>
      <c r="E141" s="37"/>
      <c r="F141" s="221" t="s">
        <v>167</v>
      </c>
      <c r="G141" s="37"/>
      <c r="H141" s="37"/>
      <c r="I141" s="222"/>
      <c r="J141" s="37"/>
      <c r="K141" s="37"/>
      <c r="L141" s="41"/>
      <c r="M141" s="223"/>
      <c r="N141" s="224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121</v>
      </c>
      <c r="AU141" s="14" t="s">
        <v>83</v>
      </c>
    </row>
    <row r="142" spans="1:47" s="2" customFormat="1" ht="12">
      <c r="A142" s="35"/>
      <c r="B142" s="36"/>
      <c r="C142" s="37"/>
      <c r="D142" s="238" t="s">
        <v>143</v>
      </c>
      <c r="E142" s="37"/>
      <c r="F142" s="239" t="s">
        <v>169</v>
      </c>
      <c r="G142" s="37"/>
      <c r="H142" s="37"/>
      <c r="I142" s="222"/>
      <c r="J142" s="37"/>
      <c r="K142" s="37"/>
      <c r="L142" s="41"/>
      <c r="M142" s="223"/>
      <c r="N142" s="224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143</v>
      </c>
      <c r="AU142" s="14" t="s">
        <v>83</v>
      </c>
    </row>
    <row r="143" spans="1:65" s="2" customFormat="1" ht="16.5" customHeight="1">
      <c r="A143" s="35"/>
      <c r="B143" s="36"/>
      <c r="C143" s="240" t="s">
        <v>151</v>
      </c>
      <c r="D143" s="240" t="s">
        <v>170</v>
      </c>
      <c r="E143" s="241" t="s">
        <v>171</v>
      </c>
      <c r="F143" s="242" t="s">
        <v>172</v>
      </c>
      <c r="G143" s="243" t="s">
        <v>159</v>
      </c>
      <c r="H143" s="244">
        <v>200</v>
      </c>
      <c r="I143" s="245"/>
      <c r="J143" s="246">
        <f>ROUND(I143*H143,2)</f>
        <v>0</v>
      </c>
      <c r="K143" s="242" t="s">
        <v>142</v>
      </c>
      <c r="L143" s="247"/>
      <c r="M143" s="248" t="s">
        <v>1</v>
      </c>
      <c r="N143" s="249" t="s">
        <v>38</v>
      </c>
      <c r="O143" s="8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8" t="s">
        <v>173</v>
      </c>
      <c r="AT143" s="218" t="s">
        <v>170</v>
      </c>
      <c r="AU143" s="218" t="s">
        <v>83</v>
      </c>
      <c r="AY143" s="14" t="s">
        <v>114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81</v>
      </c>
      <c r="BK143" s="219">
        <f>ROUND(I143*H143,2)</f>
        <v>0</v>
      </c>
      <c r="BL143" s="14" t="s">
        <v>160</v>
      </c>
      <c r="BM143" s="218" t="s">
        <v>174</v>
      </c>
    </row>
    <row r="144" spans="1:47" s="2" customFormat="1" ht="12">
      <c r="A144" s="35"/>
      <c r="B144" s="36"/>
      <c r="C144" s="37"/>
      <c r="D144" s="220" t="s">
        <v>121</v>
      </c>
      <c r="E144" s="37"/>
      <c r="F144" s="221" t="s">
        <v>172</v>
      </c>
      <c r="G144" s="37"/>
      <c r="H144" s="37"/>
      <c r="I144" s="222"/>
      <c r="J144" s="37"/>
      <c r="K144" s="37"/>
      <c r="L144" s="41"/>
      <c r="M144" s="223"/>
      <c r="N144" s="224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121</v>
      </c>
      <c r="AU144" s="14" t="s">
        <v>83</v>
      </c>
    </row>
    <row r="145" spans="1:63" s="11" customFormat="1" ht="22.8" customHeight="1">
      <c r="A145" s="11"/>
      <c r="B145" s="193"/>
      <c r="C145" s="194"/>
      <c r="D145" s="195" t="s">
        <v>72</v>
      </c>
      <c r="E145" s="236" t="s">
        <v>175</v>
      </c>
      <c r="F145" s="236" t="s">
        <v>176</v>
      </c>
      <c r="G145" s="194"/>
      <c r="H145" s="194"/>
      <c r="I145" s="197"/>
      <c r="J145" s="237">
        <f>BK145</f>
        <v>0</v>
      </c>
      <c r="K145" s="194"/>
      <c r="L145" s="199"/>
      <c r="M145" s="200"/>
      <c r="N145" s="201"/>
      <c r="O145" s="201"/>
      <c r="P145" s="202">
        <f>SUM(P146:P278)</f>
        <v>0</v>
      </c>
      <c r="Q145" s="201"/>
      <c r="R145" s="202">
        <f>SUM(R146:R278)</f>
        <v>0.764</v>
      </c>
      <c r="S145" s="201"/>
      <c r="T145" s="203">
        <f>SUM(T146:T278)</f>
        <v>0.25</v>
      </c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R145" s="204" t="s">
        <v>83</v>
      </c>
      <c r="AT145" s="205" t="s">
        <v>72</v>
      </c>
      <c r="AU145" s="205" t="s">
        <v>81</v>
      </c>
      <c r="AY145" s="204" t="s">
        <v>114</v>
      </c>
      <c r="BK145" s="206">
        <f>SUM(BK146:BK278)</f>
        <v>0</v>
      </c>
    </row>
    <row r="146" spans="1:65" s="2" customFormat="1" ht="24.15" customHeight="1">
      <c r="A146" s="35"/>
      <c r="B146" s="36"/>
      <c r="C146" s="207" t="s">
        <v>177</v>
      </c>
      <c r="D146" s="207" t="s">
        <v>115</v>
      </c>
      <c r="E146" s="208" t="s">
        <v>178</v>
      </c>
      <c r="F146" s="209" t="s">
        <v>179</v>
      </c>
      <c r="G146" s="210" t="s">
        <v>118</v>
      </c>
      <c r="H146" s="211">
        <v>12</v>
      </c>
      <c r="I146" s="212"/>
      <c r="J146" s="213">
        <f>ROUND(I146*H146,2)</f>
        <v>0</v>
      </c>
      <c r="K146" s="209" t="s">
        <v>142</v>
      </c>
      <c r="L146" s="41"/>
      <c r="M146" s="214" t="s">
        <v>1</v>
      </c>
      <c r="N146" s="215" t="s">
        <v>38</v>
      </c>
      <c r="O146" s="88"/>
      <c r="P146" s="216">
        <f>O146*H146</f>
        <v>0</v>
      </c>
      <c r="Q146" s="216">
        <v>0</v>
      </c>
      <c r="R146" s="216">
        <f>Q146*H146</f>
        <v>0</v>
      </c>
      <c r="S146" s="216">
        <v>0.01</v>
      </c>
      <c r="T146" s="217">
        <f>S146*H146</f>
        <v>0.12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8" t="s">
        <v>160</v>
      </c>
      <c r="AT146" s="218" t="s">
        <v>115</v>
      </c>
      <c r="AU146" s="218" t="s">
        <v>83</v>
      </c>
      <c r="AY146" s="14" t="s">
        <v>114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81</v>
      </c>
      <c r="BK146" s="219">
        <f>ROUND(I146*H146,2)</f>
        <v>0</v>
      </c>
      <c r="BL146" s="14" t="s">
        <v>160</v>
      </c>
      <c r="BM146" s="218" t="s">
        <v>180</v>
      </c>
    </row>
    <row r="147" spans="1:47" s="2" customFormat="1" ht="12">
      <c r="A147" s="35"/>
      <c r="B147" s="36"/>
      <c r="C147" s="37"/>
      <c r="D147" s="220" t="s">
        <v>121</v>
      </c>
      <c r="E147" s="37"/>
      <c r="F147" s="221" t="s">
        <v>181</v>
      </c>
      <c r="G147" s="37"/>
      <c r="H147" s="37"/>
      <c r="I147" s="222"/>
      <c r="J147" s="37"/>
      <c r="K147" s="37"/>
      <c r="L147" s="41"/>
      <c r="M147" s="223"/>
      <c r="N147" s="224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121</v>
      </c>
      <c r="AU147" s="14" t="s">
        <v>83</v>
      </c>
    </row>
    <row r="148" spans="1:47" s="2" customFormat="1" ht="12">
      <c r="A148" s="35"/>
      <c r="B148" s="36"/>
      <c r="C148" s="37"/>
      <c r="D148" s="238" t="s">
        <v>143</v>
      </c>
      <c r="E148" s="37"/>
      <c r="F148" s="239" t="s">
        <v>182</v>
      </c>
      <c r="G148" s="37"/>
      <c r="H148" s="37"/>
      <c r="I148" s="222"/>
      <c r="J148" s="37"/>
      <c r="K148" s="37"/>
      <c r="L148" s="41"/>
      <c r="M148" s="223"/>
      <c r="N148" s="224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143</v>
      </c>
      <c r="AU148" s="14" t="s">
        <v>83</v>
      </c>
    </row>
    <row r="149" spans="1:65" s="2" customFormat="1" ht="24.15" customHeight="1">
      <c r="A149" s="35"/>
      <c r="B149" s="36"/>
      <c r="C149" s="207" t="s">
        <v>183</v>
      </c>
      <c r="D149" s="207" t="s">
        <v>115</v>
      </c>
      <c r="E149" s="208" t="s">
        <v>184</v>
      </c>
      <c r="F149" s="209" t="s">
        <v>185</v>
      </c>
      <c r="G149" s="210" t="s">
        <v>118</v>
      </c>
      <c r="H149" s="211">
        <v>12</v>
      </c>
      <c r="I149" s="212"/>
      <c r="J149" s="213">
        <f>ROUND(I149*H149,2)</f>
        <v>0</v>
      </c>
      <c r="K149" s="209" t="s">
        <v>142</v>
      </c>
      <c r="L149" s="41"/>
      <c r="M149" s="214" t="s">
        <v>1</v>
      </c>
      <c r="N149" s="215" t="s">
        <v>38</v>
      </c>
      <c r="O149" s="8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8" t="s">
        <v>160</v>
      </c>
      <c r="AT149" s="218" t="s">
        <v>115</v>
      </c>
      <c r="AU149" s="218" t="s">
        <v>83</v>
      </c>
      <c r="AY149" s="14" t="s">
        <v>114</v>
      </c>
      <c r="BE149" s="219">
        <f>IF(N149="základní",J149,0)</f>
        <v>0</v>
      </c>
      <c r="BF149" s="219">
        <f>IF(N149="snížená",J149,0)</f>
        <v>0</v>
      </c>
      <c r="BG149" s="219">
        <f>IF(N149="zákl. přenesená",J149,0)</f>
        <v>0</v>
      </c>
      <c r="BH149" s="219">
        <f>IF(N149="sníž. přenesená",J149,0)</f>
        <v>0</v>
      </c>
      <c r="BI149" s="219">
        <f>IF(N149="nulová",J149,0)</f>
        <v>0</v>
      </c>
      <c r="BJ149" s="14" t="s">
        <v>81</v>
      </c>
      <c r="BK149" s="219">
        <f>ROUND(I149*H149,2)</f>
        <v>0</v>
      </c>
      <c r="BL149" s="14" t="s">
        <v>160</v>
      </c>
      <c r="BM149" s="218" t="s">
        <v>186</v>
      </c>
    </row>
    <row r="150" spans="1:47" s="2" customFormat="1" ht="12">
      <c r="A150" s="35"/>
      <c r="B150" s="36"/>
      <c r="C150" s="37"/>
      <c r="D150" s="220" t="s">
        <v>121</v>
      </c>
      <c r="E150" s="37"/>
      <c r="F150" s="221" t="s">
        <v>187</v>
      </c>
      <c r="G150" s="37"/>
      <c r="H150" s="37"/>
      <c r="I150" s="222"/>
      <c r="J150" s="37"/>
      <c r="K150" s="37"/>
      <c r="L150" s="41"/>
      <c r="M150" s="223"/>
      <c r="N150" s="224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121</v>
      </c>
      <c r="AU150" s="14" t="s">
        <v>83</v>
      </c>
    </row>
    <row r="151" spans="1:47" s="2" customFormat="1" ht="12">
      <c r="A151" s="35"/>
      <c r="B151" s="36"/>
      <c r="C151" s="37"/>
      <c r="D151" s="238" t="s">
        <v>143</v>
      </c>
      <c r="E151" s="37"/>
      <c r="F151" s="239" t="s">
        <v>188</v>
      </c>
      <c r="G151" s="37"/>
      <c r="H151" s="37"/>
      <c r="I151" s="222"/>
      <c r="J151" s="37"/>
      <c r="K151" s="37"/>
      <c r="L151" s="41"/>
      <c r="M151" s="223"/>
      <c r="N151" s="224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143</v>
      </c>
      <c r="AU151" s="14" t="s">
        <v>83</v>
      </c>
    </row>
    <row r="152" spans="1:65" s="2" customFormat="1" ht="21.75" customHeight="1">
      <c r="A152" s="35"/>
      <c r="B152" s="36"/>
      <c r="C152" s="240" t="s">
        <v>189</v>
      </c>
      <c r="D152" s="240" t="s">
        <v>170</v>
      </c>
      <c r="E152" s="241" t="s">
        <v>190</v>
      </c>
      <c r="F152" s="242" t="s">
        <v>191</v>
      </c>
      <c r="G152" s="243" t="s">
        <v>118</v>
      </c>
      <c r="H152" s="244">
        <v>12</v>
      </c>
      <c r="I152" s="245"/>
      <c r="J152" s="246">
        <f>ROUND(I152*H152,2)</f>
        <v>0</v>
      </c>
      <c r="K152" s="242" t="s">
        <v>142</v>
      </c>
      <c r="L152" s="247"/>
      <c r="M152" s="248" t="s">
        <v>1</v>
      </c>
      <c r="N152" s="249" t="s">
        <v>38</v>
      </c>
      <c r="O152" s="88"/>
      <c r="P152" s="216">
        <f>O152*H152</f>
        <v>0</v>
      </c>
      <c r="Q152" s="216">
        <v>0.029</v>
      </c>
      <c r="R152" s="216">
        <f>Q152*H152</f>
        <v>0.34800000000000003</v>
      </c>
      <c r="S152" s="216">
        <v>0</v>
      </c>
      <c r="T152" s="21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8" t="s">
        <v>173</v>
      </c>
      <c r="AT152" s="218" t="s">
        <v>170</v>
      </c>
      <c r="AU152" s="218" t="s">
        <v>83</v>
      </c>
      <c r="AY152" s="14" t="s">
        <v>114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4" t="s">
        <v>81</v>
      </c>
      <c r="BK152" s="219">
        <f>ROUND(I152*H152,2)</f>
        <v>0</v>
      </c>
      <c r="BL152" s="14" t="s">
        <v>160</v>
      </c>
      <c r="BM152" s="218" t="s">
        <v>192</v>
      </c>
    </row>
    <row r="153" spans="1:47" s="2" customFormat="1" ht="12">
      <c r="A153" s="35"/>
      <c r="B153" s="36"/>
      <c r="C153" s="37"/>
      <c r="D153" s="220" t="s">
        <v>121</v>
      </c>
      <c r="E153" s="37"/>
      <c r="F153" s="221" t="s">
        <v>191</v>
      </c>
      <c r="G153" s="37"/>
      <c r="H153" s="37"/>
      <c r="I153" s="222"/>
      <c r="J153" s="37"/>
      <c r="K153" s="37"/>
      <c r="L153" s="41"/>
      <c r="M153" s="223"/>
      <c r="N153" s="224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121</v>
      </c>
      <c r="AU153" s="14" t="s">
        <v>83</v>
      </c>
    </row>
    <row r="154" spans="1:65" s="2" customFormat="1" ht="24.15" customHeight="1">
      <c r="A154" s="35"/>
      <c r="B154" s="36"/>
      <c r="C154" s="207" t="s">
        <v>193</v>
      </c>
      <c r="D154" s="207" t="s">
        <v>115</v>
      </c>
      <c r="E154" s="208" t="s">
        <v>194</v>
      </c>
      <c r="F154" s="209" t="s">
        <v>195</v>
      </c>
      <c r="G154" s="210" t="s">
        <v>118</v>
      </c>
      <c r="H154" s="211">
        <v>6</v>
      </c>
      <c r="I154" s="212"/>
      <c r="J154" s="213">
        <f>ROUND(I154*H154,2)</f>
        <v>0</v>
      </c>
      <c r="K154" s="209" t="s">
        <v>142</v>
      </c>
      <c r="L154" s="41"/>
      <c r="M154" s="214" t="s">
        <v>1</v>
      </c>
      <c r="N154" s="215" t="s">
        <v>38</v>
      </c>
      <c r="O154" s="88"/>
      <c r="P154" s="216">
        <f>O154*H154</f>
        <v>0</v>
      </c>
      <c r="Q154" s="216">
        <v>0</v>
      </c>
      <c r="R154" s="216">
        <f>Q154*H154</f>
        <v>0</v>
      </c>
      <c r="S154" s="216">
        <v>0.015</v>
      </c>
      <c r="T154" s="217">
        <f>S154*H154</f>
        <v>0.09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8" t="s">
        <v>160</v>
      </c>
      <c r="AT154" s="218" t="s">
        <v>115</v>
      </c>
      <c r="AU154" s="218" t="s">
        <v>83</v>
      </c>
      <c r="AY154" s="14" t="s">
        <v>114</v>
      </c>
      <c r="BE154" s="219">
        <f>IF(N154="základní",J154,0)</f>
        <v>0</v>
      </c>
      <c r="BF154" s="219">
        <f>IF(N154="snížená",J154,0)</f>
        <v>0</v>
      </c>
      <c r="BG154" s="219">
        <f>IF(N154="zákl. přenesená",J154,0)</f>
        <v>0</v>
      </c>
      <c r="BH154" s="219">
        <f>IF(N154="sníž. přenesená",J154,0)</f>
        <v>0</v>
      </c>
      <c r="BI154" s="219">
        <f>IF(N154="nulová",J154,0)</f>
        <v>0</v>
      </c>
      <c r="BJ154" s="14" t="s">
        <v>81</v>
      </c>
      <c r="BK154" s="219">
        <f>ROUND(I154*H154,2)</f>
        <v>0</v>
      </c>
      <c r="BL154" s="14" t="s">
        <v>160</v>
      </c>
      <c r="BM154" s="218" t="s">
        <v>196</v>
      </c>
    </row>
    <row r="155" spans="1:47" s="2" customFormat="1" ht="12">
      <c r="A155" s="35"/>
      <c r="B155" s="36"/>
      <c r="C155" s="37"/>
      <c r="D155" s="220" t="s">
        <v>121</v>
      </c>
      <c r="E155" s="37"/>
      <c r="F155" s="221" t="s">
        <v>197</v>
      </c>
      <c r="G155" s="37"/>
      <c r="H155" s="37"/>
      <c r="I155" s="222"/>
      <c r="J155" s="37"/>
      <c r="K155" s="37"/>
      <c r="L155" s="41"/>
      <c r="M155" s="223"/>
      <c r="N155" s="224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121</v>
      </c>
      <c r="AU155" s="14" t="s">
        <v>83</v>
      </c>
    </row>
    <row r="156" spans="1:47" s="2" customFormat="1" ht="12">
      <c r="A156" s="35"/>
      <c r="B156" s="36"/>
      <c r="C156" s="37"/>
      <c r="D156" s="238" t="s">
        <v>143</v>
      </c>
      <c r="E156" s="37"/>
      <c r="F156" s="239" t="s">
        <v>198</v>
      </c>
      <c r="G156" s="37"/>
      <c r="H156" s="37"/>
      <c r="I156" s="222"/>
      <c r="J156" s="37"/>
      <c r="K156" s="37"/>
      <c r="L156" s="41"/>
      <c r="M156" s="223"/>
      <c r="N156" s="224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143</v>
      </c>
      <c r="AU156" s="14" t="s">
        <v>83</v>
      </c>
    </row>
    <row r="157" spans="1:65" s="2" customFormat="1" ht="24.15" customHeight="1">
      <c r="A157" s="35"/>
      <c r="B157" s="36"/>
      <c r="C157" s="207" t="s">
        <v>199</v>
      </c>
      <c r="D157" s="207" t="s">
        <v>115</v>
      </c>
      <c r="E157" s="208" t="s">
        <v>200</v>
      </c>
      <c r="F157" s="209" t="s">
        <v>201</v>
      </c>
      <c r="G157" s="210" t="s">
        <v>118</v>
      </c>
      <c r="H157" s="211">
        <v>6</v>
      </c>
      <c r="I157" s="212"/>
      <c r="J157" s="213">
        <f>ROUND(I157*H157,2)</f>
        <v>0</v>
      </c>
      <c r="K157" s="209" t="s">
        <v>142</v>
      </c>
      <c r="L157" s="41"/>
      <c r="M157" s="214" t="s">
        <v>1</v>
      </c>
      <c r="N157" s="215" t="s">
        <v>38</v>
      </c>
      <c r="O157" s="88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8" t="s">
        <v>160</v>
      </c>
      <c r="AT157" s="218" t="s">
        <v>115</v>
      </c>
      <c r="AU157" s="218" t="s">
        <v>83</v>
      </c>
      <c r="AY157" s="14" t="s">
        <v>114</v>
      </c>
      <c r="BE157" s="219">
        <f>IF(N157="základní",J157,0)</f>
        <v>0</v>
      </c>
      <c r="BF157" s="219">
        <f>IF(N157="snížená",J157,0)</f>
        <v>0</v>
      </c>
      <c r="BG157" s="219">
        <f>IF(N157="zákl. přenesená",J157,0)</f>
        <v>0</v>
      </c>
      <c r="BH157" s="219">
        <f>IF(N157="sníž. přenesená",J157,0)</f>
        <v>0</v>
      </c>
      <c r="BI157" s="219">
        <f>IF(N157="nulová",J157,0)</f>
        <v>0</v>
      </c>
      <c r="BJ157" s="14" t="s">
        <v>81</v>
      </c>
      <c r="BK157" s="219">
        <f>ROUND(I157*H157,2)</f>
        <v>0</v>
      </c>
      <c r="BL157" s="14" t="s">
        <v>160</v>
      </c>
      <c r="BM157" s="218" t="s">
        <v>202</v>
      </c>
    </row>
    <row r="158" spans="1:47" s="2" customFormat="1" ht="12">
      <c r="A158" s="35"/>
      <c r="B158" s="36"/>
      <c r="C158" s="37"/>
      <c r="D158" s="220" t="s">
        <v>121</v>
      </c>
      <c r="E158" s="37"/>
      <c r="F158" s="221" t="s">
        <v>203</v>
      </c>
      <c r="G158" s="37"/>
      <c r="H158" s="37"/>
      <c r="I158" s="222"/>
      <c r="J158" s="37"/>
      <c r="K158" s="37"/>
      <c r="L158" s="41"/>
      <c r="M158" s="223"/>
      <c r="N158" s="224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121</v>
      </c>
      <c r="AU158" s="14" t="s">
        <v>83</v>
      </c>
    </row>
    <row r="159" spans="1:47" s="2" customFormat="1" ht="12">
      <c r="A159" s="35"/>
      <c r="B159" s="36"/>
      <c r="C159" s="37"/>
      <c r="D159" s="238" t="s">
        <v>143</v>
      </c>
      <c r="E159" s="37"/>
      <c r="F159" s="239" t="s">
        <v>204</v>
      </c>
      <c r="G159" s="37"/>
      <c r="H159" s="37"/>
      <c r="I159" s="222"/>
      <c r="J159" s="37"/>
      <c r="K159" s="37"/>
      <c r="L159" s="41"/>
      <c r="M159" s="223"/>
      <c r="N159" s="224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143</v>
      </c>
      <c r="AU159" s="14" t="s">
        <v>83</v>
      </c>
    </row>
    <row r="160" spans="1:65" s="2" customFormat="1" ht="21.75" customHeight="1">
      <c r="A160" s="35"/>
      <c r="B160" s="36"/>
      <c r="C160" s="240" t="s">
        <v>205</v>
      </c>
      <c r="D160" s="240" t="s">
        <v>170</v>
      </c>
      <c r="E160" s="241" t="s">
        <v>206</v>
      </c>
      <c r="F160" s="242" t="s">
        <v>207</v>
      </c>
      <c r="G160" s="243" t="s">
        <v>118</v>
      </c>
      <c r="H160" s="244">
        <v>6</v>
      </c>
      <c r="I160" s="245"/>
      <c r="J160" s="246">
        <f>ROUND(I160*H160,2)</f>
        <v>0</v>
      </c>
      <c r="K160" s="242" t="s">
        <v>142</v>
      </c>
      <c r="L160" s="247"/>
      <c r="M160" s="248" t="s">
        <v>1</v>
      </c>
      <c r="N160" s="249" t="s">
        <v>38</v>
      </c>
      <c r="O160" s="88"/>
      <c r="P160" s="216">
        <f>O160*H160</f>
        <v>0</v>
      </c>
      <c r="Q160" s="216">
        <v>0.034</v>
      </c>
      <c r="R160" s="216">
        <f>Q160*H160</f>
        <v>0.20400000000000001</v>
      </c>
      <c r="S160" s="216">
        <v>0</v>
      </c>
      <c r="T160" s="21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8" t="s">
        <v>173</v>
      </c>
      <c r="AT160" s="218" t="s">
        <v>170</v>
      </c>
      <c r="AU160" s="218" t="s">
        <v>83</v>
      </c>
      <c r="AY160" s="14" t="s">
        <v>114</v>
      </c>
      <c r="BE160" s="219">
        <f>IF(N160="základní",J160,0)</f>
        <v>0</v>
      </c>
      <c r="BF160" s="219">
        <f>IF(N160="snížená",J160,0)</f>
        <v>0</v>
      </c>
      <c r="BG160" s="219">
        <f>IF(N160="zákl. přenesená",J160,0)</f>
        <v>0</v>
      </c>
      <c r="BH160" s="219">
        <f>IF(N160="sníž. přenesená",J160,0)</f>
        <v>0</v>
      </c>
      <c r="BI160" s="219">
        <f>IF(N160="nulová",J160,0)</f>
        <v>0</v>
      </c>
      <c r="BJ160" s="14" t="s">
        <v>81</v>
      </c>
      <c r="BK160" s="219">
        <f>ROUND(I160*H160,2)</f>
        <v>0</v>
      </c>
      <c r="BL160" s="14" t="s">
        <v>160</v>
      </c>
      <c r="BM160" s="218" t="s">
        <v>208</v>
      </c>
    </row>
    <row r="161" spans="1:47" s="2" customFormat="1" ht="12">
      <c r="A161" s="35"/>
      <c r="B161" s="36"/>
      <c r="C161" s="37"/>
      <c r="D161" s="220" t="s">
        <v>121</v>
      </c>
      <c r="E161" s="37"/>
      <c r="F161" s="221" t="s">
        <v>207</v>
      </c>
      <c r="G161" s="37"/>
      <c r="H161" s="37"/>
      <c r="I161" s="222"/>
      <c r="J161" s="37"/>
      <c r="K161" s="37"/>
      <c r="L161" s="41"/>
      <c r="M161" s="223"/>
      <c r="N161" s="224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121</v>
      </c>
      <c r="AU161" s="14" t="s">
        <v>83</v>
      </c>
    </row>
    <row r="162" spans="1:65" s="2" customFormat="1" ht="24.15" customHeight="1">
      <c r="A162" s="35"/>
      <c r="B162" s="36"/>
      <c r="C162" s="207" t="s">
        <v>209</v>
      </c>
      <c r="D162" s="207" t="s">
        <v>115</v>
      </c>
      <c r="E162" s="208" t="s">
        <v>210</v>
      </c>
      <c r="F162" s="209" t="s">
        <v>211</v>
      </c>
      <c r="G162" s="210" t="s">
        <v>118</v>
      </c>
      <c r="H162" s="211">
        <v>2</v>
      </c>
      <c r="I162" s="212"/>
      <c r="J162" s="213">
        <f>ROUND(I162*H162,2)</f>
        <v>0</v>
      </c>
      <c r="K162" s="209" t="s">
        <v>142</v>
      </c>
      <c r="L162" s="41"/>
      <c r="M162" s="214" t="s">
        <v>1</v>
      </c>
      <c r="N162" s="215" t="s">
        <v>38</v>
      </c>
      <c r="O162" s="88"/>
      <c r="P162" s="216">
        <f>O162*H162</f>
        <v>0</v>
      </c>
      <c r="Q162" s="216">
        <v>0</v>
      </c>
      <c r="R162" s="216">
        <f>Q162*H162</f>
        <v>0</v>
      </c>
      <c r="S162" s="216">
        <v>0.02</v>
      </c>
      <c r="T162" s="217">
        <f>S162*H162</f>
        <v>0.04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8" t="s">
        <v>160</v>
      </c>
      <c r="AT162" s="218" t="s">
        <v>115</v>
      </c>
      <c r="AU162" s="218" t="s">
        <v>83</v>
      </c>
      <c r="AY162" s="14" t="s">
        <v>114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4" t="s">
        <v>81</v>
      </c>
      <c r="BK162" s="219">
        <f>ROUND(I162*H162,2)</f>
        <v>0</v>
      </c>
      <c r="BL162" s="14" t="s">
        <v>160</v>
      </c>
      <c r="BM162" s="218" t="s">
        <v>212</v>
      </c>
    </row>
    <row r="163" spans="1:47" s="2" customFormat="1" ht="12">
      <c r="A163" s="35"/>
      <c r="B163" s="36"/>
      <c r="C163" s="37"/>
      <c r="D163" s="220" t="s">
        <v>121</v>
      </c>
      <c r="E163" s="37"/>
      <c r="F163" s="221" t="s">
        <v>213</v>
      </c>
      <c r="G163" s="37"/>
      <c r="H163" s="37"/>
      <c r="I163" s="222"/>
      <c r="J163" s="37"/>
      <c r="K163" s="37"/>
      <c r="L163" s="41"/>
      <c r="M163" s="223"/>
      <c r="N163" s="224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121</v>
      </c>
      <c r="AU163" s="14" t="s">
        <v>83</v>
      </c>
    </row>
    <row r="164" spans="1:47" s="2" customFormat="1" ht="12">
      <c r="A164" s="35"/>
      <c r="B164" s="36"/>
      <c r="C164" s="37"/>
      <c r="D164" s="238" t="s">
        <v>143</v>
      </c>
      <c r="E164" s="37"/>
      <c r="F164" s="239" t="s">
        <v>214</v>
      </c>
      <c r="G164" s="37"/>
      <c r="H164" s="37"/>
      <c r="I164" s="222"/>
      <c r="J164" s="37"/>
      <c r="K164" s="37"/>
      <c r="L164" s="41"/>
      <c r="M164" s="223"/>
      <c r="N164" s="224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143</v>
      </c>
      <c r="AU164" s="14" t="s">
        <v>83</v>
      </c>
    </row>
    <row r="165" spans="1:65" s="2" customFormat="1" ht="24.15" customHeight="1">
      <c r="A165" s="35"/>
      <c r="B165" s="36"/>
      <c r="C165" s="207" t="s">
        <v>215</v>
      </c>
      <c r="D165" s="207" t="s">
        <v>115</v>
      </c>
      <c r="E165" s="208" t="s">
        <v>216</v>
      </c>
      <c r="F165" s="209" t="s">
        <v>217</v>
      </c>
      <c r="G165" s="210" t="s">
        <v>118</v>
      </c>
      <c r="H165" s="211">
        <v>2</v>
      </c>
      <c r="I165" s="212"/>
      <c r="J165" s="213">
        <f>ROUND(I165*H165,2)</f>
        <v>0</v>
      </c>
      <c r="K165" s="209" t="s">
        <v>142</v>
      </c>
      <c r="L165" s="41"/>
      <c r="M165" s="214" t="s">
        <v>1</v>
      </c>
      <c r="N165" s="215" t="s">
        <v>38</v>
      </c>
      <c r="O165" s="88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8" t="s">
        <v>160</v>
      </c>
      <c r="AT165" s="218" t="s">
        <v>115</v>
      </c>
      <c r="AU165" s="218" t="s">
        <v>83</v>
      </c>
      <c r="AY165" s="14" t="s">
        <v>114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4" t="s">
        <v>81</v>
      </c>
      <c r="BK165" s="219">
        <f>ROUND(I165*H165,2)</f>
        <v>0</v>
      </c>
      <c r="BL165" s="14" t="s">
        <v>160</v>
      </c>
      <c r="BM165" s="218" t="s">
        <v>218</v>
      </c>
    </row>
    <row r="166" spans="1:47" s="2" customFormat="1" ht="12">
      <c r="A166" s="35"/>
      <c r="B166" s="36"/>
      <c r="C166" s="37"/>
      <c r="D166" s="220" t="s">
        <v>121</v>
      </c>
      <c r="E166" s="37"/>
      <c r="F166" s="221" t="s">
        <v>219</v>
      </c>
      <c r="G166" s="37"/>
      <c r="H166" s="37"/>
      <c r="I166" s="222"/>
      <c r="J166" s="37"/>
      <c r="K166" s="37"/>
      <c r="L166" s="41"/>
      <c r="M166" s="223"/>
      <c r="N166" s="224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121</v>
      </c>
      <c r="AU166" s="14" t="s">
        <v>83</v>
      </c>
    </row>
    <row r="167" spans="1:47" s="2" customFormat="1" ht="12">
      <c r="A167" s="35"/>
      <c r="B167" s="36"/>
      <c r="C167" s="37"/>
      <c r="D167" s="238" t="s">
        <v>143</v>
      </c>
      <c r="E167" s="37"/>
      <c r="F167" s="239" t="s">
        <v>220</v>
      </c>
      <c r="G167" s="37"/>
      <c r="H167" s="37"/>
      <c r="I167" s="222"/>
      <c r="J167" s="37"/>
      <c r="K167" s="37"/>
      <c r="L167" s="41"/>
      <c r="M167" s="223"/>
      <c r="N167" s="224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143</v>
      </c>
      <c r="AU167" s="14" t="s">
        <v>83</v>
      </c>
    </row>
    <row r="168" spans="1:65" s="2" customFormat="1" ht="21.75" customHeight="1">
      <c r="A168" s="35"/>
      <c r="B168" s="36"/>
      <c r="C168" s="240" t="s">
        <v>221</v>
      </c>
      <c r="D168" s="240" t="s">
        <v>170</v>
      </c>
      <c r="E168" s="241" t="s">
        <v>222</v>
      </c>
      <c r="F168" s="242" t="s">
        <v>223</v>
      </c>
      <c r="G168" s="243" t="s">
        <v>118</v>
      </c>
      <c r="H168" s="244">
        <v>2</v>
      </c>
      <c r="I168" s="245"/>
      <c r="J168" s="246">
        <f>ROUND(I168*H168,2)</f>
        <v>0</v>
      </c>
      <c r="K168" s="242" t="s">
        <v>142</v>
      </c>
      <c r="L168" s="247"/>
      <c r="M168" s="248" t="s">
        <v>1</v>
      </c>
      <c r="N168" s="249" t="s">
        <v>38</v>
      </c>
      <c r="O168" s="88"/>
      <c r="P168" s="216">
        <f>O168*H168</f>
        <v>0</v>
      </c>
      <c r="Q168" s="216">
        <v>0.046</v>
      </c>
      <c r="R168" s="216">
        <f>Q168*H168</f>
        <v>0.092</v>
      </c>
      <c r="S168" s="216">
        <v>0</v>
      </c>
      <c r="T168" s="21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8" t="s">
        <v>173</v>
      </c>
      <c r="AT168" s="218" t="s">
        <v>170</v>
      </c>
      <c r="AU168" s="218" t="s">
        <v>83</v>
      </c>
      <c r="AY168" s="14" t="s">
        <v>114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81</v>
      </c>
      <c r="BK168" s="219">
        <f>ROUND(I168*H168,2)</f>
        <v>0</v>
      </c>
      <c r="BL168" s="14" t="s">
        <v>160</v>
      </c>
      <c r="BM168" s="218" t="s">
        <v>224</v>
      </c>
    </row>
    <row r="169" spans="1:47" s="2" customFormat="1" ht="12">
      <c r="A169" s="35"/>
      <c r="B169" s="36"/>
      <c r="C169" s="37"/>
      <c r="D169" s="220" t="s">
        <v>121</v>
      </c>
      <c r="E169" s="37"/>
      <c r="F169" s="221" t="s">
        <v>223</v>
      </c>
      <c r="G169" s="37"/>
      <c r="H169" s="37"/>
      <c r="I169" s="222"/>
      <c r="J169" s="37"/>
      <c r="K169" s="37"/>
      <c r="L169" s="41"/>
      <c r="M169" s="223"/>
      <c r="N169" s="224"/>
      <c r="O169" s="88"/>
      <c r="P169" s="88"/>
      <c r="Q169" s="88"/>
      <c r="R169" s="88"/>
      <c r="S169" s="88"/>
      <c r="T169" s="89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4" t="s">
        <v>121</v>
      </c>
      <c r="AU169" s="14" t="s">
        <v>83</v>
      </c>
    </row>
    <row r="170" spans="1:65" s="2" customFormat="1" ht="24.15" customHeight="1">
      <c r="A170" s="35"/>
      <c r="B170" s="36"/>
      <c r="C170" s="207" t="s">
        <v>7</v>
      </c>
      <c r="D170" s="207" t="s">
        <v>115</v>
      </c>
      <c r="E170" s="208" t="s">
        <v>225</v>
      </c>
      <c r="F170" s="209" t="s">
        <v>226</v>
      </c>
      <c r="G170" s="210" t="s">
        <v>118</v>
      </c>
      <c r="H170" s="211">
        <v>2</v>
      </c>
      <c r="I170" s="212"/>
      <c r="J170" s="213">
        <f>ROUND(I170*H170,2)</f>
        <v>0</v>
      </c>
      <c r="K170" s="209" t="s">
        <v>142</v>
      </c>
      <c r="L170" s="41"/>
      <c r="M170" s="214" t="s">
        <v>1</v>
      </c>
      <c r="N170" s="215" t="s">
        <v>38</v>
      </c>
      <c r="O170" s="88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8" t="s">
        <v>160</v>
      </c>
      <c r="AT170" s="218" t="s">
        <v>115</v>
      </c>
      <c r="AU170" s="218" t="s">
        <v>83</v>
      </c>
      <c r="AY170" s="14" t="s">
        <v>114</v>
      </c>
      <c r="BE170" s="219">
        <f>IF(N170="základní",J170,0)</f>
        <v>0</v>
      </c>
      <c r="BF170" s="219">
        <f>IF(N170="snížená",J170,0)</f>
        <v>0</v>
      </c>
      <c r="BG170" s="219">
        <f>IF(N170="zákl. přenesená",J170,0)</f>
        <v>0</v>
      </c>
      <c r="BH170" s="219">
        <f>IF(N170="sníž. přenesená",J170,0)</f>
        <v>0</v>
      </c>
      <c r="BI170" s="219">
        <f>IF(N170="nulová",J170,0)</f>
        <v>0</v>
      </c>
      <c r="BJ170" s="14" t="s">
        <v>81</v>
      </c>
      <c r="BK170" s="219">
        <f>ROUND(I170*H170,2)</f>
        <v>0</v>
      </c>
      <c r="BL170" s="14" t="s">
        <v>160</v>
      </c>
      <c r="BM170" s="218" t="s">
        <v>227</v>
      </c>
    </row>
    <row r="171" spans="1:47" s="2" customFormat="1" ht="12">
      <c r="A171" s="35"/>
      <c r="B171" s="36"/>
      <c r="C171" s="37"/>
      <c r="D171" s="220" t="s">
        <v>121</v>
      </c>
      <c r="E171" s="37"/>
      <c r="F171" s="221" t="s">
        <v>226</v>
      </c>
      <c r="G171" s="37"/>
      <c r="H171" s="37"/>
      <c r="I171" s="222"/>
      <c r="J171" s="37"/>
      <c r="K171" s="37"/>
      <c r="L171" s="41"/>
      <c r="M171" s="223"/>
      <c r="N171" s="224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121</v>
      </c>
      <c r="AU171" s="14" t="s">
        <v>83</v>
      </c>
    </row>
    <row r="172" spans="1:47" s="2" customFormat="1" ht="12">
      <c r="A172" s="35"/>
      <c r="B172" s="36"/>
      <c r="C172" s="37"/>
      <c r="D172" s="238" t="s">
        <v>143</v>
      </c>
      <c r="E172" s="37"/>
      <c r="F172" s="239" t="s">
        <v>228</v>
      </c>
      <c r="G172" s="37"/>
      <c r="H172" s="37"/>
      <c r="I172" s="222"/>
      <c r="J172" s="37"/>
      <c r="K172" s="37"/>
      <c r="L172" s="41"/>
      <c r="M172" s="223"/>
      <c r="N172" s="224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143</v>
      </c>
      <c r="AU172" s="14" t="s">
        <v>83</v>
      </c>
    </row>
    <row r="173" spans="1:65" s="2" customFormat="1" ht="24.15" customHeight="1">
      <c r="A173" s="35"/>
      <c r="B173" s="36"/>
      <c r="C173" s="207" t="s">
        <v>229</v>
      </c>
      <c r="D173" s="207" t="s">
        <v>115</v>
      </c>
      <c r="E173" s="208" t="s">
        <v>230</v>
      </c>
      <c r="F173" s="209" t="s">
        <v>231</v>
      </c>
      <c r="G173" s="210" t="s">
        <v>118</v>
      </c>
      <c r="H173" s="211">
        <v>2</v>
      </c>
      <c r="I173" s="212"/>
      <c r="J173" s="213">
        <f>ROUND(I173*H173,2)</f>
        <v>0</v>
      </c>
      <c r="K173" s="209" t="s">
        <v>142</v>
      </c>
      <c r="L173" s="41"/>
      <c r="M173" s="214" t="s">
        <v>1</v>
      </c>
      <c r="N173" s="215" t="s">
        <v>38</v>
      </c>
      <c r="O173" s="88"/>
      <c r="P173" s="216">
        <f>O173*H173</f>
        <v>0</v>
      </c>
      <c r="Q173" s="216">
        <v>0</v>
      </c>
      <c r="R173" s="216">
        <f>Q173*H173</f>
        <v>0</v>
      </c>
      <c r="S173" s="216">
        <v>0</v>
      </c>
      <c r="T173" s="21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8" t="s">
        <v>160</v>
      </c>
      <c r="AT173" s="218" t="s">
        <v>115</v>
      </c>
      <c r="AU173" s="218" t="s">
        <v>83</v>
      </c>
      <c r="AY173" s="14" t="s">
        <v>114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4" t="s">
        <v>81</v>
      </c>
      <c r="BK173" s="219">
        <f>ROUND(I173*H173,2)</f>
        <v>0</v>
      </c>
      <c r="BL173" s="14" t="s">
        <v>160</v>
      </c>
      <c r="BM173" s="218" t="s">
        <v>232</v>
      </c>
    </row>
    <row r="174" spans="1:47" s="2" customFormat="1" ht="12">
      <c r="A174" s="35"/>
      <c r="B174" s="36"/>
      <c r="C174" s="37"/>
      <c r="D174" s="220" t="s">
        <v>121</v>
      </c>
      <c r="E174" s="37"/>
      <c r="F174" s="221" t="s">
        <v>231</v>
      </c>
      <c r="G174" s="37"/>
      <c r="H174" s="37"/>
      <c r="I174" s="222"/>
      <c r="J174" s="37"/>
      <c r="K174" s="37"/>
      <c r="L174" s="41"/>
      <c r="M174" s="223"/>
      <c r="N174" s="224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121</v>
      </c>
      <c r="AU174" s="14" t="s">
        <v>83</v>
      </c>
    </row>
    <row r="175" spans="1:47" s="2" customFormat="1" ht="12">
      <c r="A175" s="35"/>
      <c r="B175" s="36"/>
      <c r="C175" s="37"/>
      <c r="D175" s="238" t="s">
        <v>143</v>
      </c>
      <c r="E175" s="37"/>
      <c r="F175" s="239" t="s">
        <v>233</v>
      </c>
      <c r="G175" s="37"/>
      <c r="H175" s="37"/>
      <c r="I175" s="222"/>
      <c r="J175" s="37"/>
      <c r="K175" s="37"/>
      <c r="L175" s="41"/>
      <c r="M175" s="223"/>
      <c r="N175" s="224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143</v>
      </c>
      <c r="AU175" s="14" t="s">
        <v>83</v>
      </c>
    </row>
    <row r="176" spans="1:65" s="2" customFormat="1" ht="33" customHeight="1">
      <c r="A176" s="35"/>
      <c r="B176" s="36"/>
      <c r="C176" s="240" t="s">
        <v>234</v>
      </c>
      <c r="D176" s="240" t="s">
        <v>170</v>
      </c>
      <c r="E176" s="241" t="s">
        <v>235</v>
      </c>
      <c r="F176" s="242" t="s">
        <v>236</v>
      </c>
      <c r="G176" s="243" t="s">
        <v>118</v>
      </c>
      <c r="H176" s="244">
        <v>2</v>
      </c>
      <c r="I176" s="245"/>
      <c r="J176" s="246">
        <f>ROUND(I176*H176,2)</f>
        <v>0</v>
      </c>
      <c r="K176" s="242" t="s">
        <v>142</v>
      </c>
      <c r="L176" s="247"/>
      <c r="M176" s="248" t="s">
        <v>1</v>
      </c>
      <c r="N176" s="249" t="s">
        <v>38</v>
      </c>
      <c r="O176" s="8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8" t="s">
        <v>173</v>
      </c>
      <c r="AT176" s="218" t="s">
        <v>170</v>
      </c>
      <c r="AU176" s="218" t="s">
        <v>83</v>
      </c>
      <c r="AY176" s="14" t="s">
        <v>114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4" t="s">
        <v>81</v>
      </c>
      <c r="BK176" s="219">
        <f>ROUND(I176*H176,2)</f>
        <v>0</v>
      </c>
      <c r="BL176" s="14" t="s">
        <v>160</v>
      </c>
      <c r="BM176" s="218" t="s">
        <v>237</v>
      </c>
    </row>
    <row r="177" spans="1:47" s="2" customFormat="1" ht="12">
      <c r="A177" s="35"/>
      <c r="B177" s="36"/>
      <c r="C177" s="37"/>
      <c r="D177" s="220" t="s">
        <v>121</v>
      </c>
      <c r="E177" s="37"/>
      <c r="F177" s="221" t="s">
        <v>236</v>
      </c>
      <c r="G177" s="37"/>
      <c r="H177" s="37"/>
      <c r="I177" s="222"/>
      <c r="J177" s="37"/>
      <c r="K177" s="37"/>
      <c r="L177" s="41"/>
      <c r="M177" s="223"/>
      <c r="N177" s="224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121</v>
      </c>
      <c r="AU177" s="14" t="s">
        <v>83</v>
      </c>
    </row>
    <row r="178" spans="1:65" s="2" customFormat="1" ht="24.15" customHeight="1">
      <c r="A178" s="35"/>
      <c r="B178" s="36"/>
      <c r="C178" s="207" t="s">
        <v>238</v>
      </c>
      <c r="D178" s="207" t="s">
        <v>115</v>
      </c>
      <c r="E178" s="208" t="s">
        <v>239</v>
      </c>
      <c r="F178" s="209" t="s">
        <v>240</v>
      </c>
      <c r="G178" s="210" t="s">
        <v>118</v>
      </c>
      <c r="H178" s="211">
        <v>3</v>
      </c>
      <c r="I178" s="212"/>
      <c r="J178" s="213">
        <f>ROUND(I178*H178,2)</f>
        <v>0</v>
      </c>
      <c r="K178" s="209" t="s">
        <v>142</v>
      </c>
      <c r="L178" s="41"/>
      <c r="M178" s="214" t="s">
        <v>1</v>
      </c>
      <c r="N178" s="215" t="s">
        <v>38</v>
      </c>
      <c r="O178" s="88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8" t="s">
        <v>160</v>
      </c>
      <c r="AT178" s="218" t="s">
        <v>115</v>
      </c>
      <c r="AU178" s="218" t="s">
        <v>83</v>
      </c>
      <c r="AY178" s="14" t="s">
        <v>114</v>
      </c>
      <c r="BE178" s="219">
        <f>IF(N178="základní",J178,0)</f>
        <v>0</v>
      </c>
      <c r="BF178" s="219">
        <f>IF(N178="snížená",J178,0)</f>
        <v>0</v>
      </c>
      <c r="BG178" s="219">
        <f>IF(N178="zákl. přenesená",J178,0)</f>
        <v>0</v>
      </c>
      <c r="BH178" s="219">
        <f>IF(N178="sníž. přenesená",J178,0)</f>
        <v>0</v>
      </c>
      <c r="BI178" s="219">
        <f>IF(N178="nulová",J178,0)</f>
        <v>0</v>
      </c>
      <c r="BJ178" s="14" t="s">
        <v>81</v>
      </c>
      <c r="BK178" s="219">
        <f>ROUND(I178*H178,2)</f>
        <v>0</v>
      </c>
      <c r="BL178" s="14" t="s">
        <v>160</v>
      </c>
      <c r="BM178" s="218" t="s">
        <v>241</v>
      </c>
    </row>
    <row r="179" spans="1:47" s="2" customFormat="1" ht="12">
      <c r="A179" s="35"/>
      <c r="B179" s="36"/>
      <c r="C179" s="37"/>
      <c r="D179" s="220" t="s">
        <v>121</v>
      </c>
      <c r="E179" s="37"/>
      <c r="F179" s="221" t="s">
        <v>240</v>
      </c>
      <c r="G179" s="37"/>
      <c r="H179" s="37"/>
      <c r="I179" s="222"/>
      <c r="J179" s="37"/>
      <c r="K179" s="37"/>
      <c r="L179" s="41"/>
      <c r="M179" s="223"/>
      <c r="N179" s="224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121</v>
      </c>
      <c r="AU179" s="14" t="s">
        <v>83</v>
      </c>
    </row>
    <row r="180" spans="1:47" s="2" customFormat="1" ht="12">
      <c r="A180" s="35"/>
      <c r="B180" s="36"/>
      <c r="C180" s="37"/>
      <c r="D180" s="238" t="s">
        <v>143</v>
      </c>
      <c r="E180" s="37"/>
      <c r="F180" s="239" t="s">
        <v>242</v>
      </c>
      <c r="G180" s="37"/>
      <c r="H180" s="37"/>
      <c r="I180" s="222"/>
      <c r="J180" s="37"/>
      <c r="K180" s="37"/>
      <c r="L180" s="41"/>
      <c r="M180" s="223"/>
      <c r="N180" s="224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143</v>
      </c>
      <c r="AU180" s="14" t="s">
        <v>83</v>
      </c>
    </row>
    <row r="181" spans="1:65" s="2" customFormat="1" ht="24.15" customHeight="1">
      <c r="A181" s="35"/>
      <c r="B181" s="36"/>
      <c r="C181" s="207" t="s">
        <v>243</v>
      </c>
      <c r="D181" s="207" t="s">
        <v>115</v>
      </c>
      <c r="E181" s="208" t="s">
        <v>244</v>
      </c>
      <c r="F181" s="209" t="s">
        <v>245</v>
      </c>
      <c r="G181" s="210" t="s">
        <v>118</v>
      </c>
      <c r="H181" s="211">
        <v>3</v>
      </c>
      <c r="I181" s="212"/>
      <c r="J181" s="213">
        <f>ROUND(I181*H181,2)</f>
        <v>0</v>
      </c>
      <c r="K181" s="209" t="s">
        <v>142</v>
      </c>
      <c r="L181" s="41"/>
      <c r="M181" s="214" t="s">
        <v>1</v>
      </c>
      <c r="N181" s="215" t="s">
        <v>38</v>
      </c>
      <c r="O181" s="88"/>
      <c r="P181" s="216">
        <f>O181*H181</f>
        <v>0</v>
      </c>
      <c r="Q181" s="216">
        <v>0</v>
      </c>
      <c r="R181" s="216">
        <f>Q181*H181</f>
        <v>0</v>
      </c>
      <c r="S181" s="216">
        <v>0</v>
      </c>
      <c r="T181" s="21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8" t="s">
        <v>160</v>
      </c>
      <c r="AT181" s="218" t="s">
        <v>115</v>
      </c>
      <c r="AU181" s="218" t="s">
        <v>83</v>
      </c>
      <c r="AY181" s="14" t="s">
        <v>114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4" t="s">
        <v>81</v>
      </c>
      <c r="BK181" s="219">
        <f>ROUND(I181*H181,2)</f>
        <v>0</v>
      </c>
      <c r="BL181" s="14" t="s">
        <v>160</v>
      </c>
      <c r="BM181" s="218" t="s">
        <v>246</v>
      </c>
    </row>
    <row r="182" spans="1:47" s="2" customFormat="1" ht="12">
      <c r="A182" s="35"/>
      <c r="B182" s="36"/>
      <c r="C182" s="37"/>
      <c r="D182" s="220" t="s">
        <v>121</v>
      </c>
      <c r="E182" s="37"/>
      <c r="F182" s="221" t="s">
        <v>245</v>
      </c>
      <c r="G182" s="37"/>
      <c r="H182" s="37"/>
      <c r="I182" s="222"/>
      <c r="J182" s="37"/>
      <c r="K182" s="37"/>
      <c r="L182" s="41"/>
      <c r="M182" s="223"/>
      <c r="N182" s="224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121</v>
      </c>
      <c r="AU182" s="14" t="s">
        <v>83</v>
      </c>
    </row>
    <row r="183" spans="1:47" s="2" customFormat="1" ht="12">
      <c r="A183" s="35"/>
      <c r="B183" s="36"/>
      <c r="C183" s="37"/>
      <c r="D183" s="238" t="s">
        <v>143</v>
      </c>
      <c r="E183" s="37"/>
      <c r="F183" s="239" t="s">
        <v>247</v>
      </c>
      <c r="G183" s="37"/>
      <c r="H183" s="37"/>
      <c r="I183" s="222"/>
      <c r="J183" s="37"/>
      <c r="K183" s="37"/>
      <c r="L183" s="41"/>
      <c r="M183" s="223"/>
      <c r="N183" s="224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143</v>
      </c>
      <c r="AU183" s="14" t="s">
        <v>83</v>
      </c>
    </row>
    <row r="184" spans="1:65" s="2" customFormat="1" ht="33" customHeight="1">
      <c r="A184" s="35"/>
      <c r="B184" s="36"/>
      <c r="C184" s="240" t="s">
        <v>161</v>
      </c>
      <c r="D184" s="240" t="s">
        <v>170</v>
      </c>
      <c r="E184" s="241" t="s">
        <v>248</v>
      </c>
      <c r="F184" s="242" t="s">
        <v>249</v>
      </c>
      <c r="G184" s="243" t="s">
        <v>118</v>
      </c>
      <c r="H184" s="244">
        <v>3</v>
      </c>
      <c r="I184" s="245"/>
      <c r="J184" s="246">
        <f>ROUND(I184*H184,2)</f>
        <v>0</v>
      </c>
      <c r="K184" s="242" t="s">
        <v>142</v>
      </c>
      <c r="L184" s="247"/>
      <c r="M184" s="248" t="s">
        <v>1</v>
      </c>
      <c r="N184" s="249" t="s">
        <v>38</v>
      </c>
      <c r="O184" s="88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8" t="s">
        <v>173</v>
      </c>
      <c r="AT184" s="218" t="s">
        <v>170</v>
      </c>
      <c r="AU184" s="218" t="s">
        <v>83</v>
      </c>
      <c r="AY184" s="14" t="s">
        <v>114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4" t="s">
        <v>81</v>
      </c>
      <c r="BK184" s="219">
        <f>ROUND(I184*H184,2)</f>
        <v>0</v>
      </c>
      <c r="BL184" s="14" t="s">
        <v>160</v>
      </c>
      <c r="BM184" s="218" t="s">
        <v>160</v>
      </c>
    </row>
    <row r="185" spans="1:47" s="2" customFormat="1" ht="12">
      <c r="A185" s="35"/>
      <c r="B185" s="36"/>
      <c r="C185" s="37"/>
      <c r="D185" s="220" t="s">
        <v>121</v>
      </c>
      <c r="E185" s="37"/>
      <c r="F185" s="221" t="s">
        <v>249</v>
      </c>
      <c r="G185" s="37"/>
      <c r="H185" s="37"/>
      <c r="I185" s="222"/>
      <c r="J185" s="37"/>
      <c r="K185" s="37"/>
      <c r="L185" s="41"/>
      <c r="M185" s="223"/>
      <c r="N185" s="224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121</v>
      </c>
      <c r="AU185" s="14" t="s">
        <v>83</v>
      </c>
    </row>
    <row r="186" spans="1:65" s="2" customFormat="1" ht="24.15" customHeight="1">
      <c r="A186" s="35"/>
      <c r="B186" s="36"/>
      <c r="C186" s="207" t="s">
        <v>250</v>
      </c>
      <c r="D186" s="207" t="s">
        <v>115</v>
      </c>
      <c r="E186" s="208" t="s">
        <v>251</v>
      </c>
      <c r="F186" s="209" t="s">
        <v>252</v>
      </c>
      <c r="G186" s="210" t="s">
        <v>159</v>
      </c>
      <c r="H186" s="211">
        <v>25</v>
      </c>
      <c r="I186" s="212"/>
      <c r="J186" s="213">
        <f>ROUND(I186*H186,2)</f>
        <v>0</v>
      </c>
      <c r="K186" s="209" t="s">
        <v>142</v>
      </c>
      <c r="L186" s="41"/>
      <c r="M186" s="214" t="s">
        <v>1</v>
      </c>
      <c r="N186" s="215" t="s">
        <v>38</v>
      </c>
      <c r="O186" s="8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18" t="s">
        <v>160</v>
      </c>
      <c r="AT186" s="218" t="s">
        <v>115</v>
      </c>
      <c r="AU186" s="218" t="s">
        <v>83</v>
      </c>
      <c r="AY186" s="14" t="s">
        <v>114</v>
      </c>
      <c r="BE186" s="219">
        <f>IF(N186="základní",J186,0)</f>
        <v>0</v>
      </c>
      <c r="BF186" s="219">
        <f>IF(N186="snížená",J186,0)</f>
        <v>0</v>
      </c>
      <c r="BG186" s="219">
        <f>IF(N186="zákl. přenesená",J186,0)</f>
        <v>0</v>
      </c>
      <c r="BH186" s="219">
        <f>IF(N186="sníž. přenesená",J186,0)</f>
        <v>0</v>
      </c>
      <c r="BI186" s="219">
        <f>IF(N186="nulová",J186,0)</f>
        <v>0</v>
      </c>
      <c r="BJ186" s="14" t="s">
        <v>81</v>
      </c>
      <c r="BK186" s="219">
        <f>ROUND(I186*H186,2)</f>
        <v>0</v>
      </c>
      <c r="BL186" s="14" t="s">
        <v>160</v>
      </c>
      <c r="BM186" s="218" t="s">
        <v>253</v>
      </c>
    </row>
    <row r="187" spans="1:47" s="2" customFormat="1" ht="12">
      <c r="A187" s="35"/>
      <c r="B187" s="36"/>
      <c r="C187" s="37"/>
      <c r="D187" s="220" t="s">
        <v>121</v>
      </c>
      <c r="E187" s="37"/>
      <c r="F187" s="221" t="s">
        <v>252</v>
      </c>
      <c r="G187" s="37"/>
      <c r="H187" s="37"/>
      <c r="I187" s="222"/>
      <c r="J187" s="37"/>
      <c r="K187" s="37"/>
      <c r="L187" s="41"/>
      <c r="M187" s="223"/>
      <c r="N187" s="224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121</v>
      </c>
      <c r="AU187" s="14" t="s">
        <v>83</v>
      </c>
    </row>
    <row r="188" spans="1:47" s="2" customFormat="1" ht="12">
      <c r="A188" s="35"/>
      <c r="B188" s="36"/>
      <c r="C188" s="37"/>
      <c r="D188" s="238" t="s">
        <v>143</v>
      </c>
      <c r="E188" s="37"/>
      <c r="F188" s="239" t="s">
        <v>254</v>
      </c>
      <c r="G188" s="37"/>
      <c r="H188" s="37"/>
      <c r="I188" s="222"/>
      <c r="J188" s="37"/>
      <c r="K188" s="37"/>
      <c r="L188" s="41"/>
      <c r="M188" s="223"/>
      <c r="N188" s="224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143</v>
      </c>
      <c r="AU188" s="14" t="s">
        <v>83</v>
      </c>
    </row>
    <row r="189" spans="1:65" s="2" customFormat="1" ht="24.15" customHeight="1">
      <c r="A189" s="35"/>
      <c r="B189" s="36"/>
      <c r="C189" s="207" t="s">
        <v>255</v>
      </c>
      <c r="D189" s="207" t="s">
        <v>115</v>
      </c>
      <c r="E189" s="208" t="s">
        <v>256</v>
      </c>
      <c r="F189" s="209" t="s">
        <v>257</v>
      </c>
      <c r="G189" s="210" t="s">
        <v>159</v>
      </c>
      <c r="H189" s="211">
        <v>100</v>
      </c>
      <c r="I189" s="212"/>
      <c r="J189" s="213">
        <f>ROUND(I189*H189,2)</f>
        <v>0</v>
      </c>
      <c r="K189" s="209" t="s">
        <v>142</v>
      </c>
      <c r="L189" s="41"/>
      <c r="M189" s="214" t="s">
        <v>1</v>
      </c>
      <c r="N189" s="215" t="s">
        <v>38</v>
      </c>
      <c r="O189" s="88"/>
      <c r="P189" s="216">
        <f>O189*H189</f>
        <v>0</v>
      </c>
      <c r="Q189" s="216">
        <v>0</v>
      </c>
      <c r="R189" s="216">
        <f>Q189*H189</f>
        <v>0</v>
      </c>
      <c r="S189" s="216">
        <v>0</v>
      </c>
      <c r="T189" s="21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8" t="s">
        <v>160</v>
      </c>
      <c r="AT189" s="218" t="s">
        <v>115</v>
      </c>
      <c r="AU189" s="218" t="s">
        <v>83</v>
      </c>
      <c r="AY189" s="14" t="s">
        <v>114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4" t="s">
        <v>81</v>
      </c>
      <c r="BK189" s="219">
        <f>ROUND(I189*H189,2)</f>
        <v>0</v>
      </c>
      <c r="BL189" s="14" t="s">
        <v>160</v>
      </c>
      <c r="BM189" s="218" t="s">
        <v>183</v>
      </c>
    </row>
    <row r="190" spans="1:47" s="2" customFormat="1" ht="12">
      <c r="A190" s="35"/>
      <c r="B190" s="36"/>
      <c r="C190" s="37"/>
      <c r="D190" s="220" t="s">
        <v>121</v>
      </c>
      <c r="E190" s="37"/>
      <c r="F190" s="221" t="s">
        <v>257</v>
      </c>
      <c r="G190" s="37"/>
      <c r="H190" s="37"/>
      <c r="I190" s="222"/>
      <c r="J190" s="37"/>
      <c r="K190" s="37"/>
      <c r="L190" s="41"/>
      <c r="M190" s="223"/>
      <c r="N190" s="224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121</v>
      </c>
      <c r="AU190" s="14" t="s">
        <v>83</v>
      </c>
    </row>
    <row r="191" spans="1:47" s="2" customFormat="1" ht="12">
      <c r="A191" s="35"/>
      <c r="B191" s="36"/>
      <c r="C191" s="37"/>
      <c r="D191" s="238" t="s">
        <v>143</v>
      </c>
      <c r="E191" s="37"/>
      <c r="F191" s="239" t="s">
        <v>258</v>
      </c>
      <c r="G191" s="37"/>
      <c r="H191" s="37"/>
      <c r="I191" s="222"/>
      <c r="J191" s="37"/>
      <c r="K191" s="37"/>
      <c r="L191" s="41"/>
      <c r="M191" s="223"/>
      <c r="N191" s="224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143</v>
      </c>
      <c r="AU191" s="14" t="s">
        <v>83</v>
      </c>
    </row>
    <row r="192" spans="1:65" s="2" customFormat="1" ht="24.15" customHeight="1">
      <c r="A192" s="35"/>
      <c r="B192" s="36"/>
      <c r="C192" s="240" t="s">
        <v>137</v>
      </c>
      <c r="D192" s="240" t="s">
        <v>170</v>
      </c>
      <c r="E192" s="241" t="s">
        <v>259</v>
      </c>
      <c r="F192" s="242" t="s">
        <v>260</v>
      </c>
      <c r="G192" s="243" t="s">
        <v>159</v>
      </c>
      <c r="H192" s="244">
        <v>100</v>
      </c>
      <c r="I192" s="245"/>
      <c r="J192" s="246">
        <f>ROUND(I192*H192,2)</f>
        <v>0</v>
      </c>
      <c r="K192" s="242" t="s">
        <v>142</v>
      </c>
      <c r="L192" s="247"/>
      <c r="M192" s="248" t="s">
        <v>1</v>
      </c>
      <c r="N192" s="249" t="s">
        <v>38</v>
      </c>
      <c r="O192" s="88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18" t="s">
        <v>173</v>
      </c>
      <c r="AT192" s="218" t="s">
        <v>170</v>
      </c>
      <c r="AU192" s="218" t="s">
        <v>83</v>
      </c>
      <c r="AY192" s="14" t="s">
        <v>114</v>
      </c>
      <c r="BE192" s="219">
        <f>IF(N192="základní",J192,0)</f>
        <v>0</v>
      </c>
      <c r="BF192" s="219">
        <f>IF(N192="snížená",J192,0)</f>
        <v>0</v>
      </c>
      <c r="BG192" s="219">
        <f>IF(N192="zákl. přenesená",J192,0)</f>
        <v>0</v>
      </c>
      <c r="BH192" s="219">
        <f>IF(N192="sníž. přenesená",J192,0)</f>
        <v>0</v>
      </c>
      <c r="BI192" s="219">
        <f>IF(N192="nulová",J192,0)</f>
        <v>0</v>
      </c>
      <c r="BJ192" s="14" t="s">
        <v>81</v>
      </c>
      <c r="BK192" s="219">
        <f>ROUND(I192*H192,2)</f>
        <v>0</v>
      </c>
      <c r="BL192" s="14" t="s">
        <v>160</v>
      </c>
      <c r="BM192" s="218" t="s">
        <v>261</v>
      </c>
    </row>
    <row r="193" spans="1:47" s="2" customFormat="1" ht="12">
      <c r="A193" s="35"/>
      <c r="B193" s="36"/>
      <c r="C193" s="37"/>
      <c r="D193" s="220" t="s">
        <v>121</v>
      </c>
      <c r="E193" s="37"/>
      <c r="F193" s="221" t="s">
        <v>260</v>
      </c>
      <c r="G193" s="37"/>
      <c r="H193" s="37"/>
      <c r="I193" s="222"/>
      <c r="J193" s="37"/>
      <c r="K193" s="37"/>
      <c r="L193" s="41"/>
      <c r="M193" s="223"/>
      <c r="N193" s="224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121</v>
      </c>
      <c r="AU193" s="14" t="s">
        <v>83</v>
      </c>
    </row>
    <row r="194" spans="1:65" s="2" customFormat="1" ht="33" customHeight="1">
      <c r="A194" s="35"/>
      <c r="B194" s="36"/>
      <c r="C194" s="207" t="s">
        <v>262</v>
      </c>
      <c r="D194" s="207" t="s">
        <v>115</v>
      </c>
      <c r="E194" s="208" t="s">
        <v>263</v>
      </c>
      <c r="F194" s="209" t="s">
        <v>264</v>
      </c>
      <c r="G194" s="210" t="s">
        <v>159</v>
      </c>
      <c r="H194" s="211">
        <v>10</v>
      </c>
      <c r="I194" s="212"/>
      <c r="J194" s="213">
        <f>ROUND(I194*H194,2)</f>
        <v>0</v>
      </c>
      <c r="K194" s="209" t="s">
        <v>142</v>
      </c>
      <c r="L194" s="41"/>
      <c r="M194" s="214" t="s">
        <v>1</v>
      </c>
      <c r="N194" s="215" t="s">
        <v>38</v>
      </c>
      <c r="O194" s="88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8" t="s">
        <v>160</v>
      </c>
      <c r="AT194" s="218" t="s">
        <v>115</v>
      </c>
      <c r="AU194" s="218" t="s">
        <v>83</v>
      </c>
      <c r="AY194" s="14" t="s">
        <v>114</v>
      </c>
      <c r="BE194" s="219">
        <f>IF(N194="základní",J194,0)</f>
        <v>0</v>
      </c>
      <c r="BF194" s="219">
        <f>IF(N194="snížená",J194,0)</f>
        <v>0</v>
      </c>
      <c r="BG194" s="219">
        <f>IF(N194="zákl. přenesená",J194,0)</f>
        <v>0</v>
      </c>
      <c r="BH194" s="219">
        <f>IF(N194="sníž. přenesená",J194,0)</f>
        <v>0</v>
      </c>
      <c r="BI194" s="219">
        <f>IF(N194="nulová",J194,0)</f>
        <v>0</v>
      </c>
      <c r="BJ194" s="14" t="s">
        <v>81</v>
      </c>
      <c r="BK194" s="219">
        <f>ROUND(I194*H194,2)</f>
        <v>0</v>
      </c>
      <c r="BL194" s="14" t="s">
        <v>160</v>
      </c>
      <c r="BM194" s="218" t="s">
        <v>265</v>
      </c>
    </row>
    <row r="195" spans="1:47" s="2" customFormat="1" ht="12">
      <c r="A195" s="35"/>
      <c r="B195" s="36"/>
      <c r="C195" s="37"/>
      <c r="D195" s="220" t="s">
        <v>121</v>
      </c>
      <c r="E195" s="37"/>
      <c r="F195" s="221" t="s">
        <v>264</v>
      </c>
      <c r="G195" s="37"/>
      <c r="H195" s="37"/>
      <c r="I195" s="222"/>
      <c r="J195" s="37"/>
      <c r="K195" s="37"/>
      <c r="L195" s="41"/>
      <c r="M195" s="223"/>
      <c r="N195" s="224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121</v>
      </c>
      <c r="AU195" s="14" t="s">
        <v>83</v>
      </c>
    </row>
    <row r="196" spans="1:47" s="2" customFormat="1" ht="12">
      <c r="A196" s="35"/>
      <c r="B196" s="36"/>
      <c r="C196" s="37"/>
      <c r="D196" s="238" t="s">
        <v>143</v>
      </c>
      <c r="E196" s="37"/>
      <c r="F196" s="239" t="s">
        <v>266</v>
      </c>
      <c r="G196" s="37"/>
      <c r="H196" s="37"/>
      <c r="I196" s="222"/>
      <c r="J196" s="37"/>
      <c r="K196" s="37"/>
      <c r="L196" s="41"/>
      <c r="M196" s="223"/>
      <c r="N196" s="224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143</v>
      </c>
      <c r="AU196" s="14" t="s">
        <v>83</v>
      </c>
    </row>
    <row r="197" spans="1:65" s="2" customFormat="1" ht="33" customHeight="1">
      <c r="A197" s="35"/>
      <c r="B197" s="36"/>
      <c r="C197" s="207" t="s">
        <v>267</v>
      </c>
      <c r="D197" s="207" t="s">
        <v>115</v>
      </c>
      <c r="E197" s="208" t="s">
        <v>268</v>
      </c>
      <c r="F197" s="209" t="s">
        <v>269</v>
      </c>
      <c r="G197" s="210" t="s">
        <v>159</v>
      </c>
      <c r="H197" s="211">
        <v>50</v>
      </c>
      <c r="I197" s="212"/>
      <c r="J197" s="213">
        <f>ROUND(I197*H197,2)</f>
        <v>0</v>
      </c>
      <c r="K197" s="209" t="s">
        <v>142</v>
      </c>
      <c r="L197" s="41"/>
      <c r="M197" s="214" t="s">
        <v>1</v>
      </c>
      <c r="N197" s="215" t="s">
        <v>38</v>
      </c>
      <c r="O197" s="88"/>
      <c r="P197" s="216">
        <f>O197*H197</f>
        <v>0</v>
      </c>
      <c r="Q197" s="216">
        <v>0</v>
      </c>
      <c r="R197" s="216">
        <f>Q197*H197</f>
        <v>0</v>
      </c>
      <c r="S197" s="216">
        <v>0</v>
      </c>
      <c r="T197" s="21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18" t="s">
        <v>160</v>
      </c>
      <c r="AT197" s="218" t="s">
        <v>115</v>
      </c>
      <c r="AU197" s="218" t="s">
        <v>83</v>
      </c>
      <c r="AY197" s="14" t="s">
        <v>114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81</v>
      </c>
      <c r="BK197" s="219">
        <f>ROUND(I197*H197,2)</f>
        <v>0</v>
      </c>
      <c r="BL197" s="14" t="s">
        <v>160</v>
      </c>
      <c r="BM197" s="218" t="s">
        <v>199</v>
      </c>
    </row>
    <row r="198" spans="1:47" s="2" customFormat="1" ht="12">
      <c r="A198" s="35"/>
      <c r="B198" s="36"/>
      <c r="C198" s="37"/>
      <c r="D198" s="220" t="s">
        <v>121</v>
      </c>
      <c r="E198" s="37"/>
      <c r="F198" s="221" t="s">
        <v>269</v>
      </c>
      <c r="G198" s="37"/>
      <c r="H198" s="37"/>
      <c r="I198" s="222"/>
      <c r="J198" s="37"/>
      <c r="K198" s="37"/>
      <c r="L198" s="41"/>
      <c r="M198" s="223"/>
      <c r="N198" s="224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121</v>
      </c>
      <c r="AU198" s="14" t="s">
        <v>83</v>
      </c>
    </row>
    <row r="199" spans="1:47" s="2" customFormat="1" ht="12">
      <c r="A199" s="35"/>
      <c r="B199" s="36"/>
      <c r="C199" s="37"/>
      <c r="D199" s="238" t="s">
        <v>143</v>
      </c>
      <c r="E199" s="37"/>
      <c r="F199" s="239" t="s">
        <v>270</v>
      </c>
      <c r="G199" s="37"/>
      <c r="H199" s="37"/>
      <c r="I199" s="222"/>
      <c r="J199" s="37"/>
      <c r="K199" s="37"/>
      <c r="L199" s="41"/>
      <c r="M199" s="223"/>
      <c r="N199" s="224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143</v>
      </c>
      <c r="AU199" s="14" t="s">
        <v>83</v>
      </c>
    </row>
    <row r="200" spans="1:65" s="2" customFormat="1" ht="24.15" customHeight="1">
      <c r="A200" s="35"/>
      <c r="B200" s="36"/>
      <c r="C200" s="240" t="s">
        <v>168</v>
      </c>
      <c r="D200" s="240" t="s">
        <v>170</v>
      </c>
      <c r="E200" s="241" t="s">
        <v>271</v>
      </c>
      <c r="F200" s="242" t="s">
        <v>272</v>
      </c>
      <c r="G200" s="243" t="s">
        <v>159</v>
      </c>
      <c r="H200" s="244">
        <v>50</v>
      </c>
      <c r="I200" s="245"/>
      <c r="J200" s="246">
        <f>ROUND(I200*H200,2)</f>
        <v>0</v>
      </c>
      <c r="K200" s="242" t="s">
        <v>142</v>
      </c>
      <c r="L200" s="247"/>
      <c r="M200" s="248" t="s">
        <v>1</v>
      </c>
      <c r="N200" s="249" t="s">
        <v>38</v>
      </c>
      <c r="O200" s="88"/>
      <c r="P200" s="216">
        <f>O200*H200</f>
        <v>0</v>
      </c>
      <c r="Q200" s="216">
        <v>0</v>
      </c>
      <c r="R200" s="216">
        <f>Q200*H200</f>
        <v>0</v>
      </c>
      <c r="S200" s="216">
        <v>0</v>
      </c>
      <c r="T200" s="21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8" t="s">
        <v>173</v>
      </c>
      <c r="AT200" s="218" t="s">
        <v>170</v>
      </c>
      <c r="AU200" s="218" t="s">
        <v>83</v>
      </c>
      <c r="AY200" s="14" t="s">
        <v>114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4" t="s">
        <v>81</v>
      </c>
      <c r="BK200" s="219">
        <f>ROUND(I200*H200,2)</f>
        <v>0</v>
      </c>
      <c r="BL200" s="14" t="s">
        <v>160</v>
      </c>
      <c r="BM200" s="218" t="s">
        <v>243</v>
      </c>
    </row>
    <row r="201" spans="1:47" s="2" customFormat="1" ht="12">
      <c r="A201" s="35"/>
      <c r="B201" s="36"/>
      <c r="C201" s="37"/>
      <c r="D201" s="220" t="s">
        <v>121</v>
      </c>
      <c r="E201" s="37"/>
      <c r="F201" s="221" t="s">
        <v>272</v>
      </c>
      <c r="G201" s="37"/>
      <c r="H201" s="37"/>
      <c r="I201" s="222"/>
      <c r="J201" s="37"/>
      <c r="K201" s="37"/>
      <c r="L201" s="41"/>
      <c r="M201" s="223"/>
      <c r="N201" s="224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121</v>
      </c>
      <c r="AU201" s="14" t="s">
        <v>83</v>
      </c>
    </row>
    <row r="202" spans="1:65" s="2" customFormat="1" ht="24.15" customHeight="1">
      <c r="A202" s="35"/>
      <c r="B202" s="36"/>
      <c r="C202" s="240" t="s">
        <v>273</v>
      </c>
      <c r="D202" s="240" t="s">
        <v>170</v>
      </c>
      <c r="E202" s="241" t="s">
        <v>274</v>
      </c>
      <c r="F202" s="242" t="s">
        <v>275</v>
      </c>
      <c r="G202" s="243" t="s">
        <v>159</v>
      </c>
      <c r="H202" s="244">
        <v>150</v>
      </c>
      <c r="I202" s="245"/>
      <c r="J202" s="246">
        <f>ROUND(I202*H202,2)</f>
        <v>0</v>
      </c>
      <c r="K202" s="242" t="s">
        <v>142</v>
      </c>
      <c r="L202" s="247"/>
      <c r="M202" s="248" t="s">
        <v>1</v>
      </c>
      <c r="N202" s="249" t="s">
        <v>38</v>
      </c>
      <c r="O202" s="88"/>
      <c r="P202" s="216">
        <f>O202*H202</f>
        <v>0</v>
      </c>
      <c r="Q202" s="216">
        <v>0</v>
      </c>
      <c r="R202" s="216">
        <f>Q202*H202</f>
        <v>0</v>
      </c>
      <c r="S202" s="216">
        <v>0</v>
      </c>
      <c r="T202" s="21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8" t="s">
        <v>173</v>
      </c>
      <c r="AT202" s="218" t="s">
        <v>170</v>
      </c>
      <c r="AU202" s="218" t="s">
        <v>83</v>
      </c>
      <c r="AY202" s="14" t="s">
        <v>114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4" t="s">
        <v>81</v>
      </c>
      <c r="BK202" s="219">
        <f>ROUND(I202*H202,2)</f>
        <v>0</v>
      </c>
      <c r="BL202" s="14" t="s">
        <v>160</v>
      </c>
      <c r="BM202" s="218" t="s">
        <v>238</v>
      </c>
    </row>
    <row r="203" spans="1:47" s="2" customFormat="1" ht="12">
      <c r="A203" s="35"/>
      <c r="B203" s="36"/>
      <c r="C203" s="37"/>
      <c r="D203" s="220" t="s">
        <v>121</v>
      </c>
      <c r="E203" s="37"/>
      <c r="F203" s="221" t="s">
        <v>275</v>
      </c>
      <c r="G203" s="37"/>
      <c r="H203" s="37"/>
      <c r="I203" s="222"/>
      <c r="J203" s="37"/>
      <c r="K203" s="37"/>
      <c r="L203" s="41"/>
      <c r="M203" s="223"/>
      <c r="N203" s="224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121</v>
      </c>
      <c r="AU203" s="14" t="s">
        <v>83</v>
      </c>
    </row>
    <row r="204" spans="1:65" s="2" customFormat="1" ht="24.15" customHeight="1">
      <c r="A204" s="35"/>
      <c r="B204" s="36"/>
      <c r="C204" s="207" t="s">
        <v>276</v>
      </c>
      <c r="D204" s="207" t="s">
        <v>115</v>
      </c>
      <c r="E204" s="208" t="s">
        <v>277</v>
      </c>
      <c r="F204" s="209" t="s">
        <v>278</v>
      </c>
      <c r="G204" s="210" t="s">
        <v>118</v>
      </c>
      <c r="H204" s="211">
        <v>10</v>
      </c>
      <c r="I204" s="212"/>
      <c r="J204" s="213">
        <f>ROUND(I204*H204,2)</f>
        <v>0</v>
      </c>
      <c r="K204" s="209" t="s">
        <v>142</v>
      </c>
      <c r="L204" s="41"/>
      <c r="M204" s="214" t="s">
        <v>1</v>
      </c>
      <c r="N204" s="215" t="s">
        <v>38</v>
      </c>
      <c r="O204" s="88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18" t="s">
        <v>160</v>
      </c>
      <c r="AT204" s="218" t="s">
        <v>115</v>
      </c>
      <c r="AU204" s="218" t="s">
        <v>83</v>
      </c>
      <c r="AY204" s="14" t="s">
        <v>114</v>
      </c>
      <c r="BE204" s="219">
        <f>IF(N204="základní",J204,0)</f>
        <v>0</v>
      </c>
      <c r="BF204" s="219">
        <f>IF(N204="snížená",J204,0)</f>
        <v>0</v>
      </c>
      <c r="BG204" s="219">
        <f>IF(N204="zákl. přenesená",J204,0)</f>
        <v>0</v>
      </c>
      <c r="BH204" s="219">
        <f>IF(N204="sníž. přenesená",J204,0)</f>
        <v>0</v>
      </c>
      <c r="BI204" s="219">
        <f>IF(N204="nulová",J204,0)</f>
        <v>0</v>
      </c>
      <c r="BJ204" s="14" t="s">
        <v>81</v>
      </c>
      <c r="BK204" s="219">
        <f>ROUND(I204*H204,2)</f>
        <v>0</v>
      </c>
      <c r="BL204" s="14" t="s">
        <v>160</v>
      </c>
      <c r="BM204" s="218" t="s">
        <v>215</v>
      </c>
    </row>
    <row r="205" spans="1:47" s="2" customFormat="1" ht="12">
      <c r="A205" s="35"/>
      <c r="B205" s="36"/>
      <c r="C205" s="37"/>
      <c r="D205" s="220" t="s">
        <v>121</v>
      </c>
      <c r="E205" s="37"/>
      <c r="F205" s="221" t="s">
        <v>278</v>
      </c>
      <c r="G205" s="37"/>
      <c r="H205" s="37"/>
      <c r="I205" s="222"/>
      <c r="J205" s="37"/>
      <c r="K205" s="37"/>
      <c r="L205" s="41"/>
      <c r="M205" s="223"/>
      <c r="N205" s="224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121</v>
      </c>
      <c r="AU205" s="14" t="s">
        <v>83</v>
      </c>
    </row>
    <row r="206" spans="1:47" s="2" customFormat="1" ht="12">
      <c r="A206" s="35"/>
      <c r="B206" s="36"/>
      <c r="C206" s="37"/>
      <c r="D206" s="238" t="s">
        <v>143</v>
      </c>
      <c r="E206" s="37"/>
      <c r="F206" s="239" t="s">
        <v>279</v>
      </c>
      <c r="G206" s="37"/>
      <c r="H206" s="37"/>
      <c r="I206" s="222"/>
      <c r="J206" s="37"/>
      <c r="K206" s="37"/>
      <c r="L206" s="41"/>
      <c r="M206" s="223"/>
      <c r="N206" s="224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143</v>
      </c>
      <c r="AU206" s="14" t="s">
        <v>83</v>
      </c>
    </row>
    <row r="207" spans="1:65" s="2" customFormat="1" ht="24.15" customHeight="1">
      <c r="A207" s="35"/>
      <c r="B207" s="36"/>
      <c r="C207" s="207" t="s">
        <v>280</v>
      </c>
      <c r="D207" s="207" t="s">
        <v>115</v>
      </c>
      <c r="E207" s="208" t="s">
        <v>281</v>
      </c>
      <c r="F207" s="209" t="s">
        <v>282</v>
      </c>
      <c r="G207" s="210" t="s">
        <v>118</v>
      </c>
      <c r="H207" s="211">
        <v>10</v>
      </c>
      <c r="I207" s="212"/>
      <c r="J207" s="213">
        <f>ROUND(I207*H207,2)</f>
        <v>0</v>
      </c>
      <c r="K207" s="209" t="s">
        <v>142</v>
      </c>
      <c r="L207" s="41"/>
      <c r="M207" s="214" t="s">
        <v>1</v>
      </c>
      <c r="N207" s="215" t="s">
        <v>38</v>
      </c>
      <c r="O207" s="88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8" t="s">
        <v>160</v>
      </c>
      <c r="AT207" s="218" t="s">
        <v>115</v>
      </c>
      <c r="AU207" s="218" t="s">
        <v>83</v>
      </c>
      <c r="AY207" s="14" t="s">
        <v>114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4" t="s">
        <v>81</v>
      </c>
      <c r="BK207" s="219">
        <f>ROUND(I207*H207,2)</f>
        <v>0</v>
      </c>
      <c r="BL207" s="14" t="s">
        <v>160</v>
      </c>
      <c r="BM207" s="218" t="s">
        <v>177</v>
      </c>
    </row>
    <row r="208" spans="1:47" s="2" customFormat="1" ht="12">
      <c r="A208" s="35"/>
      <c r="B208" s="36"/>
      <c r="C208" s="37"/>
      <c r="D208" s="220" t="s">
        <v>121</v>
      </c>
      <c r="E208" s="37"/>
      <c r="F208" s="221" t="s">
        <v>282</v>
      </c>
      <c r="G208" s="37"/>
      <c r="H208" s="37"/>
      <c r="I208" s="222"/>
      <c r="J208" s="37"/>
      <c r="K208" s="37"/>
      <c r="L208" s="41"/>
      <c r="M208" s="223"/>
      <c r="N208" s="224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121</v>
      </c>
      <c r="AU208" s="14" t="s">
        <v>83</v>
      </c>
    </row>
    <row r="209" spans="1:47" s="2" customFormat="1" ht="12">
      <c r="A209" s="35"/>
      <c r="B209" s="36"/>
      <c r="C209" s="37"/>
      <c r="D209" s="238" t="s">
        <v>143</v>
      </c>
      <c r="E209" s="37"/>
      <c r="F209" s="239" t="s">
        <v>283</v>
      </c>
      <c r="G209" s="37"/>
      <c r="H209" s="37"/>
      <c r="I209" s="222"/>
      <c r="J209" s="37"/>
      <c r="K209" s="37"/>
      <c r="L209" s="41"/>
      <c r="M209" s="223"/>
      <c r="N209" s="224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143</v>
      </c>
      <c r="AU209" s="14" t="s">
        <v>83</v>
      </c>
    </row>
    <row r="210" spans="1:65" s="2" customFormat="1" ht="24.15" customHeight="1">
      <c r="A210" s="35"/>
      <c r="B210" s="36"/>
      <c r="C210" s="207" t="s">
        <v>284</v>
      </c>
      <c r="D210" s="207" t="s">
        <v>115</v>
      </c>
      <c r="E210" s="208" t="s">
        <v>285</v>
      </c>
      <c r="F210" s="209" t="s">
        <v>286</v>
      </c>
      <c r="G210" s="210" t="s">
        <v>118</v>
      </c>
      <c r="H210" s="211">
        <v>10</v>
      </c>
      <c r="I210" s="212"/>
      <c r="J210" s="213">
        <f>ROUND(I210*H210,2)</f>
        <v>0</v>
      </c>
      <c r="K210" s="209" t="s">
        <v>142</v>
      </c>
      <c r="L210" s="41"/>
      <c r="M210" s="214" t="s">
        <v>1</v>
      </c>
      <c r="N210" s="215" t="s">
        <v>38</v>
      </c>
      <c r="O210" s="88"/>
      <c r="P210" s="216">
        <f>O210*H210</f>
        <v>0</v>
      </c>
      <c r="Q210" s="216">
        <v>0</v>
      </c>
      <c r="R210" s="216">
        <f>Q210*H210</f>
        <v>0</v>
      </c>
      <c r="S210" s="216">
        <v>0</v>
      </c>
      <c r="T210" s="21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18" t="s">
        <v>160</v>
      </c>
      <c r="AT210" s="218" t="s">
        <v>115</v>
      </c>
      <c r="AU210" s="218" t="s">
        <v>83</v>
      </c>
      <c r="AY210" s="14" t="s">
        <v>114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81</v>
      </c>
      <c r="BK210" s="219">
        <f>ROUND(I210*H210,2)</f>
        <v>0</v>
      </c>
      <c r="BL210" s="14" t="s">
        <v>160</v>
      </c>
      <c r="BM210" s="218" t="s">
        <v>209</v>
      </c>
    </row>
    <row r="211" spans="1:47" s="2" customFormat="1" ht="12">
      <c r="A211" s="35"/>
      <c r="B211" s="36"/>
      <c r="C211" s="37"/>
      <c r="D211" s="220" t="s">
        <v>121</v>
      </c>
      <c r="E211" s="37"/>
      <c r="F211" s="221" t="s">
        <v>286</v>
      </c>
      <c r="G211" s="37"/>
      <c r="H211" s="37"/>
      <c r="I211" s="222"/>
      <c r="J211" s="37"/>
      <c r="K211" s="37"/>
      <c r="L211" s="41"/>
      <c r="M211" s="223"/>
      <c r="N211" s="224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121</v>
      </c>
      <c r="AU211" s="14" t="s">
        <v>83</v>
      </c>
    </row>
    <row r="212" spans="1:47" s="2" customFormat="1" ht="12">
      <c r="A212" s="35"/>
      <c r="B212" s="36"/>
      <c r="C212" s="37"/>
      <c r="D212" s="238" t="s">
        <v>143</v>
      </c>
      <c r="E212" s="37"/>
      <c r="F212" s="239" t="s">
        <v>287</v>
      </c>
      <c r="G212" s="37"/>
      <c r="H212" s="37"/>
      <c r="I212" s="222"/>
      <c r="J212" s="37"/>
      <c r="K212" s="37"/>
      <c r="L212" s="41"/>
      <c r="M212" s="223"/>
      <c r="N212" s="224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143</v>
      </c>
      <c r="AU212" s="14" t="s">
        <v>83</v>
      </c>
    </row>
    <row r="213" spans="1:65" s="2" customFormat="1" ht="24.15" customHeight="1">
      <c r="A213" s="35"/>
      <c r="B213" s="36"/>
      <c r="C213" s="207" t="s">
        <v>288</v>
      </c>
      <c r="D213" s="207" t="s">
        <v>115</v>
      </c>
      <c r="E213" s="208" t="s">
        <v>289</v>
      </c>
      <c r="F213" s="209" t="s">
        <v>290</v>
      </c>
      <c r="G213" s="210" t="s">
        <v>118</v>
      </c>
      <c r="H213" s="211">
        <v>10</v>
      </c>
      <c r="I213" s="212"/>
      <c r="J213" s="213">
        <f>ROUND(I213*H213,2)</f>
        <v>0</v>
      </c>
      <c r="K213" s="209" t="s">
        <v>142</v>
      </c>
      <c r="L213" s="41"/>
      <c r="M213" s="214" t="s">
        <v>1</v>
      </c>
      <c r="N213" s="215" t="s">
        <v>38</v>
      </c>
      <c r="O213" s="88"/>
      <c r="P213" s="216">
        <f>O213*H213</f>
        <v>0</v>
      </c>
      <c r="Q213" s="216">
        <v>0</v>
      </c>
      <c r="R213" s="216">
        <f>Q213*H213</f>
        <v>0</v>
      </c>
      <c r="S213" s="216">
        <v>0</v>
      </c>
      <c r="T213" s="21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8" t="s">
        <v>160</v>
      </c>
      <c r="AT213" s="218" t="s">
        <v>115</v>
      </c>
      <c r="AU213" s="218" t="s">
        <v>83</v>
      </c>
      <c r="AY213" s="14" t="s">
        <v>114</v>
      </c>
      <c r="BE213" s="219">
        <f>IF(N213="základní",J213,0)</f>
        <v>0</v>
      </c>
      <c r="BF213" s="219">
        <f>IF(N213="snížená",J213,0)</f>
        <v>0</v>
      </c>
      <c r="BG213" s="219">
        <f>IF(N213="zákl. přenesená",J213,0)</f>
        <v>0</v>
      </c>
      <c r="BH213" s="219">
        <f>IF(N213="sníž. přenesená",J213,0)</f>
        <v>0</v>
      </c>
      <c r="BI213" s="219">
        <f>IF(N213="nulová",J213,0)</f>
        <v>0</v>
      </c>
      <c r="BJ213" s="14" t="s">
        <v>81</v>
      </c>
      <c r="BK213" s="219">
        <f>ROUND(I213*H213,2)</f>
        <v>0</v>
      </c>
      <c r="BL213" s="14" t="s">
        <v>160</v>
      </c>
      <c r="BM213" s="218" t="s">
        <v>291</v>
      </c>
    </row>
    <row r="214" spans="1:47" s="2" customFormat="1" ht="12">
      <c r="A214" s="35"/>
      <c r="B214" s="36"/>
      <c r="C214" s="37"/>
      <c r="D214" s="220" t="s">
        <v>121</v>
      </c>
      <c r="E214" s="37"/>
      <c r="F214" s="221" t="s">
        <v>290</v>
      </c>
      <c r="G214" s="37"/>
      <c r="H214" s="37"/>
      <c r="I214" s="222"/>
      <c r="J214" s="37"/>
      <c r="K214" s="37"/>
      <c r="L214" s="41"/>
      <c r="M214" s="223"/>
      <c r="N214" s="224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121</v>
      </c>
      <c r="AU214" s="14" t="s">
        <v>83</v>
      </c>
    </row>
    <row r="215" spans="1:47" s="2" customFormat="1" ht="12">
      <c r="A215" s="35"/>
      <c r="B215" s="36"/>
      <c r="C215" s="37"/>
      <c r="D215" s="238" t="s">
        <v>143</v>
      </c>
      <c r="E215" s="37"/>
      <c r="F215" s="239" t="s">
        <v>292</v>
      </c>
      <c r="G215" s="37"/>
      <c r="H215" s="37"/>
      <c r="I215" s="222"/>
      <c r="J215" s="37"/>
      <c r="K215" s="37"/>
      <c r="L215" s="41"/>
      <c r="M215" s="223"/>
      <c r="N215" s="224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143</v>
      </c>
      <c r="AU215" s="14" t="s">
        <v>83</v>
      </c>
    </row>
    <row r="216" spans="1:65" s="2" customFormat="1" ht="24.15" customHeight="1">
      <c r="A216" s="35"/>
      <c r="B216" s="36"/>
      <c r="C216" s="207" t="s">
        <v>293</v>
      </c>
      <c r="D216" s="207" t="s">
        <v>115</v>
      </c>
      <c r="E216" s="208" t="s">
        <v>294</v>
      </c>
      <c r="F216" s="209" t="s">
        <v>295</v>
      </c>
      <c r="G216" s="210" t="s">
        <v>159</v>
      </c>
      <c r="H216" s="211">
        <v>100</v>
      </c>
      <c r="I216" s="212"/>
      <c r="J216" s="213">
        <f>ROUND(I216*H216,2)</f>
        <v>0</v>
      </c>
      <c r="K216" s="209" t="s">
        <v>142</v>
      </c>
      <c r="L216" s="41"/>
      <c r="M216" s="214" t="s">
        <v>1</v>
      </c>
      <c r="N216" s="215" t="s">
        <v>38</v>
      </c>
      <c r="O216" s="88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8" t="s">
        <v>160</v>
      </c>
      <c r="AT216" s="218" t="s">
        <v>115</v>
      </c>
      <c r="AU216" s="218" t="s">
        <v>83</v>
      </c>
      <c r="AY216" s="14" t="s">
        <v>114</v>
      </c>
      <c r="BE216" s="219">
        <f>IF(N216="základní",J216,0)</f>
        <v>0</v>
      </c>
      <c r="BF216" s="219">
        <f>IF(N216="snížená",J216,0)</f>
        <v>0</v>
      </c>
      <c r="BG216" s="219">
        <f>IF(N216="zákl. přenesená",J216,0)</f>
        <v>0</v>
      </c>
      <c r="BH216" s="219">
        <f>IF(N216="sníž. přenesená",J216,0)</f>
        <v>0</v>
      </c>
      <c r="BI216" s="219">
        <f>IF(N216="nulová",J216,0)</f>
        <v>0</v>
      </c>
      <c r="BJ216" s="14" t="s">
        <v>81</v>
      </c>
      <c r="BK216" s="219">
        <f>ROUND(I216*H216,2)</f>
        <v>0</v>
      </c>
      <c r="BL216" s="14" t="s">
        <v>160</v>
      </c>
      <c r="BM216" s="218" t="s">
        <v>296</v>
      </c>
    </row>
    <row r="217" spans="1:47" s="2" customFormat="1" ht="12">
      <c r="A217" s="35"/>
      <c r="B217" s="36"/>
      <c r="C217" s="37"/>
      <c r="D217" s="220" t="s">
        <v>121</v>
      </c>
      <c r="E217" s="37"/>
      <c r="F217" s="221" t="s">
        <v>295</v>
      </c>
      <c r="G217" s="37"/>
      <c r="H217" s="37"/>
      <c r="I217" s="222"/>
      <c r="J217" s="37"/>
      <c r="K217" s="37"/>
      <c r="L217" s="41"/>
      <c r="M217" s="223"/>
      <c r="N217" s="224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121</v>
      </c>
      <c r="AU217" s="14" t="s">
        <v>83</v>
      </c>
    </row>
    <row r="218" spans="1:47" s="2" customFormat="1" ht="12">
      <c r="A218" s="35"/>
      <c r="B218" s="36"/>
      <c r="C218" s="37"/>
      <c r="D218" s="238" t="s">
        <v>143</v>
      </c>
      <c r="E218" s="37"/>
      <c r="F218" s="239" t="s">
        <v>297</v>
      </c>
      <c r="G218" s="37"/>
      <c r="H218" s="37"/>
      <c r="I218" s="222"/>
      <c r="J218" s="37"/>
      <c r="K218" s="37"/>
      <c r="L218" s="41"/>
      <c r="M218" s="223"/>
      <c r="N218" s="224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143</v>
      </c>
      <c r="AU218" s="14" t="s">
        <v>83</v>
      </c>
    </row>
    <row r="219" spans="1:65" s="2" customFormat="1" ht="24.15" customHeight="1">
      <c r="A219" s="35"/>
      <c r="B219" s="36"/>
      <c r="C219" s="207" t="s">
        <v>298</v>
      </c>
      <c r="D219" s="207" t="s">
        <v>115</v>
      </c>
      <c r="E219" s="208" t="s">
        <v>299</v>
      </c>
      <c r="F219" s="209" t="s">
        <v>300</v>
      </c>
      <c r="G219" s="210" t="s">
        <v>118</v>
      </c>
      <c r="H219" s="211">
        <v>30</v>
      </c>
      <c r="I219" s="212"/>
      <c r="J219" s="213">
        <f>ROUND(I219*H219,2)</f>
        <v>0</v>
      </c>
      <c r="K219" s="209" t="s">
        <v>142</v>
      </c>
      <c r="L219" s="41"/>
      <c r="M219" s="214" t="s">
        <v>1</v>
      </c>
      <c r="N219" s="215" t="s">
        <v>38</v>
      </c>
      <c r="O219" s="88"/>
      <c r="P219" s="216">
        <f>O219*H219</f>
        <v>0</v>
      </c>
      <c r="Q219" s="216">
        <v>0</v>
      </c>
      <c r="R219" s="216">
        <f>Q219*H219</f>
        <v>0</v>
      </c>
      <c r="S219" s="216">
        <v>0</v>
      </c>
      <c r="T219" s="21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8" t="s">
        <v>160</v>
      </c>
      <c r="AT219" s="218" t="s">
        <v>115</v>
      </c>
      <c r="AU219" s="218" t="s">
        <v>83</v>
      </c>
      <c r="AY219" s="14" t="s">
        <v>114</v>
      </c>
      <c r="BE219" s="219">
        <f>IF(N219="základní",J219,0)</f>
        <v>0</v>
      </c>
      <c r="BF219" s="219">
        <f>IF(N219="snížená",J219,0)</f>
        <v>0</v>
      </c>
      <c r="BG219" s="219">
        <f>IF(N219="zákl. přenesená",J219,0)</f>
        <v>0</v>
      </c>
      <c r="BH219" s="219">
        <f>IF(N219="sníž. přenesená",J219,0)</f>
        <v>0</v>
      </c>
      <c r="BI219" s="219">
        <f>IF(N219="nulová",J219,0)</f>
        <v>0</v>
      </c>
      <c r="BJ219" s="14" t="s">
        <v>81</v>
      </c>
      <c r="BK219" s="219">
        <f>ROUND(I219*H219,2)</f>
        <v>0</v>
      </c>
      <c r="BL219" s="14" t="s">
        <v>160</v>
      </c>
      <c r="BM219" s="218" t="s">
        <v>301</v>
      </c>
    </row>
    <row r="220" spans="1:47" s="2" customFormat="1" ht="12">
      <c r="A220" s="35"/>
      <c r="B220" s="36"/>
      <c r="C220" s="37"/>
      <c r="D220" s="220" t="s">
        <v>121</v>
      </c>
      <c r="E220" s="37"/>
      <c r="F220" s="221" t="s">
        <v>300</v>
      </c>
      <c r="G220" s="37"/>
      <c r="H220" s="37"/>
      <c r="I220" s="222"/>
      <c r="J220" s="37"/>
      <c r="K220" s="37"/>
      <c r="L220" s="41"/>
      <c r="M220" s="223"/>
      <c r="N220" s="224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121</v>
      </c>
      <c r="AU220" s="14" t="s">
        <v>83</v>
      </c>
    </row>
    <row r="221" spans="1:47" s="2" customFormat="1" ht="12">
      <c r="A221" s="35"/>
      <c r="B221" s="36"/>
      <c r="C221" s="37"/>
      <c r="D221" s="238" t="s">
        <v>143</v>
      </c>
      <c r="E221" s="37"/>
      <c r="F221" s="239" t="s">
        <v>302</v>
      </c>
      <c r="G221" s="37"/>
      <c r="H221" s="37"/>
      <c r="I221" s="222"/>
      <c r="J221" s="37"/>
      <c r="K221" s="37"/>
      <c r="L221" s="41"/>
      <c r="M221" s="223"/>
      <c r="N221" s="224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143</v>
      </c>
      <c r="AU221" s="14" t="s">
        <v>83</v>
      </c>
    </row>
    <row r="222" spans="1:65" s="2" customFormat="1" ht="24.15" customHeight="1">
      <c r="A222" s="35"/>
      <c r="B222" s="36"/>
      <c r="C222" s="207" t="s">
        <v>303</v>
      </c>
      <c r="D222" s="207" t="s">
        <v>115</v>
      </c>
      <c r="E222" s="208" t="s">
        <v>304</v>
      </c>
      <c r="F222" s="209" t="s">
        <v>305</v>
      </c>
      <c r="G222" s="210" t="s">
        <v>141</v>
      </c>
      <c r="H222" s="211">
        <v>25</v>
      </c>
      <c r="I222" s="212"/>
      <c r="J222" s="213">
        <f>ROUND(I222*H222,2)</f>
        <v>0</v>
      </c>
      <c r="K222" s="209" t="s">
        <v>142</v>
      </c>
      <c r="L222" s="41"/>
      <c r="M222" s="214" t="s">
        <v>1</v>
      </c>
      <c r="N222" s="215" t="s">
        <v>38</v>
      </c>
      <c r="O222" s="88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8" t="s">
        <v>160</v>
      </c>
      <c r="AT222" s="218" t="s">
        <v>115</v>
      </c>
      <c r="AU222" s="218" t="s">
        <v>83</v>
      </c>
      <c r="AY222" s="14" t="s">
        <v>114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4" t="s">
        <v>81</v>
      </c>
      <c r="BK222" s="219">
        <f>ROUND(I222*H222,2)</f>
        <v>0</v>
      </c>
      <c r="BL222" s="14" t="s">
        <v>160</v>
      </c>
      <c r="BM222" s="218" t="s">
        <v>306</v>
      </c>
    </row>
    <row r="223" spans="1:47" s="2" customFormat="1" ht="12">
      <c r="A223" s="35"/>
      <c r="B223" s="36"/>
      <c r="C223" s="37"/>
      <c r="D223" s="220" t="s">
        <v>121</v>
      </c>
      <c r="E223" s="37"/>
      <c r="F223" s="221" t="s">
        <v>305</v>
      </c>
      <c r="G223" s="37"/>
      <c r="H223" s="37"/>
      <c r="I223" s="222"/>
      <c r="J223" s="37"/>
      <c r="K223" s="37"/>
      <c r="L223" s="41"/>
      <c r="M223" s="223"/>
      <c r="N223" s="224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121</v>
      </c>
      <c r="AU223" s="14" t="s">
        <v>83</v>
      </c>
    </row>
    <row r="224" spans="1:47" s="2" customFormat="1" ht="12">
      <c r="A224" s="35"/>
      <c r="B224" s="36"/>
      <c r="C224" s="37"/>
      <c r="D224" s="238" t="s">
        <v>143</v>
      </c>
      <c r="E224" s="37"/>
      <c r="F224" s="239" t="s">
        <v>307</v>
      </c>
      <c r="G224" s="37"/>
      <c r="H224" s="37"/>
      <c r="I224" s="222"/>
      <c r="J224" s="37"/>
      <c r="K224" s="37"/>
      <c r="L224" s="41"/>
      <c r="M224" s="223"/>
      <c r="N224" s="224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143</v>
      </c>
      <c r="AU224" s="14" t="s">
        <v>83</v>
      </c>
    </row>
    <row r="225" spans="1:65" s="2" customFormat="1" ht="24.15" customHeight="1">
      <c r="A225" s="35"/>
      <c r="B225" s="36"/>
      <c r="C225" s="207" t="s">
        <v>173</v>
      </c>
      <c r="D225" s="207" t="s">
        <v>115</v>
      </c>
      <c r="E225" s="208" t="s">
        <v>308</v>
      </c>
      <c r="F225" s="209" t="s">
        <v>309</v>
      </c>
      <c r="G225" s="210" t="s">
        <v>141</v>
      </c>
      <c r="H225" s="211">
        <v>25</v>
      </c>
      <c r="I225" s="212"/>
      <c r="J225" s="213">
        <f>ROUND(I225*H225,2)</f>
        <v>0</v>
      </c>
      <c r="K225" s="209" t="s">
        <v>142</v>
      </c>
      <c r="L225" s="41"/>
      <c r="M225" s="214" t="s">
        <v>1</v>
      </c>
      <c r="N225" s="215" t="s">
        <v>38</v>
      </c>
      <c r="O225" s="88"/>
      <c r="P225" s="216">
        <f>O225*H225</f>
        <v>0</v>
      </c>
      <c r="Q225" s="216">
        <v>0</v>
      </c>
      <c r="R225" s="216">
        <f>Q225*H225</f>
        <v>0</v>
      </c>
      <c r="S225" s="216">
        <v>0</v>
      </c>
      <c r="T225" s="21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8" t="s">
        <v>160</v>
      </c>
      <c r="AT225" s="218" t="s">
        <v>115</v>
      </c>
      <c r="AU225" s="218" t="s">
        <v>83</v>
      </c>
      <c r="AY225" s="14" t="s">
        <v>114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4" t="s">
        <v>81</v>
      </c>
      <c r="BK225" s="219">
        <f>ROUND(I225*H225,2)</f>
        <v>0</v>
      </c>
      <c r="BL225" s="14" t="s">
        <v>160</v>
      </c>
      <c r="BM225" s="218" t="s">
        <v>310</v>
      </c>
    </row>
    <row r="226" spans="1:47" s="2" customFormat="1" ht="12">
      <c r="A226" s="35"/>
      <c r="B226" s="36"/>
      <c r="C226" s="37"/>
      <c r="D226" s="220" t="s">
        <v>121</v>
      </c>
      <c r="E226" s="37"/>
      <c r="F226" s="221" t="s">
        <v>309</v>
      </c>
      <c r="G226" s="37"/>
      <c r="H226" s="37"/>
      <c r="I226" s="222"/>
      <c r="J226" s="37"/>
      <c r="K226" s="37"/>
      <c r="L226" s="41"/>
      <c r="M226" s="223"/>
      <c r="N226" s="224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121</v>
      </c>
      <c r="AU226" s="14" t="s">
        <v>83</v>
      </c>
    </row>
    <row r="227" spans="1:47" s="2" customFormat="1" ht="12">
      <c r="A227" s="35"/>
      <c r="B227" s="36"/>
      <c r="C227" s="37"/>
      <c r="D227" s="238" t="s">
        <v>143</v>
      </c>
      <c r="E227" s="37"/>
      <c r="F227" s="239" t="s">
        <v>311</v>
      </c>
      <c r="G227" s="37"/>
      <c r="H227" s="37"/>
      <c r="I227" s="222"/>
      <c r="J227" s="37"/>
      <c r="K227" s="37"/>
      <c r="L227" s="41"/>
      <c r="M227" s="223"/>
      <c r="N227" s="224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143</v>
      </c>
      <c r="AU227" s="14" t="s">
        <v>83</v>
      </c>
    </row>
    <row r="228" spans="1:65" s="2" customFormat="1" ht="24.15" customHeight="1">
      <c r="A228" s="35"/>
      <c r="B228" s="36"/>
      <c r="C228" s="207" t="s">
        <v>312</v>
      </c>
      <c r="D228" s="207" t="s">
        <v>115</v>
      </c>
      <c r="E228" s="208" t="s">
        <v>313</v>
      </c>
      <c r="F228" s="209" t="s">
        <v>314</v>
      </c>
      <c r="G228" s="210" t="s">
        <v>159</v>
      </c>
      <c r="H228" s="211">
        <v>10</v>
      </c>
      <c r="I228" s="212"/>
      <c r="J228" s="213">
        <f>ROUND(I228*H228,2)</f>
        <v>0</v>
      </c>
      <c r="K228" s="209" t="s">
        <v>142</v>
      </c>
      <c r="L228" s="41"/>
      <c r="M228" s="214" t="s">
        <v>1</v>
      </c>
      <c r="N228" s="215" t="s">
        <v>38</v>
      </c>
      <c r="O228" s="88"/>
      <c r="P228" s="216">
        <f>O228*H228</f>
        <v>0</v>
      </c>
      <c r="Q228" s="216">
        <v>0</v>
      </c>
      <c r="R228" s="216">
        <f>Q228*H228</f>
        <v>0</v>
      </c>
      <c r="S228" s="216">
        <v>0</v>
      </c>
      <c r="T228" s="21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8" t="s">
        <v>160</v>
      </c>
      <c r="AT228" s="218" t="s">
        <v>115</v>
      </c>
      <c r="AU228" s="218" t="s">
        <v>83</v>
      </c>
      <c r="AY228" s="14" t="s">
        <v>114</v>
      </c>
      <c r="BE228" s="219">
        <f>IF(N228="základní",J228,0)</f>
        <v>0</v>
      </c>
      <c r="BF228" s="219">
        <f>IF(N228="snížená",J228,0)</f>
        <v>0</v>
      </c>
      <c r="BG228" s="219">
        <f>IF(N228="zákl. přenesená",J228,0)</f>
        <v>0</v>
      </c>
      <c r="BH228" s="219">
        <f>IF(N228="sníž. přenesená",J228,0)</f>
        <v>0</v>
      </c>
      <c r="BI228" s="219">
        <f>IF(N228="nulová",J228,0)</f>
        <v>0</v>
      </c>
      <c r="BJ228" s="14" t="s">
        <v>81</v>
      </c>
      <c r="BK228" s="219">
        <f>ROUND(I228*H228,2)</f>
        <v>0</v>
      </c>
      <c r="BL228" s="14" t="s">
        <v>160</v>
      </c>
      <c r="BM228" s="218" t="s">
        <v>315</v>
      </c>
    </row>
    <row r="229" spans="1:47" s="2" customFormat="1" ht="12">
      <c r="A229" s="35"/>
      <c r="B229" s="36"/>
      <c r="C229" s="37"/>
      <c r="D229" s="220" t="s">
        <v>121</v>
      </c>
      <c r="E229" s="37"/>
      <c r="F229" s="221" t="s">
        <v>314</v>
      </c>
      <c r="G229" s="37"/>
      <c r="H229" s="37"/>
      <c r="I229" s="222"/>
      <c r="J229" s="37"/>
      <c r="K229" s="37"/>
      <c r="L229" s="41"/>
      <c r="M229" s="223"/>
      <c r="N229" s="224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121</v>
      </c>
      <c r="AU229" s="14" t="s">
        <v>83</v>
      </c>
    </row>
    <row r="230" spans="1:47" s="2" customFormat="1" ht="12">
      <c r="A230" s="35"/>
      <c r="B230" s="36"/>
      <c r="C230" s="37"/>
      <c r="D230" s="238" t="s">
        <v>143</v>
      </c>
      <c r="E230" s="37"/>
      <c r="F230" s="239" t="s">
        <v>316</v>
      </c>
      <c r="G230" s="37"/>
      <c r="H230" s="37"/>
      <c r="I230" s="222"/>
      <c r="J230" s="37"/>
      <c r="K230" s="37"/>
      <c r="L230" s="41"/>
      <c r="M230" s="223"/>
      <c r="N230" s="224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143</v>
      </c>
      <c r="AU230" s="14" t="s">
        <v>83</v>
      </c>
    </row>
    <row r="231" spans="1:65" s="2" customFormat="1" ht="24.15" customHeight="1">
      <c r="A231" s="35"/>
      <c r="B231" s="36"/>
      <c r="C231" s="207" t="s">
        <v>317</v>
      </c>
      <c r="D231" s="207" t="s">
        <v>115</v>
      </c>
      <c r="E231" s="208" t="s">
        <v>318</v>
      </c>
      <c r="F231" s="209" t="s">
        <v>319</v>
      </c>
      <c r="G231" s="210" t="s">
        <v>159</v>
      </c>
      <c r="H231" s="211">
        <v>20</v>
      </c>
      <c r="I231" s="212"/>
      <c r="J231" s="213">
        <f>ROUND(I231*H231,2)</f>
        <v>0</v>
      </c>
      <c r="K231" s="209" t="s">
        <v>142</v>
      </c>
      <c r="L231" s="41"/>
      <c r="M231" s="214" t="s">
        <v>1</v>
      </c>
      <c r="N231" s="215" t="s">
        <v>38</v>
      </c>
      <c r="O231" s="88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18" t="s">
        <v>160</v>
      </c>
      <c r="AT231" s="218" t="s">
        <v>115</v>
      </c>
      <c r="AU231" s="218" t="s">
        <v>83</v>
      </c>
      <c r="AY231" s="14" t="s">
        <v>114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4" t="s">
        <v>81</v>
      </c>
      <c r="BK231" s="219">
        <f>ROUND(I231*H231,2)</f>
        <v>0</v>
      </c>
      <c r="BL231" s="14" t="s">
        <v>160</v>
      </c>
      <c r="BM231" s="218" t="s">
        <v>320</v>
      </c>
    </row>
    <row r="232" spans="1:47" s="2" customFormat="1" ht="12">
      <c r="A232" s="35"/>
      <c r="B232" s="36"/>
      <c r="C232" s="37"/>
      <c r="D232" s="220" t="s">
        <v>121</v>
      </c>
      <c r="E232" s="37"/>
      <c r="F232" s="221" t="s">
        <v>319</v>
      </c>
      <c r="G232" s="37"/>
      <c r="H232" s="37"/>
      <c r="I232" s="222"/>
      <c r="J232" s="37"/>
      <c r="K232" s="37"/>
      <c r="L232" s="41"/>
      <c r="M232" s="223"/>
      <c r="N232" s="224"/>
      <c r="O232" s="88"/>
      <c r="P232" s="88"/>
      <c r="Q232" s="88"/>
      <c r="R232" s="88"/>
      <c r="S232" s="88"/>
      <c r="T232" s="89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4" t="s">
        <v>121</v>
      </c>
      <c r="AU232" s="14" t="s">
        <v>83</v>
      </c>
    </row>
    <row r="233" spans="1:47" s="2" customFormat="1" ht="12">
      <c r="A233" s="35"/>
      <c r="B233" s="36"/>
      <c r="C233" s="37"/>
      <c r="D233" s="238" t="s">
        <v>143</v>
      </c>
      <c r="E233" s="37"/>
      <c r="F233" s="239" t="s">
        <v>321</v>
      </c>
      <c r="G233" s="37"/>
      <c r="H233" s="37"/>
      <c r="I233" s="222"/>
      <c r="J233" s="37"/>
      <c r="K233" s="37"/>
      <c r="L233" s="41"/>
      <c r="M233" s="223"/>
      <c r="N233" s="224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143</v>
      </c>
      <c r="AU233" s="14" t="s">
        <v>83</v>
      </c>
    </row>
    <row r="234" spans="1:65" s="2" customFormat="1" ht="24.15" customHeight="1">
      <c r="A234" s="35"/>
      <c r="B234" s="36"/>
      <c r="C234" s="207" t="s">
        <v>322</v>
      </c>
      <c r="D234" s="207" t="s">
        <v>115</v>
      </c>
      <c r="E234" s="208" t="s">
        <v>323</v>
      </c>
      <c r="F234" s="209" t="s">
        <v>324</v>
      </c>
      <c r="G234" s="210" t="s">
        <v>118</v>
      </c>
      <c r="H234" s="211">
        <v>10</v>
      </c>
      <c r="I234" s="212"/>
      <c r="J234" s="213">
        <f>ROUND(I234*H234,2)</f>
        <v>0</v>
      </c>
      <c r="K234" s="209" t="s">
        <v>142</v>
      </c>
      <c r="L234" s="41"/>
      <c r="M234" s="214" t="s">
        <v>1</v>
      </c>
      <c r="N234" s="215" t="s">
        <v>38</v>
      </c>
      <c r="O234" s="88"/>
      <c r="P234" s="216">
        <f>O234*H234</f>
        <v>0</v>
      </c>
      <c r="Q234" s="216">
        <v>0</v>
      </c>
      <c r="R234" s="216">
        <f>Q234*H234</f>
        <v>0</v>
      </c>
      <c r="S234" s="216">
        <v>0</v>
      </c>
      <c r="T234" s="21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18" t="s">
        <v>160</v>
      </c>
      <c r="AT234" s="218" t="s">
        <v>115</v>
      </c>
      <c r="AU234" s="218" t="s">
        <v>83</v>
      </c>
      <c r="AY234" s="14" t="s">
        <v>114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4" t="s">
        <v>81</v>
      </c>
      <c r="BK234" s="219">
        <f>ROUND(I234*H234,2)</f>
        <v>0</v>
      </c>
      <c r="BL234" s="14" t="s">
        <v>160</v>
      </c>
      <c r="BM234" s="218" t="s">
        <v>325</v>
      </c>
    </row>
    <row r="235" spans="1:47" s="2" customFormat="1" ht="12">
      <c r="A235" s="35"/>
      <c r="B235" s="36"/>
      <c r="C235" s="37"/>
      <c r="D235" s="220" t="s">
        <v>121</v>
      </c>
      <c r="E235" s="37"/>
      <c r="F235" s="221" t="s">
        <v>324</v>
      </c>
      <c r="G235" s="37"/>
      <c r="H235" s="37"/>
      <c r="I235" s="222"/>
      <c r="J235" s="37"/>
      <c r="K235" s="37"/>
      <c r="L235" s="41"/>
      <c r="M235" s="223"/>
      <c r="N235" s="224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121</v>
      </c>
      <c r="AU235" s="14" t="s">
        <v>83</v>
      </c>
    </row>
    <row r="236" spans="1:47" s="2" customFormat="1" ht="12">
      <c r="A236" s="35"/>
      <c r="B236" s="36"/>
      <c r="C236" s="37"/>
      <c r="D236" s="238" t="s">
        <v>143</v>
      </c>
      <c r="E236" s="37"/>
      <c r="F236" s="239" t="s">
        <v>326</v>
      </c>
      <c r="G236" s="37"/>
      <c r="H236" s="37"/>
      <c r="I236" s="222"/>
      <c r="J236" s="37"/>
      <c r="K236" s="37"/>
      <c r="L236" s="41"/>
      <c r="M236" s="223"/>
      <c r="N236" s="224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143</v>
      </c>
      <c r="AU236" s="14" t="s">
        <v>83</v>
      </c>
    </row>
    <row r="237" spans="1:65" s="2" customFormat="1" ht="24.15" customHeight="1">
      <c r="A237" s="35"/>
      <c r="B237" s="36"/>
      <c r="C237" s="207" t="s">
        <v>232</v>
      </c>
      <c r="D237" s="207" t="s">
        <v>115</v>
      </c>
      <c r="E237" s="208" t="s">
        <v>327</v>
      </c>
      <c r="F237" s="209" t="s">
        <v>328</v>
      </c>
      <c r="G237" s="210" t="s">
        <v>118</v>
      </c>
      <c r="H237" s="211">
        <v>5</v>
      </c>
      <c r="I237" s="212"/>
      <c r="J237" s="213">
        <f>ROUND(I237*H237,2)</f>
        <v>0</v>
      </c>
      <c r="K237" s="209" t="s">
        <v>142</v>
      </c>
      <c r="L237" s="41"/>
      <c r="M237" s="214" t="s">
        <v>1</v>
      </c>
      <c r="N237" s="215" t="s">
        <v>38</v>
      </c>
      <c r="O237" s="88"/>
      <c r="P237" s="216">
        <f>O237*H237</f>
        <v>0</v>
      </c>
      <c r="Q237" s="216">
        <v>0</v>
      </c>
      <c r="R237" s="216">
        <f>Q237*H237</f>
        <v>0</v>
      </c>
      <c r="S237" s="216">
        <v>0</v>
      </c>
      <c r="T237" s="21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8" t="s">
        <v>160</v>
      </c>
      <c r="AT237" s="218" t="s">
        <v>115</v>
      </c>
      <c r="AU237" s="218" t="s">
        <v>83</v>
      </c>
      <c r="AY237" s="14" t="s">
        <v>114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4" t="s">
        <v>81</v>
      </c>
      <c r="BK237" s="219">
        <f>ROUND(I237*H237,2)</f>
        <v>0</v>
      </c>
      <c r="BL237" s="14" t="s">
        <v>160</v>
      </c>
      <c r="BM237" s="218" t="s">
        <v>329</v>
      </c>
    </row>
    <row r="238" spans="1:47" s="2" customFormat="1" ht="12">
      <c r="A238" s="35"/>
      <c r="B238" s="36"/>
      <c r="C238" s="37"/>
      <c r="D238" s="220" t="s">
        <v>121</v>
      </c>
      <c r="E238" s="37"/>
      <c r="F238" s="221" t="s">
        <v>328</v>
      </c>
      <c r="G238" s="37"/>
      <c r="H238" s="37"/>
      <c r="I238" s="222"/>
      <c r="J238" s="37"/>
      <c r="K238" s="37"/>
      <c r="L238" s="41"/>
      <c r="M238" s="223"/>
      <c r="N238" s="224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121</v>
      </c>
      <c r="AU238" s="14" t="s">
        <v>83</v>
      </c>
    </row>
    <row r="239" spans="1:47" s="2" customFormat="1" ht="12">
      <c r="A239" s="35"/>
      <c r="B239" s="36"/>
      <c r="C239" s="37"/>
      <c r="D239" s="238" t="s">
        <v>143</v>
      </c>
      <c r="E239" s="37"/>
      <c r="F239" s="239" t="s">
        <v>330</v>
      </c>
      <c r="G239" s="37"/>
      <c r="H239" s="37"/>
      <c r="I239" s="222"/>
      <c r="J239" s="37"/>
      <c r="K239" s="37"/>
      <c r="L239" s="41"/>
      <c r="M239" s="223"/>
      <c r="N239" s="224"/>
      <c r="O239" s="88"/>
      <c r="P239" s="88"/>
      <c r="Q239" s="88"/>
      <c r="R239" s="88"/>
      <c r="S239" s="88"/>
      <c r="T239" s="89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4" t="s">
        <v>143</v>
      </c>
      <c r="AU239" s="14" t="s">
        <v>83</v>
      </c>
    </row>
    <row r="240" spans="1:65" s="2" customFormat="1" ht="24.15" customHeight="1">
      <c r="A240" s="35"/>
      <c r="B240" s="36"/>
      <c r="C240" s="207" t="s">
        <v>331</v>
      </c>
      <c r="D240" s="207" t="s">
        <v>115</v>
      </c>
      <c r="E240" s="208" t="s">
        <v>332</v>
      </c>
      <c r="F240" s="209" t="s">
        <v>333</v>
      </c>
      <c r="G240" s="210" t="s">
        <v>118</v>
      </c>
      <c r="H240" s="211">
        <v>25</v>
      </c>
      <c r="I240" s="212"/>
      <c r="J240" s="213">
        <f>ROUND(I240*H240,2)</f>
        <v>0</v>
      </c>
      <c r="K240" s="209" t="s">
        <v>142</v>
      </c>
      <c r="L240" s="41"/>
      <c r="M240" s="214" t="s">
        <v>1</v>
      </c>
      <c r="N240" s="215" t="s">
        <v>38</v>
      </c>
      <c r="O240" s="88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8" t="s">
        <v>160</v>
      </c>
      <c r="AT240" s="218" t="s">
        <v>115</v>
      </c>
      <c r="AU240" s="218" t="s">
        <v>83</v>
      </c>
      <c r="AY240" s="14" t="s">
        <v>114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4" t="s">
        <v>81</v>
      </c>
      <c r="BK240" s="219">
        <f>ROUND(I240*H240,2)</f>
        <v>0</v>
      </c>
      <c r="BL240" s="14" t="s">
        <v>160</v>
      </c>
      <c r="BM240" s="218" t="s">
        <v>334</v>
      </c>
    </row>
    <row r="241" spans="1:47" s="2" customFormat="1" ht="12">
      <c r="A241" s="35"/>
      <c r="B241" s="36"/>
      <c r="C241" s="37"/>
      <c r="D241" s="220" t="s">
        <v>121</v>
      </c>
      <c r="E241" s="37"/>
      <c r="F241" s="221" t="s">
        <v>333</v>
      </c>
      <c r="G241" s="37"/>
      <c r="H241" s="37"/>
      <c r="I241" s="222"/>
      <c r="J241" s="37"/>
      <c r="K241" s="37"/>
      <c r="L241" s="41"/>
      <c r="M241" s="223"/>
      <c r="N241" s="224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121</v>
      </c>
      <c r="AU241" s="14" t="s">
        <v>83</v>
      </c>
    </row>
    <row r="242" spans="1:47" s="2" customFormat="1" ht="12">
      <c r="A242" s="35"/>
      <c r="B242" s="36"/>
      <c r="C242" s="37"/>
      <c r="D242" s="238" t="s">
        <v>143</v>
      </c>
      <c r="E242" s="37"/>
      <c r="F242" s="239" t="s">
        <v>335</v>
      </c>
      <c r="G242" s="37"/>
      <c r="H242" s="37"/>
      <c r="I242" s="222"/>
      <c r="J242" s="37"/>
      <c r="K242" s="37"/>
      <c r="L242" s="41"/>
      <c r="M242" s="223"/>
      <c r="N242" s="224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143</v>
      </c>
      <c r="AU242" s="14" t="s">
        <v>83</v>
      </c>
    </row>
    <row r="243" spans="1:65" s="2" customFormat="1" ht="24.15" customHeight="1">
      <c r="A243" s="35"/>
      <c r="B243" s="36"/>
      <c r="C243" s="207" t="s">
        <v>227</v>
      </c>
      <c r="D243" s="207" t="s">
        <v>115</v>
      </c>
      <c r="E243" s="208" t="s">
        <v>336</v>
      </c>
      <c r="F243" s="209" t="s">
        <v>337</v>
      </c>
      <c r="G243" s="210" t="s">
        <v>118</v>
      </c>
      <c r="H243" s="211">
        <v>25</v>
      </c>
      <c r="I243" s="212"/>
      <c r="J243" s="213">
        <f>ROUND(I243*H243,2)</f>
        <v>0</v>
      </c>
      <c r="K243" s="209" t="s">
        <v>142</v>
      </c>
      <c r="L243" s="41"/>
      <c r="M243" s="214" t="s">
        <v>1</v>
      </c>
      <c r="N243" s="215" t="s">
        <v>38</v>
      </c>
      <c r="O243" s="88"/>
      <c r="P243" s="216">
        <f>O243*H243</f>
        <v>0</v>
      </c>
      <c r="Q243" s="216">
        <v>0</v>
      </c>
      <c r="R243" s="216">
        <f>Q243*H243</f>
        <v>0</v>
      </c>
      <c r="S243" s="216">
        <v>0</v>
      </c>
      <c r="T243" s="21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8" t="s">
        <v>160</v>
      </c>
      <c r="AT243" s="218" t="s">
        <v>115</v>
      </c>
      <c r="AU243" s="218" t="s">
        <v>83</v>
      </c>
      <c r="AY243" s="14" t="s">
        <v>114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4" t="s">
        <v>81</v>
      </c>
      <c r="BK243" s="219">
        <f>ROUND(I243*H243,2)</f>
        <v>0</v>
      </c>
      <c r="BL243" s="14" t="s">
        <v>160</v>
      </c>
      <c r="BM243" s="218" t="s">
        <v>338</v>
      </c>
    </row>
    <row r="244" spans="1:47" s="2" customFormat="1" ht="12">
      <c r="A244" s="35"/>
      <c r="B244" s="36"/>
      <c r="C244" s="37"/>
      <c r="D244" s="220" t="s">
        <v>121</v>
      </c>
      <c r="E244" s="37"/>
      <c r="F244" s="221" t="s">
        <v>337</v>
      </c>
      <c r="G244" s="37"/>
      <c r="H244" s="37"/>
      <c r="I244" s="222"/>
      <c r="J244" s="37"/>
      <c r="K244" s="37"/>
      <c r="L244" s="41"/>
      <c r="M244" s="223"/>
      <c r="N244" s="224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121</v>
      </c>
      <c r="AU244" s="14" t="s">
        <v>83</v>
      </c>
    </row>
    <row r="245" spans="1:47" s="2" customFormat="1" ht="12">
      <c r="A245" s="35"/>
      <c r="B245" s="36"/>
      <c r="C245" s="37"/>
      <c r="D245" s="238" t="s">
        <v>143</v>
      </c>
      <c r="E245" s="37"/>
      <c r="F245" s="239" t="s">
        <v>339</v>
      </c>
      <c r="G245" s="37"/>
      <c r="H245" s="37"/>
      <c r="I245" s="222"/>
      <c r="J245" s="37"/>
      <c r="K245" s="37"/>
      <c r="L245" s="41"/>
      <c r="M245" s="223"/>
      <c r="N245" s="224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143</v>
      </c>
      <c r="AU245" s="14" t="s">
        <v>83</v>
      </c>
    </row>
    <row r="246" spans="1:65" s="2" customFormat="1" ht="24.15" customHeight="1">
      <c r="A246" s="35"/>
      <c r="B246" s="36"/>
      <c r="C246" s="240" t="s">
        <v>174</v>
      </c>
      <c r="D246" s="240" t="s">
        <v>170</v>
      </c>
      <c r="E246" s="241" t="s">
        <v>340</v>
      </c>
      <c r="F246" s="242" t="s">
        <v>341</v>
      </c>
      <c r="G246" s="243" t="s">
        <v>118</v>
      </c>
      <c r="H246" s="244">
        <v>25</v>
      </c>
      <c r="I246" s="245"/>
      <c r="J246" s="246">
        <f>ROUND(I246*H246,2)</f>
        <v>0</v>
      </c>
      <c r="K246" s="242" t="s">
        <v>142</v>
      </c>
      <c r="L246" s="247"/>
      <c r="M246" s="248" t="s">
        <v>1</v>
      </c>
      <c r="N246" s="249" t="s">
        <v>38</v>
      </c>
      <c r="O246" s="88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18" t="s">
        <v>173</v>
      </c>
      <c r="AT246" s="218" t="s">
        <v>170</v>
      </c>
      <c r="AU246" s="218" t="s">
        <v>83</v>
      </c>
      <c r="AY246" s="14" t="s">
        <v>114</v>
      </c>
      <c r="BE246" s="219">
        <f>IF(N246="základní",J246,0)</f>
        <v>0</v>
      </c>
      <c r="BF246" s="219">
        <f>IF(N246="snížená",J246,0)</f>
        <v>0</v>
      </c>
      <c r="BG246" s="219">
        <f>IF(N246="zákl. přenesená",J246,0)</f>
        <v>0</v>
      </c>
      <c r="BH246" s="219">
        <f>IF(N246="sníž. přenesená",J246,0)</f>
        <v>0</v>
      </c>
      <c r="BI246" s="219">
        <f>IF(N246="nulová",J246,0)</f>
        <v>0</v>
      </c>
      <c r="BJ246" s="14" t="s">
        <v>81</v>
      </c>
      <c r="BK246" s="219">
        <f>ROUND(I246*H246,2)</f>
        <v>0</v>
      </c>
      <c r="BL246" s="14" t="s">
        <v>160</v>
      </c>
      <c r="BM246" s="218" t="s">
        <v>267</v>
      </c>
    </row>
    <row r="247" spans="1:47" s="2" customFormat="1" ht="12">
      <c r="A247" s="35"/>
      <c r="B247" s="36"/>
      <c r="C247" s="37"/>
      <c r="D247" s="220" t="s">
        <v>121</v>
      </c>
      <c r="E247" s="37"/>
      <c r="F247" s="221" t="s">
        <v>341</v>
      </c>
      <c r="G247" s="37"/>
      <c r="H247" s="37"/>
      <c r="I247" s="222"/>
      <c r="J247" s="37"/>
      <c r="K247" s="37"/>
      <c r="L247" s="41"/>
      <c r="M247" s="223"/>
      <c r="N247" s="224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121</v>
      </c>
      <c r="AU247" s="14" t="s">
        <v>83</v>
      </c>
    </row>
    <row r="248" spans="1:65" s="2" customFormat="1" ht="24.15" customHeight="1">
      <c r="A248" s="35"/>
      <c r="B248" s="36"/>
      <c r="C248" s="240" t="s">
        <v>342</v>
      </c>
      <c r="D248" s="240" t="s">
        <v>170</v>
      </c>
      <c r="E248" s="241" t="s">
        <v>343</v>
      </c>
      <c r="F248" s="242" t="s">
        <v>344</v>
      </c>
      <c r="G248" s="243" t="s">
        <v>345</v>
      </c>
      <c r="H248" s="244">
        <v>4</v>
      </c>
      <c r="I248" s="245"/>
      <c r="J248" s="246">
        <f>ROUND(I248*H248,2)</f>
        <v>0</v>
      </c>
      <c r="K248" s="242" t="s">
        <v>142</v>
      </c>
      <c r="L248" s="247"/>
      <c r="M248" s="248" t="s">
        <v>1</v>
      </c>
      <c r="N248" s="249" t="s">
        <v>38</v>
      </c>
      <c r="O248" s="88"/>
      <c r="P248" s="216">
        <f>O248*H248</f>
        <v>0</v>
      </c>
      <c r="Q248" s="216">
        <v>0</v>
      </c>
      <c r="R248" s="216">
        <f>Q248*H248</f>
        <v>0</v>
      </c>
      <c r="S248" s="216">
        <v>0</v>
      </c>
      <c r="T248" s="21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18" t="s">
        <v>173</v>
      </c>
      <c r="AT248" s="218" t="s">
        <v>170</v>
      </c>
      <c r="AU248" s="218" t="s">
        <v>83</v>
      </c>
      <c r="AY248" s="14" t="s">
        <v>114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4" t="s">
        <v>81</v>
      </c>
      <c r="BK248" s="219">
        <f>ROUND(I248*H248,2)</f>
        <v>0</v>
      </c>
      <c r="BL248" s="14" t="s">
        <v>160</v>
      </c>
      <c r="BM248" s="218" t="s">
        <v>280</v>
      </c>
    </row>
    <row r="249" spans="1:47" s="2" customFormat="1" ht="12">
      <c r="A249" s="35"/>
      <c r="B249" s="36"/>
      <c r="C249" s="37"/>
      <c r="D249" s="220" t="s">
        <v>121</v>
      </c>
      <c r="E249" s="37"/>
      <c r="F249" s="221" t="s">
        <v>344</v>
      </c>
      <c r="G249" s="37"/>
      <c r="H249" s="37"/>
      <c r="I249" s="222"/>
      <c r="J249" s="37"/>
      <c r="K249" s="37"/>
      <c r="L249" s="41"/>
      <c r="M249" s="223"/>
      <c r="N249" s="224"/>
      <c r="O249" s="88"/>
      <c r="P249" s="88"/>
      <c r="Q249" s="88"/>
      <c r="R249" s="88"/>
      <c r="S249" s="88"/>
      <c r="T249" s="89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4" t="s">
        <v>121</v>
      </c>
      <c r="AU249" s="14" t="s">
        <v>83</v>
      </c>
    </row>
    <row r="250" spans="1:65" s="2" customFormat="1" ht="24.15" customHeight="1">
      <c r="A250" s="35"/>
      <c r="B250" s="36"/>
      <c r="C250" s="207" t="s">
        <v>346</v>
      </c>
      <c r="D250" s="207" t="s">
        <v>115</v>
      </c>
      <c r="E250" s="208" t="s">
        <v>347</v>
      </c>
      <c r="F250" s="209" t="s">
        <v>348</v>
      </c>
      <c r="G250" s="210" t="s">
        <v>118</v>
      </c>
      <c r="H250" s="211">
        <v>8</v>
      </c>
      <c r="I250" s="212"/>
      <c r="J250" s="213">
        <f>ROUND(I250*H250,2)</f>
        <v>0</v>
      </c>
      <c r="K250" s="209" t="s">
        <v>142</v>
      </c>
      <c r="L250" s="41"/>
      <c r="M250" s="214" t="s">
        <v>1</v>
      </c>
      <c r="N250" s="215" t="s">
        <v>38</v>
      </c>
      <c r="O250" s="88"/>
      <c r="P250" s="216">
        <f>O250*H250</f>
        <v>0</v>
      </c>
      <c r="Q250" s="216">
        <v>0</v>
      </c>
      <c r="R250" s="216">
        <f>Q250*H250</f>
        <v>0</v>
      </c>
      <c r="S250" s="216">
        <v>0</v>
      </c>
      <c r="T250" s="21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8" t="s">
        <v>160</v>
      </c>
      <c r="AT250" s="218" t="s">
        <v>115</v>
      </c>
      <c r="AU250" s="218" t="s">
        <v>83</v>
      </c>
      <c r="AY250" s="14" t="s">
        <v>114</v>
      </c>
      <c r="BE250" s="219">
        <f>IF(N250="základní",J250,0)</f>
        <v>0</v>
      </c>
      <c r="BF250" s="219">
        <f>IF(N250="snížená",J250,0)</f>
        <v>0</v>
      </c>
      <c r="BG250" s="219">
        <f>IF(N250="zákl. přenesená",J250,0)</f>
        <v>0</v>
      </c>
      <c r="BH250" s="219">
        <f>IF(N250="sníž. přenesená",J250,0)</f>
        <v>0</v>
      </c>
      <c r="BI250" s="219">
        <f>IF(N250="nulová",J250,0)</f>
        <v>0</v>
      </c>
      <c r="BJ250" s="14" t="s">
        <v>81</v>
      </c>
      <c r="BK250" s="219">
        <f>ROUND(I250*H250,2)</f>
        <v>0</v>
      </c>
      <c r="BL250" s="14" t="s">
        <v>160</v>
      </c>
      <c r="BM250" s="218" t="s">
        <v>349</v>
      </c>
    </row>
    <row r="251" spans="1:47" s="2" customFormat="1" ht="12">
      <c r="A251" s="35"/>
      <c r="B251" s="36"/>
      <c r="C251" s="37"/>
      <c r="D251" s="220" t="s">
        <v>121</v>
      </c>
      <c r="E251" s="37"/>
      <c r="F251" s="221" t="s">
        <v>348</v>
      </c>
      <c r="G251" s="37"/>
      <c r="H251" s="37"/>
      <c r="I251" s="222"/>
      <c r="J251" s="37"/>
      <c r="K251" s="37"/>
      <c r="L251" s="41"/>
      <c r="M251" s="223"/>
      <c r="N251" s="224"/>
      <c r="O251" s="88"/>
      <c r="P251" s="88"/>
      <c r="Q251" s="88"/>
      <c r="R251" s="88"/>
      <c r="S251" s="88"/>
      <c r="T251" s="89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4" t="s">
        <v>121</v>
      </c>
      <c r="AU251" s="14" t="s">
        <v>83</v>
      </c>
    </row>
    <row r="252" spans="1:47" s="2" customFormat="1" ht="12">
      <c r="A252" s="35"/>
      <c r="B252" s="36"/>
      <c r="C252" s="37"/>
      <c r="D252" s="238" t="s">
        <v>143</v>
      </c>
      <c r="E252" s="37"/>
      <c r="F252" s="239" t="s">
        <v>350</v>
      </c>
      <c r="G252" s="37"/>
      <c r="H252" s="37"/>
      <c r="I252" s="222"/>
      <c r="J252" s="37"/>
      <c r="K252" s="37"/>
      <c r="L252" s="41"/>
      <c r="M252" s="223"/>
      <c r="N252" s="224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143</v>
      </c>
      <c r="AU252" s="14" t="s">
        <v>83</v>
      </c>
    </row>
    <row r="253" spans="1:65" s="2" customFormat="1" ht="24.15" customHeight="1">
      <c r="A253" s="35"/>
      <c r="B253" s="36"/>
      <c r="C253" s="207" t="s">
        <v>246</v>
      </c>
      <c r="D253" s="207" t="s">
        <v>115</v>
      </c>
      <c r="E253" s="208" t="s">
        <v>351</v>
      </c>
      <c r="F253" s="209" t="s">
        <v>352</v>
      </c>
      <c r="G253" s="210" t="s">
        <v>118</v>
      </c>
      <c r="H253" s="211">
        <v>8</v>
      </c>
      <c r="I253" s="212"/>
      <c r="J253" s="213">
        <f>ROUND(I253*H253,2)</f>
        <v>0</v>
      </c>
      <c r="K253" s="209" t="s">
        <v>142</v>
      </c>
      <c r="L253" s="41"/>
      <c r="M253" s="214" t="s">
        <v>1</v>
      </c>
      <c r="N253" s="215" t="s">
        <v>38</v>
      </c>
      <c r="O253" s="88"/>
      <c r="P253" s="216">
        <f>O253*H253</f>
        <v>0</v>
      </c>
      <c r="Q253" s="216">
        <v>0</v>
      </c>
      <c r="R253" s="216">
        <f>Q253*H253</f>
        <v>0</v>
      </c>
      <c r="S253" s="216">
        <v>0</v>
      </c>
      <c r="T253" s="21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8" t="s">
        <v>160</v>
      </c>
      <c r="AT253" s="218" t="s">
        <v>115</v>
      </c>
      <c r="AU253" s="218" t="s">
        <v>83</v>
      </c>
      <c r="AY253" s="14" t="s">
        <v>114</v>
      </c>
      <c r="BE253" s="219">
        <f>IF(N253="základní",J253,0)</f>
        <v>0</v>
      </c>
      <c r="BF253" s="219">
        <f>IF(N253="snížená",J253,0)</f>
        <v>0</v>
      </c>
      <c r="BG253" s="219">
        <f>IF(N253="zákl. přenesená",J253,0)</f>
        <v>0</v>
      </c>
      <c r="BH253" s="219">
        <f>IF(N253="sníž. přenesená",J253,0)</f>
        <v>0</v>
      </c>
      <c r="BI253" s="219">
        <f>IF(N253="nulová",J253,0)</f>
        <v>0</v>
      </c>
      <c r="BJ253" s="14" t="s">
        <v>81</v>
      </c>
      <c r="BK253" s="219">
        <f>ROUND(I253*H253,2)</f>
        <v>0</v>
      </c>
      <c r="BL253" s="14" t="s">
        <v>160</v>
      </c>
      <c r="BM253" s="218" t="s">
        <v>353</v>
      </c>
    </row>
    <row r="254" spans="1:47" s="2" customFormat="1" ht="12">
      <c r="A254" s="35"/>
      <c r="B254" s="36"/>
      <c r="C254" s="37"/>
      <c r="D254" s="220" t="s">
        <v>121</v>
      </c>
      <c r="E254" s="37"/>
      <c r="F254" s="221" t="s">
        <v>352</v>
      </c>
      <c r="G254" s="37"/>
      <c r="H254" s="37"/>
      <c r="I254" s="222"/>
      <c r="J254" s="37"/>
      <c r="K254" s="37"/>
      <c r="L254" s="41"/>
      <c r="M254" s="223"/>
      <c r="N254" s="224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121</v>
      </c>
      <c r="AU254" s="14" t="s">
        <v>83</v>
      </c>
    </row>
    <row r="255" spans="1:47" s="2" customFormat="1" ht="12">
      <c r="A255" s="35"/>
      <c r="B255" s="36"/>
      <c r="C255" s="37"/>
      <c r="D255" s="238" t="s">
        <v>143</v>
      </c>
      <c r="E255" s="37"/>
      <c r="F255" s="239" t="s">
        <v>354</v>
      </c>
      <c r="G255" s="37"/>
      <c r="H255" s="37"/>
      <c r="I255" s="222"/>
      <c r="J255" s="37"/>
      <c r="K255" s="37"/>
      <c r="L255" s="41"/>
      <c r="M255" s="223"/>
      <c r="N255" s="224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143</v>
      </c>
      <c r="AU255" s="14" t="s">
        <v>83</v>
      </c>
    </row>
    <row r="256" spans="1:65" s="2" customFormat="1" ht="16.5" customHeight="1">
      <c r="A256" s="35"/>
      <c r="B256" s="36"/>
      <c r="C256" s="240" t="s">
        <v>8</v>
      </c>
      <c r="D256" s="240" t="s">
        <v>170</v>
      </c>
      <c r="E256" s="241" t="s">
        <v>355</v>
      </c>
      <c r="F256" s="242" t="s">
        <v>356</v>
      </c>
      <c r="G256" s="243" t="s">
        <v>118</v>
      </c>
      <c r="H256" s="244">
        <v>8</v>
      </c>
      <c r="I256" s="245"/>
      <c r="J256" s="246">
        <f>ROUND(I256*H256,2)</f>
        <v>0</v>
      </c>
      <c r="K256" s="242" t="s">
        <v>142</v>
      </c>
      <c r="L256" s="247"/>
      <c r="M256" s="248" t="s">
        <v>1</v>
      </c>
      <c r="N256" s="249" t="s">
        <v>38</v>
      </c>
      <c r="O256" s="88"/>
      <c r="P256" s="216">
        <f>O256*H256</f>
        <v>0</v>
      </c>
      <c r="Q256" s="216">
        <v>0</v>
      </c>
      <c r="R256" s="216">
        <f>Q256*H256</f>
        <v>0</v>
      </c>
      <c r="S256" s="216">
        <v>0</v>
      </c>
      <c r="T256" s="21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8" t="s">
        <v>173</v>
      </c>
      <c r="AT256" s="218" t="s">
        <v>170</v>
      </c>
      <c r="AU256" s="218" t="s">
        <v>83</v>
      </c>
      <c r="AY256" s="14" t="s">
        <v>114</v>
      </c>
      <c r="BE256" s="219">
        <f>IF(N256="základní",J256,0)</f>
        <v>0</v>
      </c>
      <c r="BF256" s="219">
        <f>IF(N256="snížená",J256,0)</f>
        <v>0</v>
      </c>
      <c r="BG256" s="219">
        <f>IF(N256="zákl. přenesená",J256,0)</f>
        <v>0</v>
      </c>
      <c r="BH256" s="219">
        <f>IF(N256="sníž. přenesená",J256,0)</f>
        <v>0</v>
      </c>
      <c r="BI256" s="219">
        <f>IF(N256="nulová",J256,0)</f>
        <v>0</v>
      </c>
      <c r="BJ256" s="14" t="s">
        <v>81</v>
      </c>
      <c r="BK256" s="219">
        <f>ROUND(I256*H256,2)</f>
        <v>0</v>
      </c>
      <c r="BL256" s="14" t="s">
        <v>160</v>
      </c>
      <c r="BM256" s="218" t="s">
        <v>298</v>
      </c>
    </row>
    <row r="257" spans="1:47" s="2" customFormat="1" ht="12">
      <c r="A257" s="35"/>
      <c r="B257" s="36"/>
      <c r="C257" s="37"/>
      <c r="D257" s="220" t="s">
        <v>121</v>
      </c>
      <c r="E257" s="37"/>
      <c r="F257" s="221" t="s">
        <v>356</v>
      </c>
      <c r="G257" s="37"/>
      <c r="H257" s="37"/>
      <c r="I257" s="222"/>
      <c r="J257" s="37"/>
      <c r="K257" s="37"/>
      <c r="L257" s="41"/>
      <c r="M257" s="223"/>
      <c r="N257" s="224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121</v>
      </c>
      <c r="AU257" s="14" t="s">
        <v>83</v>
      </c>
    </row>
    <row r="258" spans="1:65" s="2" customFormat="1" ht="16.5" customHeight="1">
      <c r="A258" s="35"/>
      <c r="B258" s="36"/>
      <c r="C258" s="240" t="s">
        <v>237</v>
      </c>
      <c r="D258" s="240" t="s">
        <v>170</v>
      </c>
      <c r="E258" s="241" t="s">
        <v>357</v>
      </c>
      <c r="F258" s="242" t="s">
        <v>358</v>
      </c>
      <c r="G258" s="243" t="s">
        <v>118</v>
      </c>
      <c r="H258" s="244">
        <v>8</v>
      </c>
      <c r="I258" s="245"/>
      <c r="J258" s="246">
        <f>ROUND(I258*H258,2)</f>
        <v>0</v>
      </c>
      <c r="K258" s="242" t="s">
        <v>142</v>
      </c>
      <c r="L258" s="247"/>
      <c r="M258" s="248" t="s">
        <v>1</v>
      </c>
      <c r="N258" s="249" t="s">
        <v>38</v>
      </c>
      <c r="O258" s="88"/>
      <c r="P258" s="216">
        <f>O258*H258</f>
        <v>0</v>
      </c>
      <c r="Q258" s="216">
        <v>0</v>
      </c>
      <c r="R258" s="216">
        <f>Q258*H258</f>
        <v>0</v>
      </c>
      <c r="S258" s="216">
        <v>0</v>
      </c>
      <c r="T258" s="21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18" t="s">
        <v>173</v>
      </c>
      <c r="AT258" s="218" t="s">
        <v>170</v>
      </c>
      <c r="AU258" s="218" t="s">
        <v>83</v>
      </c>
      <c r="AY258" s="14" t="s">
        <v>114</v>
      </c>
      <c r="BE258" s="219">
        <f>IF(N258="základní",J258,0)</f>
        <v>0</v>
      </c>
      <c r="BF258" s="219">
        <f>IF(N258="snížená",J258,0)</f>
        <v>0</v>
      </c>
      <c r="BG258" s="219">
        <f>IF(N258="zákl. přenesená",J258,0)</f>
        <v>0</v>
      </c>
      <c r="BH258" s="219">
        <f>IF(N258="sníž. přenesená",J258,0)</f>
        <v>0</v>
      </c>
      <c r="BI258" s="219">
        <f>IF(N258="nulová",J258,0)</f>
        <v>0</v>
      </c>
      <c r="BJ258" s="14" t="s">
        <v>81</v>
      </c>
      <c r="BK258" s="219">
        <f>ROUND(I258*H258,2)</f>
        <v>0</v>
      </c>
      <c r="BL258" s="14" t="s">
        <v>160</v>
      </c>
      <c r="BM258" s="218" t="s">
        <v>288</v>
      </c>
    </row>
    <row r="259" spans="1:47" s="2" customFormat="1" ht="12">
      <c r="A259" s="35"/>
      <c r="B259" s="36"/>
      <c r="C259" s="37"/>
      <c r="D259" s="220" t="s">
        <v>121</v>
      </c>
      <c r="E259" s="37"/>
      <c r="F259" s="221" t="s">
        <v>358</v>
      </c>
      <c r="G259" s="37"/>
      <c r="H259" s="37"/>
      <c r="I259" s="222"/>
      <c r="J259" s="37"/>
      <c r="K259" s="37"/>
      <c r="L259" s="41"/>
      <c r="M259" s="223"/>
      <c r="N259" s="224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121</v>
      </c>
      <c r="AU259" s="14" t="s">
        <v>83</v>
      </c>
    </row>
    <row r="260" spans="1:65" s="2" customFormat="1" ht="24.15" customHeight="1">
      <c r="A260" s="35"/>
      <c r="B260" s="36"/>
      <c r="C260" s="207" t="s">
        <v>241</v>
      </c>
      <c r="D260" s="207" t="s">
        <v>115</v>
      </c>
      <c r="E260" s="208" t="s">
        <v>359</v>
      </c>
      <c r="F260" s="209" t="s">
        <v>360</v>
      </c>
      <c r="G260" s="210" t="s">
        <v>118</v>
      </c>
      <c r="H260" s="211">
        <v>40</v>
      </c>
      <c r="I260" s="212"/>
      <c r="J260" s="213">
        <f>ROUND(I260*H260,2)</f>
        <v>0</v>
      </c>
      <c r="K260" s="209" t="s">
        <v>142</v>
      </c>
      <c r="L260" s="41"/>
      <c r="M260" s="214" t="s">
        <v>1</v>
      </c>
      <c r="N260" s="215" t="s">
        <v>38</v>
      </c>
      <c r="O260" s="88"/>
      <c r="P260" s="216">
        <f>O260*H260</f>
        <v>0</v>
      </c>
      <c r="Q260" s="216">
        <v>0</v>
      </c>
      <c r="R260" s="216">
        <f>Q260*H260</f>
        <v>0</v>
      </c>
      <c r="S260" s="216">
        <v>0</v>
      </c>
      <c r="T260" s="21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18" t="s">
        <v>160</v>
      </c>
      <c r="AT260" s="218" t="s">
        <v>115</v>
      </c>
      <c r="AU260" s="218" t="s">
        <v>83</v>
      </c>
      <c r="AY260" s="14" t="s">
        <v>114</v>
      </c>
      <c r="BE260" s="219">
        <f>IF(N260="základní",J260,0)</f>
        <v>0</v>
      </c>
      <c r="BF260" s="219">
        <f>IF(N260="snížená",J260,0)</f>
        <v>0</v>
      </c>
      <c r="BG260" s="219">
        <f>IF(N260="zákl. přenesená",J260,0)</f>
        <v>0</v>
      </c>
      <c r="BH260" s="219">
        <f>IF(N260="sníž. přenesená",J260,0)</f>
        <v>0</v>
      </c>
      <c r="BI260" s="219">
        <f>IF(N260="nulová",J260,0)</f>
        <v>0</v>
      </c>
      <c r="BJ260" s="14" t="s">
        <v>81</v>
      </c>
      <c r="BK260" s="219">
        <f>ROUND(I260*H260,2)</f>
        <v>0</v>
      </c>
      <c r="BL260" s="14" t="s">
        <v>160</v>
      </c>
      <c r="BM260" s="218" t="s">
        <v>361</v>
      </c>
    </row>
    <row r="261" spans="1:47" s="2" customFormat="1" ht="12">
      <c r="A261" s="35"/>
      <c r="B261" s="36"/>
      <c r="C261" s="37"/>
      <c r="D261" s="220" t="s">
        <v>121</v>
      </c>
      <c r="E261" s="37"/>
      <c r="F261" s="221" t="s">
        <v>360</v>
      </c>
      <c r="G261" s="37"/>
      <c r="H261" s="37"/>
      <c r="I261" s="222"/>
      <c r="J261" s="37"/>
      <c r="K261" s="37"/>
      <c r="L261" s="41"/>
      <c r="M261" s="223"/>
      <c r="N261" s="224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121</v>
      </c>
      <c r="AU261" s="14" t="s">
        <v>83</v>
      </c>
    </row>
    <row r="262" spans="1:47" s="2" customFormat="1" ht="12">
      <c r="A262" s="35"/>
      <c r="B262" s="36"/>
      <c r="C262" s="37"/>
      <c r="D262" s="238" t="s">
        <v>143</v>
      </c>
      <c r="E262" s="37"/>
      <c r="F262" s="239" t="s">
        <v>362</v>
      </c>
      <c r="G262" s="37"/>
      <c r="H262" s="37"/>
      <c r="I262" s="222"/>
      <c r="J262" s="37"/>
      <c r="K262" s="37"/>
      <c r="L262" s="41"/>
      <c r="M262" s="223"/>
      <c r="N262" s="224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143</v>
      </c>
      <c r="AU262" s="14" t="s">
        <v>83</v>
      </c>
    </row>
    <row r="263" spans="1:65" s="2" customFormat="1" ht="24.15" customHeight="1">
      <c r="A263" s="35"/>
      <c r="B263" s="36"/>
      <c r="C263" s="207" t="s">
        <v>363</v>
      </c>
      <c r="D263" s="207" t="s">
        <v>115</v>
      </c>
      <c r="E263" s="208" t="s">
        <v>364</v>
      </c>
      <c r="F263" s="209" t="s">
        <v>365</v>
      </c>
      <c r="G263" s="210" t="s">
        <v>118</v>
      </c>
      <c r="H263" s="211">
        <v>40</v>
      </c>
      <c r="I263" s="212"/>
      <c r="J263" s="213">
        <f>ROUND(I263*H263,2)</f>
        <v>0</v>
      </c>
      <c r="K263" s="209" t="s">
        <v>142</v>
      </c>
      <c r="L263" s="41"/>
      <c r="M263" s="214" t="s">
        <v>1</v>
      </c>
      <c r="N263" s="215" t="s">
        <v>38</v>
      </c>
      <c r="O263" s="88"/>
      <c r="P263" s="216">
        <f>O263*H263</f>
        <v>0</v>
      </c>
      <c r="Q263" s="216">
        <v>0</v>
      </c>
      <c r="R263" s="216">
        <f>Q263*H263</f>
        <v>0</v>
      </c>
      <c r="S263" s="216">
        <v>0</v>
      </c>
      <c r="T263" s="21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18" t="s">
        <v>160</v>
      </c>
      <c r="AT263" s="218" t="s">
        <v>115</v>
      </c>
      <c r="AU263" s="218" t="s">
        <v>83</v>
      </c>
      <c r="AY263" s="14" t="s">
        <v>114</v>
      </c>
      <c r="BE263" s="219">
        <f>IF(N263="základní",J263,0)</f>
        <v>0</v>
      </c>
      <c r="BF263" s="219">
        <f>IF(N263="snížená",J263,0)</f>
        <v>0</v>
      </c>
      <c r="BG263" s="219">
        <f>IF(N263="zákl. přenesená",J263,0)</f>
        <v>0</v>
      </c>
      <c r="BH263" s="219">
        <f>IF(N263="sníž. přenesená",J263,0)</f>
        <v>0</v>
      </c>
      <c r="BI263" s="219">
        <f>IF(N263="nulová",J263,0)</f>
        <v>0</v>
      </c>
      <c r="BJ263" s="14" t="s">
        <v>81</v>
      </c>
      <c r="BK263" s="219">
        <f>ROUND(I263*H263,2)</f>
        <v>0</v>
      </c>
      <c r="BL263" s="14" t="s">
        <v>160</v>
      </c>
      <c r="BM263" s="218" t="s">
        <v>366</v>
      </c>
    </row>
    <row r="264" spans="1:47" s="2" customFormat="1" ht="12">
      <c r="A264" s="35"/>
      <c r="B264" s="36"/>
      <c r="C264" s="37"/>
      <c r="D264" s="220" t="s">
        <v>121</v>
      </c>
      <c r="E264" s="37"/>
      <c r="F264" s="221" t="s">
        <v>365</v>
      </c>
      <c r="G264" s="37"/>
      <c r="H264" s="37"/>
      <c r="I264" s="222"/>
      <c r="J264" s="37"/>
      <c r="K264" s="37"/>
      <c r="L264" s="41"/>
      <c r="M264" s="223"/>
      <c r="N264" s="224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121</v>
      </c>
      <c r="AU264" s="14" t="s">
        <v>83</v>
      </c>
    </row>
    <row r="265" spans="1:47" s="2" customFormat="1" ht="12">
      <c r="A265" s="35"/>
      <c r="B265" s="36"/>
      <c r="C265" s="37"/>
      <c r="D265" s="238" t="s">
        <v>143</v>
      </c>
      <c r="E265" s="37"/>
      <c r="F265" s="239" t="s">
        <v>367</v>
      </c>
      <c r="G265" s="37"/>
      <c r="H265" s="37"/>
      <c r="I265" s="222"/>
      <c r="J265" s="37"/>
      <c r="K265" s="37"/>
      <c r="L265" s="41"/>
      <c r="M265" s="223"/>
      <c r="N265" s="224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143</v>
      </c>
      <c r="AU265" s="14" t="s">
        <v>83</v>
      </c>
    </row>
    <row r="266" spans="1:65" s="2" customFormat="1" ht="16.5" customHeight="1">
      <c r="A266" s="35"/>
      <c r="B266" s="36"/>
      <c r="C266" s="240" t="s">
        <v>160</v>
      </c>
      <c r="D266" s="240" t="s">
        <v>170</v>
      </c>
      <c r="E266" s="241" t="s">
        <v>368</v>
      </c>
      <c r="F266" s="242" t="s">
        <v>369</v>
      </c>
      <c r="G266" s="243" t="s">
        <v>159</v>
      </c>
      <c r="H266" s="244">
        <v>88</v>
      </c>
      <c r="I266" s="245"/>
      <c r="J266" s="246">
        <f>ROUND(I266*H266,2)</f>
        <v>0</v>
      </c>
      <c r="K266" s="242" t="s">
        <v>142</v>
      </c>
      <c r="L266" s="247"/>
      <c r="M266" s="248" t="s">
        <v>1</v>
      </c>
      <c r="N266" s="249" t="s">
        <v>38</v>
      </c>
      <c r="O266" s="88"/>
      <c r="P266" s="216">
        <f>O266*H266</f>
        <v>0</v>
      </c>
      <c r="Q266" s="216">
        <v>0</v>
      </c>
      <c r="R266" s="216">
        <f>Q266*H266</f>
        <v>0</v>
      </c>
      <c r="S266" s="216">
        <v>0</v>
      </c>
      <c r="T266" s="21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8" t="s">
        <v>173</v>
      </c>
      <c r="AT266" s="218" t="s">
        <v>170</v>
      </c>
      <c r="AU266" s="218" t="s">
        <v>83</v>
      </c>
      <c r="AY266" s="14" t="s">
        <v>114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4" t="s">
        <v>81</v>
      </c>
      <c r="BK266" s="219">
        <f>ROUND(I266*H266,2)</f>
        <v>0</v>
      </c>
      <c r="BL266" s="14" t="s">
        <v>160</v>
      </c>
      <c r="BM266" s="218" t="s">
        <v>173</v>
      </c>
    </row>
    <row r="267" spans="1:47" s="2" customFormat="1" ht="12">
      <c r="A267" s="35"/>
      <c r="B267" s="36"/>
      <c r="C267" s="37"/>
      <c r="D267" s="220" t="s">
        <v>121</v>
      </c>
      <c r="E267" s="37"/>
      <c r="F267" s="221" t="s">
        <v>369</v>
      </c>
      <c r="G267" s="37"/>
      <c r="H267" s="37"/>
      <c r="I267" s="222"/>
      <c r="J267" s="37"/>
      <c r="K267" s="37"/>
      <c r="L267" s="41"/>
      <c r="M267" s="223"/>
      <c r="N267" s="224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121</v>
      </c>
      <c r="AU267" s="14" t="s">
        <v>83</v>
      </c>
    </row>
    <row r="268" spans="1:65" s="2" customFormat="1" ht="16.5" customHeight="1">
      <c r="A268" s="35"/>
      <c r="B268" s="36"/>
      <c r="C268" s="207" t="s">
        <v>370</v>
      </c>
      <c r="D268" s="207" t="s">
        <v>115</v>
      </c>
      <c r="E268" s="208" t="s">
        <v>371</v>
      </c>
      <c r="F268" s="209" t="s">
        <v>372</v>
      </c>
      <c r="G268" s="210" t="s">
        <v>373</v>
      </c>
      <c r="H268" s="211">
        <v>174</v>
      </c>
      <c r="I268" s="212"/>
      <c r="J268" s="213">
        <f>ROUND(I268*H268,2)</f>
        <v>0</v>
      </c>
      <c r="K268" s="209" t="s">
        <v>142</v>
      </c>
      <c r="L268" s="41"/>
      <c r="M268" s="214" t="s">
        <v>1</v>
      </c>
      <c r="N268" s="215" t="s">
        <v>38</v>
      </c>
      <c r="O268" s="88"/>
      <c r="P268" s="216">
        <f>O268*H268</f>
        <v>0</v>
      </c>
      <c r="Q268" s="216">
        <v>0</v>
      </c>
      <c r="R268" s="216">
        <f>Q268*H268</f>
        <v>0</v>
      </c>
      <c r="S268" s="216">
        <v>0</v>
      </c>
      <c r="T268" s="21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8" t="s">
        <v>160</v>
      </c>
      <c r="AT268" s="218" t="s">
        <v>115</v>
      </c>
      <c r="AU268" s="218" t="s">
        <v>83</v>
      </c>
      <c r="AY268" s="14" t="s">
        <v>114</v>
      </c>
      <c r="BE268" s="219">
        <f>IF(N268="základní",J268,0)</f>
        <v>0</v>
      </c>
      <c r="BF268" s="219">
        <f>IF(N268="snížená",J268,0)</f>
        <v>0</v>
      </c>
      <c r="BG268" s="219">
        <f>IF(N268="zákl. přenesená",J268,0)</f>
        <v>0</v>
      </c>
      <c r="BH268" s="219">
        <f>IF(N268="sníž. přenesená",J268,0)</f>
        <v>0</v>
      </c>
      <c r="BI268" s="219">
        <f>IF(N268="nulová",J268,0)</f>
        <v>0</v>
      </c>
      <c r="BJ268" s="14" t="s">
        <v>81</v>
      </c>
      <c r="BK268" s="219">
        <f>ROUND(I268*H268,2)</f>
        <v>0</v>
      </c>
      <c r="BL268" s="14" t="s">
        <v>160</v>
      </c>
      <c r="BM268" s="218" t="s">
        <v>374</v>
      </c>
    </row>
    <row r="269" spans="1:47" s="2" customFormat="1" ht="12">
      <c r="A269" s="35"/>
      <c r="B269" s="36"/>
      <c r="C269" s="37"/>
      <c r="D269" s="220" t="s">
        <v>121</v>
      </c>
      <c r="E269" s="37"/>
      <c r="F269" s="221" t="s">
        <v>372</v>
      </c>
      <c r="G269" s="37"/>
      <c r="H269" s="37"/>
      <c r="I269" s="222"/>
      <c r="J269" s="37"/>
      <c r="K269" s="37"/>
      <c r="L269" s="41"/>
      <c r="M269" s="223"/>
      <c r="N269" s="224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121</v>
      </c>
      <c r="AU269" s="14" t="s">
        <v>83</v>
      </c>
    </row>
    <row r="270" spans="1:47" s="2" customFormat="1" ht="12">
      <c r="A270" s="35"/>
      <c r="B270" s="36"/>
      <c r="C270" s="37"/>
      <c r="D270" s="238" t="s">
        <v>143</v>
      </c>
      <c r="E270" s="37"/>
      <c r="F270" s="239" t="s">
        <v>375</v>
      </c>
      <c r="G270" s="37"/>
      <c r="H270" s="37"/>
      <c r="I270" s="222"/>
      <c r="J270" s="37"/>
      <c r="K270" s="37"/>
      <c r="L270" s="41"/>
      <c r="M270" s="223"/>
      <c r="N270" s="224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143</v>
      </c>
      <c r="AU270" s="14" t="s">
        <v>83</v>
      </c>
    </row>
    <row r="271" spans="1:65" s="2" customFormat="1" ht="16.5" customHeight="1">
      <c r="A271" s="35"/>
      <c r="B271" s="36"/>
      <c r="C271" s="240" t="s">
        <v>376</v>
      </c>
      <c r="D271" s="240" t="s">
        <v>170</v>
      </c>
      <c r="E271" s="241" t="s">
        <v>377</v>
      </c>
      <c r="F271" s="242" t="s">
        <v>378</v>
      </c>
      <c r="G271" s="243" t="s">
        <v>373</v>
      </c>
      <c r="H271" s="244">
        <v>50</v>
      </c>
      <c r="I271" s="245"/>
      <c r="J271" s="246">
        <f>ROUND(I271*H271,2)</f>
        <v>0</v>
      </c>
      <c r="K271" s="242" t="s">
        <v>142</v>
      </c>
      <c r="L271" s="247"/>
      <c r="M271" s="248" t="s">
        <v>1</v>
      </c>
      <c r="N271" s="249" t="s">
        <v>38</v>
      </c>
      <c r="O271" s="88"/>
      <c r="P271" s="216">
        <f>O271*H271</f>
        <v>0</v>
      </c>
      <c r="Q271" s="216">
        <v>0.001</v>
      </c>
      <c r="R271" s="216">
        <f>Q271*H271</f>
        <v>0.05</v>
      </c>
      <c r="S271" s="216">
        <v>0</v>
      </c>
      <c r="T271" s="21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8" t="s">
        <v>173</v>
      </c>
      <c r="AT271" s="218" t="s">
        <v>170</v>
      </c>
      <c r="AU271" s="218" t="s">
        <v>83</v>
      </c>
      <c r="AY271" s="14" t="s">
        <v>114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4" t="s">
        <v>81</v>
      </c>
      <c r="BK271" s="219">
        <f>ROUND(I271*H271,2)</f>
        <v>0</v>
      </c>
      <c r="BL271" s="14" t="s">
        <v>160</v>
      </c>
      <c r="BM271" s="218" t="s">
        <v>379</v>
      </c>
    </row>
    <row r="272" spans="1:47" s="2" customFormat="1" ht="12">
      <c r="A272" s="35"/>
      <c r="B272" s="36"/>
      <c r="C272" s="37"/>
      <c r="D272" s="220" t="s">
        <v>121</v>
      </c>
      <c r="E272" s="37"/>
      <c r="F272" s="221" t="s">
        <v>378</v>
      </c>
      <c r="G272" s="37"/>
      <c r="H272" s="37"/>
      <c r="I272" s="222"/>
      <c r="J272" s="37"/>
      <c r="K272" s="37"/>
      <c r="L272" s="41"/>
      <c r="M272" s="223"/>
      <c r="N272" s="224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121</v>
      </c>
      <c r="AU272" s="14" t="s">
        <v>83</v>
      </c>
    </row>
    <row r="273" spans="1:65" s="2" customFormat="1" ht="16.5" customHeight="1">
      <c r="A273" s="35"/>
      <c r="B273" s="36"/>
      <c r="C273" s="240" t="s">
        <v>380</v>
      </c>
      <c r="D273" s="240" t="s">
        <v>170</v>
      </c>
      <c r="E273" s="241" t="s">
        <v>381</v>
      </c>
      <c r="F273" s="242" t="s">
        <v>382</v>
      </c>
      <c r="G273" s="243" t="s">
        <v>373</v>
      </c>
      <c r="H273" s="244">
        <v>70</v>
      </c>
      <c r="I273" s="245"/>
      <c r="J273" s="246">
        <f>ROUND(I273*H273,2)</f>
        <v>0</v>
      </c>
      <c r="K273" s="242" t="s">
        <v>142</v>
      </c>
      <c r="L273" s="247"/>
      <c r="M273" s="248" t="s">
        <v>1</v>
      </c>
      <c r="N273" s="249" t="s">
        <v>38</v>
      </c>
      <c r="O273" s="88"/>
      <c r="P273" s="216">
        <f>O273*H273</f>
        <v>0</v>
      </c>
      <c r="Q273" s="216">
        <v>0.001</v>
      </c>
      <c r="R273" s="216">
        <f>Q273*H273</f>
        <v>0.07</v>
      </c>
      <c r="S273" s="216">
        <v>0</v>
      </c>
      <c r="T273" s="21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8" t="s">
        <v>173</v>
      </c>
      <c r="AT273" s="218" t="s">
        <v>170</v>
      </c>
      <c r="AU273" s="218" t="s">
        <v>83</v>
      </c>
      <c r="AY273" s="14" t="s">
        <v>114</v>
      </c>
      <c r="BE273" s="219">
        <f>IF(N273="základní",J273,0)</f>
        <v>0</v>
      </c>
      <c r="BF273" s="219">
        <f>IF(N273="snížená",J273,0)</f>
        <v>0</v>
      </c>
      <c r="BG273" s="219">
        <f>IF(N273="zákl. přenesená",J273,0)</f>
        <v>0</v>
      </c>
      <c r="BH273" s="219">
        <f>IF(N273="sníž. přenesená",J273,0)</f>
        <v>0</v>
      </c>
      <c r="BI273" s="219">
        <f>IF(N273="nulová",J273,0)</f>
        <v>0</v>
      </c>
      <c r="BJ273" s="14" t="s">
        <v>81</v>
      </c>
      <c r="BK273" s="219">
        <f>ROUND(I273*H273,2)</f>
        <v>0</v>
      </c>
      <c r="BL273" s="14" t="s">
        <v>160</v>
      </c>
      <c r="BM273" s="218" t="s">
        <v>383</v>
      </c>
    </row>
    <row r="274" spans="1:47" s="2" customFormat="1" ht="12">
      <c r="A274" s="35"/>
      <c r="B274" s="36"/>
      <c r="C274" s="37"/>
      <c r="D274" s="220" t="s">
        <v>121</v>
      </c>
      <c r="E274" s="37"/>
      <c r="F274" s="221" t="s">
        <v>382</v>
      </c>
      <c r="G274" s="37"/>
      <c r="H274" s="37"/>
      <c r="I274" s="222"/>
      <c r="J274" s="37"/>
      <c r="K274" s="37"/>
      <c r="L274" s="41"/>
      <c r="M274" s="223"/>
      <c r="N274" s="224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121</v>
      </c>
      <c r="AU274" s="14" t="s">
        <v>83</v>
      </c>
    </row>
    <row r="275" spans="1:65" s="2" customFormat="1" ht="16.5" customHeight="1">
      <c r="A275" s="35"/>
      <c r="B275" s="36"/>
      <c r="C275" s="240" t="s">
        <v>261</v>
      </c>
      <c r="D275" s="240" t="s">
        <v>170</v>
      </c>
      <c r="E275" s="241" t="s">
        <v>384</v>
      </c>
      <c r="F275" s="242" t="s">
        <v>385</v>
      </c>
      <c r="G275" s="243" t="s">
        <v>373</v>
      </c>
      <c r="H275" s="244">
        <v>54</v>
      </c>
      <c r="I275" s="245"/>
      <c r="J275" s="246">
        <f>ROUND(I275*H275,2)</f>
        <v>0</v>
      </c>
      <c r="K275" s="242" t="s">
        <v>142</v>
      </c>
      <c r="L275" s="247"/>
      <c r="M275" s="248" t="s">
        <v>1</v>
      </c>
      <c r="N275" s="249" t="s">
        <v>38</v>
      </c>
      <c r="O275" s="88"/>
      <c r="P275" s="216">
        <f>O275*H275</f>
        <v>0</v>
      </c>
      <c r="Q275" s="216">
        <v>0</v>
      </c>
      <c r="R275" s="216">
        <f>Q275*H275</f>
        <v>0</v>
      </c>
      <c r="S275" s="216">
        <v>0</v>
      </c>
      <c r="T275" s="21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18" t="s">
        <v>173</v>
      </c>
      <c r="AT275" s="218" t="s">
        <v>170</v>
      </c>
      <c r="AU275" s="218" t="s">
        <v>83</v>
      </c>
      <c r="AY275" s="14" t="s">
        <v>114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4" t="s">
        <v>81</v>
      </c>
      <c r="BK275" s="219">
        <f>ROUND(I275*H275,2)</f>
        <v>0</v>
      </c>
      <c r="BL275" s="14" t="s">
        <v>160</v>
      </c>
      <c r="BM275" s="218" t="s">
        <v>386</v>
      </c>
    </row>
    <row r="276" spans="1:47" s="2" customFormat="1" ht="12">
      <c r="A276" s="35"/>
      <c r="B276" s="36"/>
      <c r="C276" s="37"/>
      <c r="D276" s="220" t="s">
        <v>121</v>
      </c>
      <c r="E276" s="37"/>
      <c r="F276" s="221" t="s">
        <v>385</v>
      </c>
      <c r="G276" s="37"/>
      <c r="H276" s="37"/>
      <c r="I276" s="222"/>
      <c r="J276" s="37"/>
      <c r="K276" s="37"/>
      <c r="L276" s="41"/>
      <c r="M276" s="223"/>
      <c r="N276" s="224"/>
      <c r="O276" s="88"/>
      <c r="P276" s="88"/>
      <c r="Q276" s="88"/>
      <c r="R276" s="88"/>
      <c r="S276" s="88"/>
      <c r="T276" s="89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T276" s="14" t="s">
        <v>121</v>
      </c>
      <c r="AU276" s="14" t="s">
        <v>83</v>
      </c>
    </row>
    <row r="277" spans="1:65" s="2" customFormat="1" ht="16.5" customHeight="1">
      <c r="A277" s="35"/>
      <c r="B277" s="36"/>
      <c r="C277" s="207" t="s">
        <v>291</v>
      </c>
      <c r="D277" s="207" t="s">
        <v>115</v>
      </c>
      <c r="E277" s="208" t="s">
        <v>387</v>
      </c>
      <c r="F277" s="209" t="s">
        <v>388</v>
      </c>
      <c r="G277" s="210" t="s">
        <v>118</v>
      </c>
      <c r="H277" s="211">
        <v>100</v>
      </c>
      <c r="I277" s="212"/>
      <c r="J277" s="213">
        <f>ROUND(I277*H277,2)</f>
        <v>0</v>
      </c>
      <c r="K277" s="209" t="s">
        <v>1</v>
      </c>
      <c r="L277" s="41"/>
      <c r="M277" s="214" t="s">
        <v>1</v>
      </c>
      <c r="N277" s="215" t="s">
        <v>38</v>
      </c>
      <c r="O277" s="88"/>
      <c r="P277" s="216">
        <f>O277*H277</f>
        <v>0</v>
      </c>
      <c r="Q277" s="216">
        <v>0</v>
      </c>
      <c r="R277" s="216">
        <f>Q277*H277</f>
        <v>0</v>
      </c>
      <c r="S277" s="216">
        <v>0</v>
      </c>
      <c r="T277" s="21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8" t="s">
        <v>160</v>
      </c>
      <c r="AT277" s="218" t="s">
        <v>115</v>
      </c>
      <c r="AU277" s="218" t="s">
        <v>83</v>
      </c>
      <c r="AY277" s="14" t="s">
        <v>114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4" t="s">
        <v>81</v>
      </c>
      <c r="BK277" s="219">
        <f>ROUND(I277*H277,2)</f>
        <v>0</v>
      </c>
      <c r="BL277" s="14" t="s">
        <v>160</v>
      </c>
      <c r="BM277" s="218" t="s">
        <v>389</v>
      </c>
    </row>
    <row r="278" spans="1:47" s="2" customFormat="1" ht="12">
      <c r="A278" s="35"/>
      <c r="B278" s="36"/>
      <c r="C278" s="37"/>
      <c r="D278" s="220" t="s">
        <v>121</v>
      </c>
      <c r="E278" s="37"/>
      <c r="F278" s="221" t="s">
        <v>388</v>
      </c>
      <c r="G278" s="37"/>
      <c r="H278" s="37"/>
      <c r="I278" s="222"/>
      <c r="J278" s="37"/>
      <c r="K278" s="37"/>
      <c r="L278" s="41"/>
      <c r="M278" s="226"/>
      <c r="N278" s="227"/>
      <c r="O278" s="228"/>
      <c r="P278" s="228"/>
      <c r="Q278" s="228"/>
      <c r="R278" s="228"/>
      <c r="S278" s="228"/>
      <c r="T278" s="22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121</v>
      </c>
      <c r="AU278" s="14" t="s">
        <v>83</v>
      </c>
    </row>
    <row r="279" spans="1:31" s="2" customFormat="1" ht="6.95" customHeight="1">
      <c r="A279" s="35"/>
      <c r="B279" s="63"/>
      <c r="C279" s="64"/>
      <c r="D279" s="64"/>
      <c r="E279" s="64"/>
      <c r="F279" s="64"/>
      <c r="G279" s="64"/>
      <c r="H279" s="64"/>
      <c r="I279" s="64"/>
      <c r="J279" s="64"/>
      <c r="K279" s="64"/>
      <c r="L279" s="41"/>
      <c r="M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</row>
  </sheetData>
  <sheetProtection password="CC35" sheet="1" objects="1" scenarios="1" formatColumns="0" formatRows="0" autoFilter="0"/>
  <autoFilter ref="C121:K27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7" r:id="rId1" display="https://podminky.urs.cz/item/CS_URS_2023_02/945421110"/>
    <hyperlink ref="F130" r:id="rId2" display="https://podminky.urs.cz/item/CS_URS_2023_02/971033141"/>
    <hyperlink ref="F133" r:id="rId3" display="https://podminky.urs.cz/item/CS_URS_2023_02/971033151"/>
    <hyperlink ref="F138" r:id="rId4" display="https://podminky.urs.cz/item/CS_URS_2023_02/741122016"/>
    <hyperlink ref="F142" r:id="rId5" display="https://podminky.urs.cz/item/CS_URS_2023_02/742110041"/>
    <hyperlink ref="F148" r:id="rId6" display="https://podminky.urs.cz/item/CS_URS_2023_02/751711811"/>
    <hyperlink ref="F151" r:id="rId7" display="https://podminky.urs.cz/item/CS_URS_2023_02/751711111"/>
    <hyperlink ref="F156" r:id="rId8" display="https://podminky.urs.cz/item/CS_URS_2023_02/751711812"/>
    <hyperlink ref="F159" r:id="rId9" display="https://podminky.urs.cz/item/CS_URS_2023_02/751711112"/>
    <hyperlink ref="F164" r:id="rId10" display="https://podminky.urs.cz/item/CS_URS_2023_02/751711813"/>
    <hyperlink ref="F167" r:id="rId11" display="https://podminky.urs.cz/item/CS_URS_2023_02/751711113"/>
    <hyperlink ref="F172" r:id="rId12" display="https://podminky.urs.cz/item/CS_URS_2023_02/751721811"/>
    <hyperlink ref="F175" r:id="rId13" display="https://podminky.urs.cz/item/CS_URS_2023_02/751721111"/>
    <hyperlink ref="F180" r:id="rId14" display="https://podminky.urs.cz/item/CS_URS_2023_02/751721812"/>
    <hyperlink ref="F183" r:id="rId15" display="https://podminky.urs.cz/item/CS_URS_2023_02/751721112"/>
    <hyperlink ref="F188" r:id="rId16" display="https://podminky.urs.cz/item/CS_URS_2023_02/751791822"/>
    <hyperlink ref="F191" r:id="rId17" display="https://podminky.urs.cz/item/CS_URS_2023_02/751791122"/>
    <hyperlink ref="F196" r:id="rId18" display="https://podminky.urs.cz/item/CS_URS_2023_02/751791823"/>
    <hyperlink ref="F199" r:id="rId19" display="https://podminky.urs.cz/item/CS_URS_2023_02/751791123"/>
    <hyperlink ref="F206" r:id="rId20" display="https://podminky.urs.cz/item/CS_URS_2023_02/751791151"/>
    <hyperlink ref="F209" r:id="rId21" display="https://podminky.urs.cz/item/CS_URS_2023_02/751791153"/>
    <hyperlink ref="F212" r:id="rId22" display="https://podminky.urs.cz/item/CS_URS_2023_02/751791154"/>
    <hyperlink ref="F215" r:id="rId23" display="https://podminky.urs.cz/item/CS_URS_2023_02/751791155"/>
    <hyperlink ref="F218" r:id="rId24" display="https://podminky.urs.cz/item/CS_URS_2023_02/751791182"/>
    <hyperlink ref="F221" r:id="rId25" display="https://podminky.urs.cz/item/CS_URS_2023_02/751791183"/>
    <hyperlink ref="F224" r:id="rId26" display="https://podminky.urs.cz/item/CS_URS_2023_02/751791301"/>
    <hyperlink ref="F227" r:id="rId27" display="https://podminky.urs.cz/item/CS_URS_2023_02/751791401"/>
    <hyperlink ref="F230" r:id="rId28" display="https://podminky.urs.cz/item/CS_URS_2023_02/751791881"/>
    <hyperlink ref="F233" r:id="rId29" display="https://podminky.urs.cz/item/CS_URS_2023_02/751791882"/>
    <hyperlink ref="F236" r:id="rId30" display="https://podminky.urs.cz/item/CS_URS_2023_02/751791883"/>
    <hyperlink ref="F239" r:id="rId31" display="https://podminky.urs.cz/item/CS_URS_2023_02/751791884"/>
    <hyperlink ref="F242" r:id="rId32" display="https://podminky.urs.cz/item/CS_URS_2023_02/751792004"/>
    <hyperlink ref="F245" r:id="rId33" display="https://podminky.urs.cz/item/CS_URS_2023_02/751792804"/>
    <hyperlink ref="F252" r:id="rId34" display="https://podminky.urs.cz/item/CS_URS_2023_02/751792807"/>
    <hyperlink ref="F255" r:id="rId35" display="https://podminky.urs.cz/item/CS_URS_2023_02/751792007"/>
    <hyperlink ref="F262" r:id="rId36" display="https://podminky.urs.cz/item/CS_URS_2023_02/751792808"/>
    <hyperlink ref="F265" r:id="rId37" display="https://podminky.urs.cz/item/CS_URS_2023_02/751792008"/>
    <hyperlink ref="F270" r:id="rId38" display="https://podminky.urs.cz/item/CS_URS_2023_02/75179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90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Oprava klimatizačních jednotek u SPS OŘ HKR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91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390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6. 10. 2023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ROUND(J117,2)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ROUND((SUM(BE117:BE121)),2)</f>
        <v>0</v>
      </c>
      <c r="G33" s="35"/>
      <c r="H33" s="35"/>
      <c r="I33" s="152">
        <v>0.21</v>
      </c>
      <c r="J33" s="151">
        <f>ROUND(((SUM(BE117:BE121))*I33),2)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ROUND((SUM(BF117:BF121)),2)</f>
        <v>0</v>
      </c>
      <c r="G34" s="35"/>
      <c r="H34" s="35"/>
      <c r="I34" s="152">
        <v>0.15</v>
      </c>
      <c r="J34" s="151">
        <f>ROUND(((SUM(BF117:BF121))*I34),2)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ROUND((SUM(BG117:BG121)),2)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ROUND((SUM(BH117:BH121)),2)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ROUND((SUM(BI117:BI121)),2)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Oprava klimatizačních jednotek u SPS OŘ HKR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91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VRN - VON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6. 10. 2023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96</v>
      </c>
      <c r="D96" s="37"/>
      <c r="E96" s="37"/>
      <c r="F96" s="37"/>
      <c r="G96" s="37"/>
      <c r="H96" s="37"/>
      <c r="I96" s="37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97</v>
      </c>
    </row>
    <row r="97" spans="1:31" s="9" customFormat="1" ht="24.95" customHeight="1">
      <c r="A97" s="9"/>
      <c r="B97" s="176"/>
      <c r="C97" s="177"/>
      <c r="D97" s="178" t="s">
        <v>391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99</v>
      </c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37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171" t="str">
        <f>E7</f>
        <v>Oprava klimatizačních jednotek u SPS OŘ HKR</v>
      </c>
      <c r="F107" s="29"/>
      <c r="G107" s="29"/>
      <c r="H107" s="29"/>
      <c r="I107" s="37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91</v>
      </c>
      <c r="D108" s="37"/>
      <c r="E108" s="37"/>
      <c r="F108" s="37"/>
      <c r="G108" s="37"/>
      <c r="H108" s="37"/>
      <c r="I108" s="37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73" t="str">
        <f>E9</f>
        <v>VRN - VON</v>
      </c>
      <c r="F109" s="37"/>
      <c r="G109" s="37"/>
      <c r="H109" s="37"/>
      <c r="I109" s="37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29" t="s">
        <v>22</v>
      </c>
      <c r="J111" s="76" t="str">
        <f>IF(J12="","",J12)</f>
        <v>6. 10. 2023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 xml:space="preserve"> </v>
      </c>
      <c r="G113" s="37"/>
      <c r="H113" s="37"/>
      <c r="I113" s="29" t="s">
        <v>29</v>
      </c>
      <c r="J113" s="33" t="str">
        <f>E21</f>
        <v xml:space="preserve"> 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7"/>
      <c r="E114" s="37"/>
      <c r="F114" s="24" t="str">
        <f>IF(E18="","",E18)</f>
        <v>Vyplň údaj</v>
      </c>
      <c r="G114" s="37"/>
      <c r="H114" s="37"/>
      <c r="I114" s="29" t="s">
        <v>31</v>
      </c>
      <c r="J114" s="33" t="str">
        <f>E24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82"/>
      <c r="B116" s="183"/>
      <c r="C116" s="184" t="s">
        <v>100</v>
      </c>
      <c r="D116" s="185" t="s">
        <v>58</v>
      </c>
      <c r="E116" s="185" t="s">
        <v>54</v>
      </c>
      <c r="F116" s="185" t="s">
        <v>55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37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5"/>
      <c r="B117" s="36"/>
      <c r="C117" s="104" t="s">
        <v>111</v>
      </c>
      <c r="D117" s="37"/>
      <c r="E117" s="37"/>
      <c r="F117" s="37"/>
      <c r="G117" s="37"/>
      <c r="H117" s="37"/>
      <c r="I117" s="37"/>
      <c r="J117" s="188">
        <f>BK117</f>
        <v>0</v>
      </c>
      <c r="K117" s="37"/>
      <c r="L117" s="41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72</v>
      </c>
      <c r="AU117" s="14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72</v>
      </c>
      <c r="E118" s="196" t="s">
        <v>392</v>
      </c>
      <c r="F118" s="196" t="s">
        <v>393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SUM(P119:P121)</f>
        <v>0</v>
      </c>
      <c r="Q118" s="201"/>
      <c r="R118" s="202">
        <f>SUM(R119:R121)</f>
        <v>0</v>
      </c>
      <c r="S118" s="201"/>
      <c r="T118" s="203">
        <f>SUM(T119:T121)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120</v>
      </c>
      <c r="AT118" s="205" t="s">
        <v>72</v>
      </c>
      <c r="AU118" s="205" t="s">
        <v>73</v>
      </c>
      <c r="AY118" s="204" t="s">
        <v>114</v>
      </c>
      <c r="BK118" s="206">
        <f>SUM(BK119:BK121)</f>
        <v>0</v>
      </c>
    </row>
    <row r="119" spans="1:65" s="2" customFormat="1" ht="24.15" customHeight="1">
      <c r="A119" s="35"/>
      <c r="B119" s="36"/>
      <c r="C119" s="207" t="s">
        <v>81</v>
      </c>
      <c r="D119" s="207" t="s">
        <v>115</v>
      </c>
      <c r="E119" s="208" t="s">
        <v>394</v>
      </c>
      <c r="F119" s="209" t="s">
        <v>395</v>
      </c>
      <c r="G119" s="210" t="s">
        <v>141</v>
      </c>
      <c r="H119" s="211">
        <v>100</v>
      </c>
      <c r="I119" s="212"/>
      <c r="J119" s="213">
        <f>ROUND(I119*H119,2)</f>
        <v>0</v>
      </c>
      <c r="K119" s="209" t="s">
        <v>142</v>
      </c>
      <c r="L119" s="41"/>
      <c r="M119" s="214" t="s">
        <v>1</v>
      </c>
      <c r="N119" s="215" t="s">
        <v>38</v>
      </c>
      <c r="O119" s="88"/>
      <c r="P119" s="216">
        <f>O119*H119</f>
        <v>0</v>
      </c>
      <c r="Q119" s="216">
        <v>0</v>
      </c>
      <c r="R119" s="216">
        <f>Q119*H119</f>
        <v>0</v>
      </c>
      <c r="S119" s="216">
        <v>0</v>
      </c>
      <c r="T119" s="21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18" t="s">
        <v>396</v>
      </c>
      <c r="AT119" s="218" t="s">
        <v>115</v>
      </c>
      <c r="AU119" s="218" t="s">
        <v>81</v>
      </c>
      <c r="AY119" s="14" t="s">
        <v>114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81</v>
      </c>
      <c r="BK119" s="219">
        <f>ROUND(I119*H119,2)</f>
        <v>0</v>
      </c>
      <c r="BL119" s="14" t="s">
        <v>396</v>
      </c>
      <c r="BM119" s="218" t="s">
        <v>83</v>
      </c>
    </row>
    <row r="120" spans="1:47" s="2" customFormat="1" ht="12">
      <c r="A120" s="35"/>
      <c r="B120" s="36"/>
      <c r="C120" s="37"/>
      <c r="D120" s="220" t="s">
        <v>121</v>
      </c>
      <c r="E120" s="37"/>
      <c r="F120" s="221" t="s">
        <v>395</v>
      </c>
      <c r="G120" s="37"/>
      <c r="H120" s="37"/>
      <c r="I120" s="222"/>
      <c r="J120" s="37"/>
      <c r="K120" s="37"/>
      <c r="L120" s="41"/>
      <c r="M120" s="223"/>
      <c r="N120" s="224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121</v>
      </c>
      <c r="AU120" s="14" t="s">
        <v>81</v>
      </c>
    </row>
    <row r="121" spans="1:47" s="2" customFormat="1" ht="12">
      <c r="A121" s="35"/>
      <c r="B121" s="36"/>
      <c r="C121" s="37"/>
      <c r="D121" s="238" t="s">
        <v>143</v>
      </c>
      <c r="E121" s="37"/>
      <c r="F121" s="239" t="s">
        <v>397</v>
      </c>
      <c r="G121" s="37"/>
      <c r="H121" s="37"/>
      <c r="I121" s="222"/>
      <c r="J121" s="37"/>
      <c r="K121" s="37"/>
      <c r="L121" s="41"/>
      <c r="M121" s="226"/>
      <c r="N121" s="227"/>
      <c r="O121" s="228"/>
      <c r="P121" s="228"/>
      <c r="Q121" s="228"/>
      <c r="R121" s="228"/>
      <c r="S121" s="228"/>
      <c r="T121" s="22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143</v>
      </c>
      <c r="AU121" s="14" t="s">
        <v>81</v>
      </c>
    </row>
    <row r="122" spans="1:31" s="2" customFormat="1" ht="6.95" customHeight="1">
      <c r="A122" s="35"/>
      <c r="B122" s="63"/>
      <c r="C122" s="64"/>
      <c r="D122" s="64"/>
      <c r="E122" s="64"/>
      <c r="F122" s="64"/>
      <c r="G122" s="64"/>
      <c r="H122" s="64"/>
      <c r="I122" s="64"/>
      <c r="J122" s="64"/>
      <c r="K122" s="64"/>
      <c r="L122" s="41"/>
      <c r="M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</sheetData>
  <sheetProtection password="CC35" sheet="1" objects="1" scenarios="1" formatColumns="0" formatRows="0" autoFilter="0"/>
  <autoFilter ref="C116:K12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hyperlinks>
    <hyperlink ref="F121" r:id="rId1" display="https://podminky.urs.cz/item/CS_URS_2023_02/HZS42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Modrá Petra, DiS.</dc:creator>
  <cp:keywords/>
  <dc:description/>
  <cp:lastModifiedBy>Modrá Petra, DiS.</cp:lastModifiedBy>
  <dcterms:created xsi:type="dcterms:W3CDTF">2023-12-21T10:03:25Z</dcterms:created>
  <dcterms:modified xsi:type="dcterms:W3CDTF">2023-12-21T10:03:30Z</dcterms:modified>
  <cp:category/>
  <cp:version/>
  <cp:contentType/>
  <cp:contentStatus/>
</cp:coreProperties>
</file>