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07-71-07.04.1" sheetId="2" r:id="rId2"/>
    <sheet name="SO07-71-07.04.2" sheetId="3" r:id="rId3"/>
    <sheet name="SO98-98" sheetId="4" r:id="rId4"/>
  </sheets>
  <definedNames/>
  <calcPr/>
  <webPublishing/>
</workbook>
</file>

<file path=xl/sharedStrings.xml><?xml version="1.0" encoding="utf-8"?>
<sst xmlns="http://schemas.openxmlformats.org/spreadsheetml/2006/main" count="1559" uniqueCount="393">
  <si>
    <t>Aspe</t>
  </si>
  <si>
    <t>Rekapitulace ceny</t>
  </si>
  <si>
    <t>5213540003</t>
  </si>
  <si>
    <t>Výstavba nových FV zdrojů v lokalitě Beroun, výpravní budova</t>
  </si>
  <si>
    <t>var. 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</si>
  <si>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</si>
  <si>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</si>
  <si>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</si>
  <si>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</si>
  <si>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</si>
  <si>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</si>
  <si>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</si>
  <si>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</si>
  <si>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</si>
  <si>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D.2.1.5</t>
  </si>
  <si>
    <t>Ostatní technologická zařízení</t>
  </si>
  <si>
    <t xml:space="preserve">  SO07-71-07.04.1</t>
  </si>
  <si>
    <t>Zařízení silnoproudé elektrotechniky vč. uzemnění a hromosvodu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</si>
  <si>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</si>
  <si>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</si>
  <si>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</si>
  <si>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</si>
  <si>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</si>
  <si>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</si>
  <si>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</si>
  <si>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</si>
  <si>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</si>
  <si>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</si>
  <si>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</si>
  <si>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</si>
  <si>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</si>
  <si>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</si>
  <si>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</si>
  <si>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</si>
  <si>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</si>
  <si>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</si>
  <si>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</si>
  <si>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</si>
  <si>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</si>
  <si>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</si>
  <si>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</si>
  <si>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</si>
  <si>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</si>
  <si>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</si>
  <si>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</si>
  <si>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</si>
  <si>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SO07-71-07.04.1</t>
  </si>
  <si>
    <t>SD</t>
  </si>
  <si>
    <t>741</t>
  </si>
  <si>
    <t>P</t>
  </si>
  <si>
    <t>1</t>
  </si>
  <si>
    <t>35441885</t>
  </si>
  <si>
    <t>Svorka spojovací pro lano D 8-10 mm</t>
  </si>
  <si>
    <t>KS</t>
  </si>
  <si>
    <t>[bez vazby na CS]</t>
  </si>
  <si>
    <t>PP</t>
  </si>
  <si>
    <t>VV</t>
  </si>
  <si>
    <t>TS</t>
  </si>
  <si>
    <t>35441885.D</t>
  </si>
  <si>
    <t>Demontáž svorka křížová SK</t>
  </si>
  <si>
    <t>R741R01006.D</t>
  </si>
  <si>
    <t>Demontáž podpěra vedení PV 21 betonová kostka na ploché střechy</t>
  </si>
  <si>
    <t>4</t>
  </si>
  <si>
    <t>R741R01009</t>
  </si>
  <si>
    <t>Jímací zařízení drát FeZn ? 10 mm, délky 500mm</t>
  </si>
  <si>
    <t>5</t>
  </si>
  <si>
    <t>35441123</t>
  </si>
  <si>
    <t>Tyč jímací s rovným koncem 2000 mm nerez</t>
  </si>
  <si>
    <t>35442262</t>
  </si>
  <si>
    <t>podstavec betonový pro jímací tyč se závitem M16 s PVC podložkou 25 kg</t>
  </si>
  <si>
    <t>7</t>
  </si>
  <si>
    <t>35441123.D</t>
  </si>
  <si>
    <t>Demontáž tyč jímací s rovným koncem 2000 mm nerez</t>
  </si>
  <si>
    <t>8</t>
  </si>
  <si>
    <t>35442262.D</t>
  </si>
  <si>
    <t>Demontáž podstavec betonový pro jímací tyč se závitem M16 s PVC podložkou 25 kg</t>
  </si>
  <si>
    <t>9</t>
  </si>
  <si>
    <t>35441077</t>
  </si>
  <si>
    <t>AlMgSi 8</t>
  </si>
  <si>
    <t>KG</t>
  </si>
  <si>
    <t>10</t>
  </si>
  <si>
    <t>35441077.D</t>
  </si>
  <si>
    <t>Demotáž AlMgSi 8</t>
  </si>
  <si>
    <t>11</t>
  </si>
  <si>
    <t>R741R01025</t>
  </si>
  <si>
    <t>Drobný instalační materiál</t>
  </si>
  <si>
    <t>KPL</t>
  </si>
  <si>
    <t>12</t>
  </si>
  <si>
    <t>R741R01026</t>
  </si>
  <si>
    <t>Zkoušky a prohlídky elektrických rozvodů a zařízení celková prohlídka a vyhotovení revizní zprávy</t>
  </si>
  <si>
    <t>741R02</t>
  </si>
  <si>
    <t>Připojení FVE</t>
  </si>
  <si>
    <t>13</t>
  </si>
  <si>
    <t>35822192</t>
  </si>
  <si>
    <t>3-pólový výkonový jistič. spoušť elektronická (nastavitelný výkonový jistič 60 - 80A)</t>
  </si>
  <si>
    <t>14</t>
  </si>
  <si>
    <t>RK002</t>
  </si>
  <si>
    <t>3-pólový pojistkový odpínač, charakteristika gG, pojistka 10x38</t>
  </si>
  <si>
    <t>15</t>
  </si>
  <si>
    <t>RK003</t>
  </si>
  <si>
    <t>3-fázový elektroměr digitální, nepřímé měření, M-bus</t>
  </si>
  <si>
    <t>16</t>
  </si>
  <si>
    <t>RK004</t>
  </si>
  <si>
    <t>Měřící transformátor proudu násuvný 400/5 A - 10 VA - 0,5S - FS5 - 120%</t>
  </si>
  <si>
    <t>17</t>
  </si>
  <si>
    <t>RK005</t>
  </si>
  <si>
    <t>Svorka silová, 2 přípoje, hnědá, 240 Cu, plochý můstek</t>
  </si>
  <si>
    <t>18</t>
  </si>
  <si>
    <t>RK006</t>
  </si>
  <si>
    <t>Zkušební svorkovnice ZS4-M</t>
  </si>
  <si>
    <t>19</t>
  </si>
  <si>
    <t>R741R01025.1</t>
  </si>
  <si>
    <t>20</t>
  </si>
  <si>
    <t xml:space="preserve">  SO07-71-07.04.2</t>
  </si>
  <si>
    <t>Zařízení silnoproudé elektrotechniky - FVE technologická část</t>
  </si>
  <si>
    <t>SO07-71-07.04.2</t>
  </si>
  <si>
    <t>3.1</t>
  </si>
  <si>
    <t>Instalační přístroje, připojení v RH</t>
  </si>
  <si>
    <t>R3.1.1</t>
  </si>
  <si>
    <t>Výkonový jistič 80A char.B</t>
  </si>
  <si>
    <t>dle PD, specifikace materiálu 1=1.000 [A]</t>
  </si>
  <si>
    <t>bližší určení je dle specifikace materiálu v PD 
bližší určení je dle specifikace materiálu v PD</t>
  </si>
  <si>
    <t>R3.1.2</t>
  </si>
  <si>
    <t>Kabelový žlab 100x100mm, ŽZ vč. víka</t>
  </si>
  <si>
    <t>M</t>
  </si>
  <si>
    <t>dle PD, specifikace materiálu 12=12.000 [A]</t>
  </si>
  <si>
    <t>R3.1.3</t>
  </si>
  <si>
    <t>Propojení v Rh</t>
  </si>
  <si>
    <t>dle PD, specifikace materiálu 3=3.000 [A]</t>
  </si>
  <si>
    <t>21</t>
  </si>
  <si>
    <t>R3.1.4</t>
  </si>
  <si>
    <t>Ukončení do 4x35mm2</t>
  </si>
  <si>
    <t>22</t>
  </si>
  <si>
    <t>R3.1.5</t>
  </si>
  <si>
    <t>Svorky</t>
  </si>
  <si>
    <t>23</t>
  </si>
  <si>
    <t>R3.1.6</t>
  </si>
  <si>
    <t>Montážní a spojovací materiál</t>
  </si>
  <si>
    <t>dle PD, specifikace materiálu 2=2.000 [A]</t>
  </si>
  <si>
    <t>24</t>
  </si>
  <si>
    <t>R3.1.7</t>
  </si>
  <si>
    <t>Montážní práce</t>
  </si>
  <si>
    <t>3.10</t>
  </si>
  <si>
    <t>Ostatní práce a materiály</t>
  </si>
  <si>
    <t>60</t>
  </si>
  <si>
    <t>R3.10.1</t>
  </si>
  <si>
    <t>Připojení zařízení ostatních profesí</t>
  </si>
  <si>
    <t>61</t>
  </si>
  <si>
    <t>R3.10.2</t>
  </si>
  <si>
    <t>Připojení na stávající zemnícÍ soustavu</t>
  </si>
  <si>
    <t>62</t>
  </si>
  <si>
    <t>R3.10.3</t>
  </si>
  <si>
    <t>Zaizolování rezervních výstupů</t>
  </si>
  <si>
    <t>dle PD, specifikace materiálu 5=5.000 [A]</t>
  </si>
  <si>
    <t>3.2</t>
  </si>
  <si>
    <t>Kabely silové AC/ NN</t>
  </si>
  <si>
    <t>25</t>
  </si>
  <si>
    <t>R3.2.1</t>
  </si>
  <si>
    <t>Kabel CYKY-J 4 x 35mm2</t>
  </si>
  <si>
    <t>dle PD, specifikace materiálu 120=120.000 [A]</t>
  </si>
  <si>
    <t>26</t>
  </si>
  <si>
    <t>R3.2.2</t>
  </si>
  <si>
    <t>dle PD, specifikace materiálu 100=100.000 [A]</t>
  </si>
  <si>
    <t>27</t>
  </si>
  <si>
    <t>R3.2.3</t>
  </si>
  <si>
    <t>Podružný a spojovací materiál</t>
  </si>
  <si>
    <t>28</t>
  </si>
  <si>
    <t>R3.2.4</t>
  </si>
  <si>
    <t>Uložení kabelů a montáž kabelových tras</t>
  </si>
  <si>
    <t>3.3</t>
  </si>
  <si>
    <t>Kabely a vodiče DC/ NN</t>
  </si>
  <si>
    <t>29</t>
  </si>
  <si>
    <t>R3.3.1</t>
  </si>
  <si>
    <t>Solární kabel certifikovaný pr.6mm2, UV stabilní, + pól</t>
  </si>
  <si>
    <t>dle PD, specifikace materiálu 150=150.000 [A]</t>
  </si>
  <si>
    <t>30</t>
  </si>
  <si>
    <t>R3.3.2</t>
  </si>
  <si>
    <t>Solární kabel certifikovaný pr.6mm2, UV stabilní, - pól</t>
  </si>
  <si>
    <t>dle PD, specifikace materiálu 175=175.000 [A]</t>
  </si>
  <si>
    <t>31</t>
  </si>
  <si>
    <t>R3.3.3</t>
  </si>
  <si>
    <t>Solární kabel certifikovaný pr.10mm2, UV stabilní, + pól</t>
  </si>
  <si>
    <t>dle PD, specifikace materiálu 80=80.000 [A]</t>
  </si>
  <si>
    <t>32</t>
  </si>
  <si>
    <t>R3.3.4</t>
  </si>
  <si>
    <t>Solární kabel certifikovaný pr.10mm2, UV stabilní, - pól</t>
  </si>
  <si>
    <t>33</t>
  </si>
  <si>
    <t>R3.3.5</t>
  </si>
  <si>
    <t>Konektor MC4 +</t>
  </si>
  <si>
    <t>dle PD, specifikace materiálu 22=22.000 [A]</t>
  </si>
  <si>
    <t>35</t>
  </si>
  <si>
    <t>R3.3.7</t>
  </si>
  <si>
    <t>Vázací páska 280x3,6mm, UV stabilní - bal 100ks</t>
  </si>
  <si>
    <t>dle PD, specifikace materiálu 10=10.000 [A]</t>
  </si>
  <si>
    <t>36</t>
  </si>
  <si>
    <t>R3.3.8</t>
  </si>
  <si>
    <t>37</t>
  </si>
  <si>
    <t>R3.3.9</t>
  </si>
  <si>
    <t>Uložení kabelů do kabelových tras</t>
  </si>
  <si>
    <t>3.4</t>
  </si>
  <si>
    <t>Kabely kominkační a datové</t>
  </si>
  <si>
    <t>38</t>
  </si>
  <si>
    <t>R3.4.1</t>
  </si>
  <si>
    <t>Kabel SYKFY 4x2x0,6mm</t>
  </si>
  <si>
    <t>39</t>
  </si>
  <si>
    <t>R3.4.2</t>
  </si>
  <si>
    <t>Kabel UTP cat.6</t>
  </si>
  <si>
    <t>40</t>
  </si>
  <si>
    <t>R3.4.3</t>
  </si>
  <si>
    <t>Kabel FTP cat.6</t>
  </si>
  <si>
    <t>41</t>
  </si>
  <si>
    <t>R3.4.4</t>
  </si>
  <si>
    <t>dle PD, specifikace materiálu 360=360.000 [A]</t>
  </si>
  <si>
    <t>3.5</t>
  </si>
  <si>
    <t>Kabely dle vyhl. 23/2008Sb. B2ca</t>
  </si>
  <si>
    <t>42</t>
  </si>
  <si>
    <t>R3.5.1</t>
  </si>
  <si>
    <t>Kabel CXKH-V 3J1,5</t>
  </si>
  <si>
    <t>dle PD, specifikace materiálu 95=95.000 [A]</t>
  </si>
  <si>
    <t>43</t>
  </si>
  <si>
    <t>R3.5.2</t>
  </si>
  <si>
    <t>3.6</t>
  </si>
  <si>
    <t>Trubky, kabelové žlaby pro DC</t>
  </si>
  <si>
    <t>44</t>
  </si>
  <si>
    <t>R3.6.1</t>
  </si>
  <si>
    <t>Trubka pevná D20, UV stabilní, vysoká mechanická odolnost</t>
  </si>
  <si>
    <t>dle PD, specifikace materiálu 400=400.000 [A]</t>
  </si>
  <si>
    <t>45</t>
  </si>
  <si>
    <t>R3.6.2</t>
  </si>
  <si>
    <t>Trubka pevná D25, UV stabilní, vysoká mechanická odolnost</t>
  </si>
  <si>
    <t>dle PD, specifikace materiálu 60=60.000 [A]</t>
  </si>
  <si>
    <t>46</t>
  </si>
  <si>
    <t>R3.6.3</t>
  </si>
  <si>
    <t>Trubka ohebná D20, UV stabilní, vysoká mechanická odolnost</t>
  </si>
  <si>
    <t>47</t>
  </si>
  <si>
    <t>R3.6.4</t>
  </si>
  <si>
    <t>Trubka ohebná D25, UV stabilní, vysoká mechanická odolnost</t>
  </si>
  <si>
    <t>48</t>
  </si>
  <si>
    <t>R3.6.5</t>
  </si>
  <si>
    <t>Ukončení trubek pěnou, povrchová úptrava</t>
  </si>
  <si>
    <t>49</t>
  </si>
  <si>
    <t>R3.6.6</t>
  </si>
  <si>
    <t>Kabelový žlab 100x100, ŽZ, vč. víka, distančního podložení a příslušenství</t>
  </si>
  <si>
    <t>50</t>
  </si>
  <si>
    <t>R3.6.7</t>
  </si>
  <si>
    <t>Montáž kabelových tras</t>
  </si>
  <si>
    <t>3.7</t>
  </si>
  <si>
    <t>Uzemnění a pospojování</t>
  </si>
  <si>
    <t>51</t>
  </si>
  <si>
    <t>R3.7.1</t>
  </si>
  <si>
    <t>Vodič CYA 16mm2</t>
  </si>
  <si>
    <t>52</t>
  </si>
  <si>
    <t>R3.7.2</t>
  </si>
  <si>
    <t>Vodič CYA 25mm2</t>
  </si>
  <si>
    <t>53</t>
  </si>
  <si>
    <t>R3.7.3</t>
  </si>
  <si>
    <t>Uložení vodičů do kabelových tras</t>
  </si>
  <si>
    <t>dle PD, specifikace materiálu 215=215.000 [A]</t>
  </si>
  <si>
    <t>3.8</t>
  </si>
  <si>
    <t>Podružný materiál</t>
  </si>
  <si>
    <t>54</t>
  </si>
  <si>
    <t>R3.8.1</t>
  </si>
  <si>
    <t>Protipožární utěsnění prostupů</t>
  </si>
  <si>
    <t>M2</t>
  </si>
  <si>
    <t>55</t>
  </si>
  <si>
    <t>R3.8.2</t>
  </si>
  <si>
    <t>Pomocný montážní materiál pro elektro</t>
  </si>
  <si>
    <t>56</t>
  </si>
  <si>
    <t>R3.8.3</t>
  </si>
  <si>
    <t>Výstažná tabulka</t>
  </si>
  <si>
    <t>3.9</t>
  </si>
  <si>
    <t>Nosné hliníkové kontrukce</t>
  </si>
  <si>
    <t>57</t>
  </si>
  <si>
    <t>R3.9.1</t>
  </si>
  <si>
    <t>Nosné kontrukce pro FV moduly sklon 15° String 1 vč. přitížení, zavětrování a mont. mat.</t>
  </si>
  <si>
    <t>dle PD, specifikace materiálu 45=45.000 [A]</t>
  </si>
  <si>
    <t>58</t>
  </si>
  <si>
    <t>R3.9.2</t>
  </si>
  <si>
    <t>Nosné kontrukce pro FV moduly sklon 15° String 2 vč. přitížení, zavětrování a mont. mat.</t>
  </si>
  <si>
    <t>dle PD, specifikace materiálu 51=51.000 [A]</t>
  </si>
  <si>
    <t>59</t>
  </si>
  <si>
    <t>R3.9.3</t>
  </si>
  <si>
    <t>Montáž nosných konstrukcí</t>
  </si>
  <si>
    <t>dle PD, specifikace materiálu 96=96.000 [A]</t>
  </si>
  <si>
    <t>D1</t>
  </si>
  <si>
    <t>1. Dodávky</t>
  </si>
  <si>
    <t>R1.1</t>
  </si>
  <si>
    <t>Fotovoltaický střídač, typ: 3fázový síťový, jmenovitý výkon: minimálně 36kVA, maximálně 45kVA, parametry připojení: 3NPE, 400/230V, TN-S, 50Hz, maximální vstupn</t>
  </si>
  <si>
    <t>Fotovoltaický střídač, typ: 3fázový síťový, jmenovitý výkon: minimálně 36kVA, maximálně 45kVA, parametry připojení: 3NPE, 400/230V, TN-S, 50Hz, maximální vstupní napětí stringů: 1000V  
Certifikace: IEC 61727, IEC 62116, IEC 62 109, IEC 63 027, CE, nastavitelný účiník (-0,8/0,8): ano, konfigurovatelné nastavení ochran dle dané země. Integrované napěťové, frekvenční a nadproudové ochrany, kompatibilita s optimizéry, evropská vážená účinnost: 98%, komunikační rozhraní: RS485, Ethernet (LAN port), komunikační protokoly: Modbus přes TPC, stupeň krytí: IP65</t>
  </si>
  <si>
    <t>R1.2</t>
  </si>
  <si>
    <t>Fotovoltaický panel, nominální max. výkon: 450 W, Třída panelu: Class C, Certifikace: IEC 61215, IEC 61730, UL 1703, IEC 62716, IEC 61701, IEC TS 62804, CE, CQC</t>
  </si>
  <si>
    <t>Fotovoltaický panel, nominální max. výkon: 450 W, Třída panelu: Class C, Certifikace: IEC 61215, IEC 61730, UL 1703, IEC 62716, IEC 61701, IEC TS 62804, CE, CQC, Max. systémové napětí: 1000 - 1500 V, max. hodnota pojistek v sérii: 20 A, Stupeň krytí: IP68</t>
  </si>
  <si>
    <t>R1.3</t>
  </si>
  <si>
    <t>Výkonový optimizér, max. příkon zdroje: 950W, napětí: 125V, max. povolení napětí systému: 1000V, Certifikace: IEC 62109-1, CE, CQC, stupeň krytí: IP68, max. pov</t>
  </si>
  <si>
    <t>Výkonový optimizér, max. příkon zdroje: 950W, napětí: 125V, max. povolení napětí systému: 1000V, Certifikace: IEC 62109-1, CE, CQC, stupeň krytí: IP68, max. povolení napětí systému: 1000V</t>
  </si>
  <si>
    <t>R1.4</t>
  </si>
  <si>
    <t>Skříň Rack 2000x800x600, přívody či odvody mohou být vedeny jak spodem, tak i vrchem, k utěsnění je nutno použít protipožární ucpávku, kterou musí provést kvali</t>
  </si>
  <si>
    <t>Skříň Rack 2000x800x600, přívody či odvody mohou být vedeny jak spodem, tak i vrchem, k utěsnění je nutno použít protipožární ucpávku, kterou musí provést kvalifikovaná a certifikovaná osoba, maximální výřez muže být až do 75% plochy, skříň s montážní desku, montážní rámem nebo elektroměrovou vanu. Skříň musí plňovat krytí IP54/00, skříň či rám s dveřmi zhotoven s oceloplechové konstrukce, celý vnitřní prostor vyložen speciální protipožární deskou splňující nehořlavost třídy A1, kouřotěsná úprava, požární odolnost EI 30 DP1 Sm.</t>
  </si>
  <si>
    <t>R1.5</t>
  </si>
  <si>
    <t>Bezpečnostní tlačítko FVE STOP s aretací ve skřínce Al se sklem</t>
  </si>
  <si>
    <t>R1.6</t>
  </si>
  <si>
    <t>Komunikace s DDTS</t>
  </si>
  <si>
    <t>R1.7</t>
  </si>
  <si>
    <t>Stykač 80A do NN odpoj FVE 43,2kWp</t>
  </si>
  <si>
    <t>R1.8</t>
  </si>
  <si>
    <t>Jistič B/3/80A - do NN jištění pro RFVE AC</t>
  </si>
  <si>
    <t>R1.9</t>
  </si>
  <si>
    <t>Jistič B/1/2A - do NN jištění a napájení HDO</t>
  </si>
  <si>
    <t>D2</t>
  </si>
  <si>
    <t>2. Rozváděče a skříně</t>
  </si>
  <si>
    <t>R2.1</t>
  </si>
  <si>
    <t>Rozváděč RFVE AC/DC včetně vystrojení</t>
  </si>
  <si>
    <t>R2.2</t>
  </si>
  <si>
    <t>Rozvodnice DC - umístěné na střeše u sringů</t>
  </si>
  <si>
    <t>R2.3</t>
  </si>
  <si>
    <t>Montáž rozvodné skříně do 100kg</t>
  </si>
  <si>
    <t>R2.4</t>
  </si>
  <si>
    <t>Montáž rozvodné skříně do 200kg</t>
  </si>
  <si>
    <t>R2.6</t>
  </si>
  <si>
    <t>Kotevní materiál skříní a rozváděčů</t>
  </si>
  <si>
    <t>R2.7</t>
  </si>
  <si>
    <t>Odkrytování a demontáže části rozváděče NN</t>
  </si>
  <si>
    <t>R2.8</t>
  </si>
  <si>
    <t>Zakrytování a zpětné montáže rozváděčů</t>
  </si>
  <si>
    <t>D4</t>
  </si>
  <si>
    <t>Zemní, staební a montážní práce</t>
  </si>
  <si>
    <t>63</t>
  </si>
  <si>
    <t>R4.1</t>
  </si>
  <si>
    <t>Průrazy zdivem</t>
  </si>
  <si>
    <t>dle PD, specifikace materiálu 7=7.000 [A]</t>
  </si>
  <si>
    <t>64</t>
  </si>
  <si>
    <t>R4.2</t>
  </si>
  <si>
    <t>Drážky ve zdivu</t>
  </si>
  <si>
    <t>dle PD, specifikace materiálu 25=25.000 [A]</t>
  </si>
  <si>
    <t>65</t>
  </si>
  <si>
    <t>R4.3</t>
  </si>
  <si>
    <t>Jádrové vrtání</t>
  </si>
  <si>
    <t>66</t>
  </si>
  <si>
    <t>R4.4</t>
  </si>
  <si>
    <t>Utěsnění prostupů do objektu proti vnikání vlhkosti</t>
  </si>
  <si>
    <t>67</t>
  </si>
  <si>
    <t>R4.5</t>
  </si>
  <si>
    <t>Odvoz odpadu a suti vč. poplatku za uložení</t>
  </si>
  <si>
    <t>T</t>
  </si>
  <si>
    <t>D5</t>
  </si>
  <si>
    <t>HZS</t>
  </si>
  <si>
    <t>68</t>
  </si>
  <si>
    <t>R5.3</t>
  </si>
  <si>
    <t>Doplnění podkladů od dodavatelů</t>
  </si>
  <si>
    <t>HOD</t>
  </si>
  <si>
    <t>69</t>
  </si>
  <si>
    <t>R5.4</t>
  </si>
  <si>
    <t>Koordinace postupu prací</t>
  </si>
  <si>
    <t>70</t>
  </si>
  <si>
    <t>R5.5</t>
  </si>
  <si>
    <t>Příprava ke komplexní zkoušce</t>
  </si>
  <si>
    <t>71</t>
  </si>
  <si>
    <t>R5.6</t>
  </si>
  <si>
    <t>Zkušební provoz</t>
  </si>
  <si>
    <t>72</t>
  </si>
  <si>
    <t>R5.7</t>
  </si>
  <si>
    <t>Zaučení obsluhy</t>
  </si>
  <si>
    <t>73</t>
  </si>
  <si>
    <t>R5.10</t>
  </si>
  <si>
    <t>Realizační dokumentace stavby</t>
  </si>
  <si>
    <t>D6</t>
  </si>
  <si>
    <t>Revize</t>
  </si>
  <si>
    <t>74</t>
  </si>
  <si>
    <t>R6.1</t>
  </si>
  <si>
    <t>Revizní práce a měření</t>
  </si>
  <si>
    <t>75</t>
  </si>
  <si>
    <t>R6.2</t>
  </si>
  <si>
    <t>Spolupráce s RT</t>
  </si>
  <si>
    <t>D.9.8</t>
  </si>
  <si>
    <t>Všeobecný objekt</t>
  </si>
  <si>
    <t xml:space="preserve">  SO98-98</t>
  </si>
  <si>
    <t>SO98-98</t>
  </si>
  <si>
    <t>Díl_1</t>
  </si>
  <si>
    <t>Dokumentace stavby</t>
  </si>
  <si>
    <t>VSEOB002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</si>
  <si>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</si>
  <si>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 
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</si>
  <si>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</si>
  <si>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</si>
  <si>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 
Položka zahrnuje veškeré činnosti nezbytné k vypracování kompletní elketroniké dokumentace skutečného provedení dle SOD na zhotovení stavby a v rozsahu vyhlášky č. 499/2006 Sb. v platném znění a dle požadavků VTP a ZTP.</t>
  </si>
  <si>
    <t>Díl_2</t>
  </si>
  <si>
    <t>Ostatní</t>
  </si>
  <si>
    <t>VSEOB006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</si>
  <si>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</si>
  <si>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činnosti.' 
'Položka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činnosti.'</t>
  </si>
  <si>
    <t>VSEOB007</t>
  </si>
  <si>
    <t>Zajištění propagace stavby dle podmínek poskytovatele dotace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</si>
  <si>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 
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</si>
</sst>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  <xf numFmtId="0" fontId="0" fillId="0" borderId="0" xfId="0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</f>
      </c>
    </row>
    <row r="7" spans="2:3" ht="12.75" customHeight="1">
      <c r="B7" s="8" t="s">
        <v>7</v>
      </c>
      <c s="10">
        <f>0+E10+E13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'SO07-71-07.04.1'!K8+'SO07-71-07.04.1'!M8</f>
      </c>
      <c s="14">
        <f>C11*0.21</f>
      </c>
      <c s="14">
        <f>C11+D11</f>
      </c>
      <c s="13">
        <f>'SO07-71-07.04.1'!T7</f>
      </c>
    </row>
    <row r="12" spans="1:6" ht="12.75">
      <c r="A12" s="11" t="s">
        <v>113</v>
      </c>
      <c s="12" t="s">
        <v>114</v>
      </c>
      <c s="14">
        <f>'SO07-71-07.04.2'!K8+'SO07-71-07.04.2'!M8</f>
      </c>
      <c s="14">
        <f>C12*0.21</f>
      </c>
      <c s="14">
        <f>C12+D12</f>
      </c>
      <c s="13">
        <f>'SO07-71-07.04.2'!T7</f>
      </c>
    </row>
    <row r="13" spans="1:6" ht="12.75">
      <c r="A13" s="11" t="s">
        <v>373</v>
      </c>
      <c s="12" t="s">
        <v>374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375</v>
      </c>
      <c s="12" t="s">
        <v>374</v>
      </c>
      <c s="14">
        <f>'SO98-98'!K8+'SO98-98'!M8</f>
      </c>
      <c s="14">
        <f>C14*0.21</f>
      </c>
      <c s="14">
        <f>C14+D14</f>
      </c>
      <c s="13">
        <f>'SO98-98'!T7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COUNTIFS(L8:L87,"=0",A8:A87,"P")+COUNTIFS(L8:L87,"",A8:A87,"P")+SUM(Q8:Q87)</f>
      </c>
    </row>
    <row r="8" spans="1:13" ht="12.75">
      <c r="A8" t="s">
        <v>45</v>
      </c>
      <c r="C8" s="28" t="s">
        <v>46</v>
      </c>
      <c r="E8" s="30" t="s">
        <v>17</v>
      </c>
      <c r="J8" s="29">
        <f>0+J9+J58</f>
      </c>
      <c s="29">
        <f>0+K9+K58</f>
      </c>
      <c s="29">
        <f>0+L9+L58</f>
      </c>
      <c s="29">
        <f>0+M9+M58</f>
      </c>
    </row>
    <row r="9" spans="1:13" ht="12.75">
      <c r="A9" t="s">
        <v>47</v>
      </c>
      <c r="C9" s="31" t="s">
        <v>48</v>
      </c>
      <c r="E9" s="33" t="s">
        <v>17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12.7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83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52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28</v>
      </c>
      <c s="34" t="s">
        <v>58</v>
      </c>
      <c s="35" t="s">
        <v>5</v>
      </c>
      <c s="6" t="s">
        <v>59</v>
      </c>
      <c s="36" t="s">
        <v>53</v>
      </c>
      <c s="37">
        <v>12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59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60</v>
      </c>
      <c s="35" t="s">
        <v>5</v>
      </c>
      <c s="6" t="s">
        <v>61</v>
      </c>
      <c s="36" t="s">
        <v>53</v>
      </c>
      <c s="37">
        <v>128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61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62</v>
      </c>
      <c s="34" t="s">
        <v>63</v>
      </c>
      <c s="35" t="s">
        <v>5</v>
      </c>
      <c s="6" t="s">
        <v>64</v>
      </c>
      <c s="36" t="s">
        <v>53</v>
      </c>
      <c s="37">
        <v>32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64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65</v>
      </c>
      <c s="34" t="s">
        <v>66</v>
      </c>
      <c s="35" t="s">
        <v>5</v>
      </c>
      <c s="6" t="s">
        <v>67</v>
      </c>
      <c s="36" t="s">
        <v>53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67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12.75">
      <c r="A30" t="s">
        <v>49</v>
      </c>
      <c s="34" t="s">
        <v>27</v>
      </c>
      <c s="34" t="s">
        <v>68</v>
      </c>
      <c s="35" t="s">
        <v>5</v>
      </c>
      <c s="6" t="s">
        <v>69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69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12.75">
      <c r="A34" t="s">
        <v>49</v>
      </c>
      <c s="34" t="s">
        <v>70</v>
      </c>
      <c s="34" t="s">
        <v>71</v>
      </c>
      <c s="35" t="s">
        <v>5</v>
      </c>
      <c s="6" t="s">
        <v>72</v>
      </c>
      <c s="36" t="s">
        <v>53</v>
      </c>
      <c s="37">
        <v>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12.75">
      <c r="A35" s="35" t="s">
        <v>55</v>
      </c>
      <c r="E35" s="39" t="s">
        <v>72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5</v>
      </c>
    </row>
    <row r="38" spans="1:16" ht="25.5">
      <c r="A38" t="s">
        <v>49</v>
      </c>
      <c s="34" t="s">
        <v>73</v>
      </c>
      <c s="34" t="s">
        <v>74</v>
      </c>
      <c s="35" t="s">
        <v>5</v>
      </c>
      <c s="6" t="s">
        <v>75</v>
      </c>
      <c s="36" t="s">
        <v>53</v>
      </c>
      <c s="37">
        <v>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25.5">
      <c r="A39" s="35" t="s">
        <v>55</v>
      </c>
      <c r="E39" s="39" t="s">
        <v>75</v>
      </c>
    </row>
    <row r="40" spans="1:5" ht="12.75">
      <c r="A40" s="35" t="s">
        <v>56</v>
      </c>
      <c r="E40" s="40" t="s">
        <v>5</v>
      </c>
    </row>
    <row r="41" spans="1:5" ht="12.75">
      <c r="A41" t="s">
        <v>57</v>
      </c>
      <c r="E41" s="39" t="s">
        <v>5</v>
      </c>
    </row>
    <row r="42" spans="1:16" ht="12.75">
      <c r="A42" t="s">
        <v>49</v>
      </c>
      <c s="34" t="s">
        <v>76</v>
      </c>
      <c s="34" t="s">
        <v>77</v>
      </c>
      <c s="35" t="s">
        <v>5</v>
      </c>
      <c s="6" t="s">
        <v>78</v>
      </c>
      <c s="36" t="s">
        <v>79</v>
      </c>
      <c s="37">
        <v>5.738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12.75">
      <c r="A43" s="35" t="s">
        <v>55</v>
      </c>
      <c r="E43" s="39" t="s">
        <v>78</v>
      </c>
    </row>
    <row r="44" spans="1:5" ht="12.75">
      <c r="A44" s="35" t="s">
        <v>56</v>
      </c>
      <c r="E44" s="40" t="s">
        <v>5</v>
      </c>
    </row>
    <row r="45" spans="1:5" ht="12.75">
      <c r="A45" t="s">
        <v>57</v>
      </c>
      <c r="E45" s="39" t="s">
        <v>5</v>
      </c>
    </row>
    <row r="46" spans="1:16" ht="12.75">
      <c r="A46" t="s">
        <v>49</v>
      </c>
      <c s="34" t="s">
        <v>80</v>
      </c>
      <c s="34" t="s">
        <v>81</v>
      </c>
      <c s="35" t="s">
        <v>5</v>
      </c>
      <c s="6" t="s">
        <v>82</v>
      </c>
      <c s="36" t="s">
        <v>79</v>
      </c>
      <c s="37">
        <v>22.586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28</v>
      </c>
    </row>
    <row r="47" spans="1:5" ht="12.75">
      <c r="A47" s="35" t="s">
        <v>55</v>
      </c>
      <c r="E47" s="39" t="s">
        <v>82</v>
      </c>
    </row>
    <row r="48" spans="1:5" ht="12.75">
      <c r="A48" s="35" t="s">
        <v>56</v>
      </c>
      <c r="E48" s="40" t="s">
        <v>5</v>
      </c>
    </row>
    <row r="49" spans="1:5" ht="12.75">
      <c r="A49" t="s">
        <v>57</v>
      </c>
      <c r="E49" s="39" t="s">
        <v>5</v>
      </c>
    </row>
    <row r="50" spans="1:16" ht="12.75">
      <c r="A50" t="s">
        <v>49</v>
      </c>
      <c s="34" t="s">
        <v>83</v>
      </c>
      <c s="34" t="s">
        <v>84</v>
      </c>
      <c s="35" t="s">
        <v>5</v>
      </c>
      <c s="6" t="s">
        <v>85</v>
      </c>
      <c s="36" t="s">
        <v>86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28</v>
      </c>
    </row>
    <row r="51" spans="1:5" ht="12.75">
      <c r="A51" s="35" t="s">
        <v>55</v>
      </c>
      <c r="E51" s="39" t="s">
        <v>85</v>
      </c>
    </row>
    <row r="52" spans="1:5" ht="12.75">
      <c r="A52" s="35" t="s">
        <v>56</v>
      </c>
      <c r="E52" s="40" t="s">
        <v>5</v>
      </c>
    </row>
    <row r="53" spans="1:5" ht="12.75">
      <c r="A53" t="s">
        <v>57</v>
      </c>
      <c r="E53" s="39" t="s">
        <v>5</v>
      </c>
    </row>
    <row r="54" spans="1:16" ht="25.5">
      <c r="A54" t="s">
        <v>49</v>
      </c>
      <c s="34" t="s">
        <v>87</v>
      </c>
      <c s="34" t="s">
        <v>88</v>
      </c>
      <c s="35" t="s">
        <v>5</v>
      </c>
      <c s="6" t="s">
        <v>89</v>
      </c>
      <c s="36" t="s">
        <v>53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28</v>
      </c>
    </row>
    <row r="55" spans="1:5" ht="25.5">
      <c r="A55" s="35" t="s">
        <v>55</v>
      </c>
      <c r="E55" s="39" t="s">
        <v>89</v>
      </c>
    </row>
    <row r="56" spans="1:5" ht="12.75">
      <c r="A56" s="35" t="s">
        <v>56</v>
      </c>
      <c r="E56" s="40" t="s">
        <v>5</v>
      </c>
    </row>
    <row r="57" spans="1:5" ht="12.75">
      <c r="A57" t="s">
        <v>57</v>
      </c>
      <c r="E57" s="39" t="s">
        <v>5</v>
      </c>
    </row>
    <row r="58" spans="1:13" ht="12.75">
      <c r="A58" t="s">
        <v>47</v>
      </c>
      <c r="C58" s="31" t="s">
        <v>90</v>
      </c>
      <c r="E58" s="33" t="s">
        <v>91</v>
      </c>
      <c r="J58" s="32">
        <f>0</f>
      </c>
      <c s="32">
        <f>0</f>
      </c>
      <c s="32">
        <f>0+L59+L63+L67+L71+L75+L79+L83+L87</f>
      </c>
      <c s="32">
        <f>0+M59+M63+M67+M71+M75+M79+M83+M87</f>
      </c>
    </row>
    <row r="59" spans="1:16" ht="12.75">
      <c r="A59" t="s">
        <v>49</v>
      </c>
      <c s="34" t="s">
        <v>92</v>
      </c>
      <c s="34" t="s">
        <v>93</v>
      </c>
      <c s="35" t="s">
        <v>5</v>
      </c>
      <c s="6" t="s">
        <v>94</v>
      </c>
      <c s="36" t="s">
        <v>53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28</v>
      </c>
    </row>
    <row r="60" spans="1:5" ht="12.75">
      <c r="A60" s="35" t="s">
        <v>55</v>
      </c>
      <c r="E60" s="39" t="s">
        <v>94</v>
      </c>
    </row>
    <row r="61" spans="1:5" ht="12.75">
      <c r="A61" s="35" t="s">
        <v>56</v>
      </c>
      <c r="E61" s="40" t="s">
        <v>5</v>
      </c>
    </row>
    <row r="62" spans="1:5" ht="12.75">
      <c r="A62" t="s">
        <v>57</v>
      </c>
      <c r="E62" s="39" t="s">
        <v>5</v>
      </c>
    </row>
    <row r="63" spans="1:16" ht="12.75">
      <c r="A63" t="s">
        <v>49</v>
      </c>
      <c s="34" t="s">
        <v>95</v>
      </c>
      <c s="34" t="s">
        <v>96</v>
      </c>
      <c s="35" t="s">
        <v>5</v>
      </c>
      <c s="6" t="s">
        <v>97</v>
      </c>
      <c s="36" t="s">
        <v>53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28</v>
      </c>
    </row>
    <row r="64" spans="1:5" ht="12.75">
      <c r="A64" s="35" t="s">
        <v>55</v>
      </c>
      <c r="E64" s="39" t="s">
        <v>97</v>
      </c>
    </row>
    <row r="65" spans="1:5" ht="12.75">
      <c r="A65" s="35" t="s">
        <v>56</v>
      </c>
      <c r="E65" s="40" t="s">
        <v>5</v>
      </c>
    </row>
    <row r="66" spans="1:5" ht="12.75">
      <c r="A66" t="s">
        <v>57</v>
      </c>
      <c r="E66" s="39" t="s">
        <v>5</v>
      </c>
    </row>
    <row r="67" spans="1:16" ht="12.75">
      <c r="A67" t="s">
        <v>49</v>
      </c>
      <c s="34" t="s">
        <v>98</v>
      </c>
      <c s="34" t="s">
        <v>99</v>
      </c>
      <c s="35" t="s">
        <v>5</v>
      </c>
      <c s="6" t="s">
        <v>100</v>
      </c>
      <c s="36" t="s">
        <v>53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28</v>
      </c>
    </row>
    <row r="68" spans="1:5" ht="12.75">
      <c r="A68" s="35" t="s">
        <v>55</v>
      </c>
      <c r="E68" s="39" t="s">
        <v>100</v>
      </c>
    </row>
    <row r="69" spans="1:5" ht="12.75">
      <c r="A69" s="35" t="s">
        <v>56</v>
      </c>
      <c r="E69" s="40" t="s">
        <v>5</v>
      </c>
    </row>
    <row r="70" spans="1:5" ht="12.75">
      <c r="A70" t="s">
        <v>57</v>
      </c>
      <c r="E70" s="39" t="s">
        <v>5</v>
      </c>
    </row>
    <row r="71" spans="1:16" ht="12.75">
      <c r="A71" t="s">
        <v>49</v>
      </c>
      <c s="34" t="s">
        <v>101</v>
      </c>
      <c s="34" t="s">
        <v>102</v>
      </c>
      <c s="35" t="s">
        <v>5</v>
      </c>
      <c s="6" t="s">
        <v>103</v>
      </c>
      <c s="36" t="s">
        <v>53</v>
      </c>
      <c s="37">
        <v>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28</v>
      </c>
    </row>
    <row r="72" spans="1:5" ht="12.75">
      <c r="A72" s="35" t="s">
        <v>55</v>
      </c>
      <c r="E72" s="39" t="s">
        <v>103</v>
      </c>
    </row>
    <row r="73" spans="1:5" ht="12.75">
      <c r="A73" s="35" t="s">
        <v>56</v>
      </c>
      <c r="E73" s="40" t="s">
        <v>5</v>
      </c>
    </row>
    <row r="74" spans="1:5" ht="12.75">
      <c r="A74" t="s">
        <v>57</v>
      </c>
      <c r="E74" s="39" t="s">
        <v>5</v>
      </c>
    </row>
    <row r="75" spans="1:16" ht="12.75">
      <c r="A75" t="s">
        <v>49</v>
      </c>
      <c s="34" t="s">
        <v>104</v>
      </c>
      <c s="34" t="s">
        <v>105</v>
      </c>
      <c s="35" t="s">
        <v>5</v>
      </c>
      <c s="6" t="s">
        <v>106</v>
      </c>
      <c s="36" t="s">
        <v>53</v>
      </c>
      <c s="37">
        <v>3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28</v>
      </c>
    </row>
    <row r="76" spans="1:5" ht="12.75">
      <c r="A76" s="35" t="s">
        <v>55</v>
      </c>
      <c r="E76" s="39" t="s">
        <v>106</v>
      </c>
    </row>
    <row r="77" spans="1:5" ht="12.75">
      <c r="A77" s="35" t="s">
        <v>56</v>
      </c>
      <c r="E77" s="40" t="s">
        <v>5</v>
      </c>
    </row>
    <row r="78" spans="1:5" ht="12.75">
      <c r="A78" t="s">
        <v>57</v>
      </c>
      <c r="E78" s="39" t="s">
        <v>5</v>
      </c>
    </row>
    <row r="79" spans="1:16" ht="12.75">
      <c r="A79" t="s">
        <v>49</v>
      </c>
      <c s="34" t="s">
        <v>107</v>
      </c>
      <c s="34" t="s">
        <v>108</v>
      </c>
      <c s="35" t="s">
        <v>5</v>
      </c>
      <c s="6" t="s">
        <v>109</v>
      </c>
      <c s="36" t="s">
        <v>53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28</v>
      </c>
    </row>
    <row r="80" spans="1:5" ht="12.75">
      <c r="A80" s="35" t="s">
        <v>55</v>
      </c>
      <c r="E80" s="39" t="s">
        <v>109</v>
      </c>
    </row>
    <row r="81" spans="1:5" ht="12.75">
      <c r="A81" s="35" t="s">
        <v>56</v>
      </c>
      <c r="E81" s="40" t="s">
        <v>5</v>
      </c>
    </row>
    <row r="82" spans="1:5" ht="12.75">
      <c r="A82" t="s">
        <v>57</v>
      </c>
      <c r="E82" s="39" t="s">
        <v>5</v>
      </c>
    </row>
    <row r="83" spans="1:16" ht="12.75">
      <c r="A83" t="s">
        <v>49</v>
      </c>
      <c s="34" t="s">
        <v>110</v>
      </c>
      <c s="34" t="s">
        <v>111</v>
      </c>
      <c s="35" t="s">
        <v>5</v>
      </c>
      <c s="6" t="s">
        <v>85</v>
      </c>
      <c s="36" t="s">
        <v>86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28</v>
      </c>
    </row>
    <row r="84" spans="1:5" ht="12.75">
      <c r="A84" s="35" t="s">
        <v>55</v>
      </c>
      <c r="E84" s="39" t="s">
        <v>85</v>
      </c>
    </row>
    <row r="85" spans="1:5" ht="12.75">
      <c r="A85" s="35" t="s">
        <v>56</v>
      </c>
      <c r="E85" s="40" t="s">
        <v>5</v>
      </c>
    </row>
    <row r="86" spans="1:5" ht="12.75">
      <c r="A86" t="s">
        <v>57</v>
      </c>
      <c r="E86" s="39" t="s">
        <v>5</v>
      </c>
    </row>
    <row r="87" spans="1:16" ht="25.5">
      <c r="A87" t="s">
        <v>49</v>
      </c>
      <c s="34" t="s">
        <v>112</v>
      </c>
      <c s="34" t="s">
        <v>88</v>
      </c>
      <c s="35" t="s">
        <v>5</v>
      </c>
      <c s="6" t="s">
        <v>89</v>
      </c>
      <c s="36" t="s">
        <v>53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28</v>
      </c>
    </row>
    <row r="88" spans="1:5" ht="25.5">
      <c r="A88" s="35" t="s">
        <v>55</v>
      </c>
      <c r="E88" s="39" t="s">
        <v>89</v>
      </c>
    </row>
    <row r="89" spans="1:5" ht="12.75">
      <c r="A89" s="35" t="s">
        <v>56</v>
      </c>
      <c r="E89" s="40" t="s">
        <v>5</v>
      </c>
    </row>
    <row r="90" spans="1:5" ht="12.75">
      <c r="A90" t="s">
        <v>57</v>
      </c>
      <c r="E90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COUNTIFS(L8:L312,"=0",A8:A312,"P")+COUNTIFS(L8:L312,"",A8:A312,"P")+SUM(Q8:Q312)</f>
      </c>
    </row>
    <row r="8" spans="1:13" ht="12.75">
      <c r="A8" t="s">
        <v>45</v>
      </c>
      <c r="C8" s="28" t="s">
        <v>115</v>
      </c>
      <c r="E8" s="30" t="s">
        <v>114</v>
      </c>
      <c r="J8" s="29">
        <f>0+J9+J38+J51+J68+J101+J118+J127+J156+J169+J182+J195+J232+J261+J282+J307</f>
      </c>
      <c s="29">
        <f>0+K9+K38+K51+K68+K101+K118+K127+K156+K169+K182+K195+K232+K261+K282+K307</f>
      </c>
      <c s="29">
        <f>0+L9+L38+L51+L68+L101+L118+L127+L156+L169+L182+L195+L232+L261+L282+L307</f>
      </c>
      <c s="29">
        <f>0+M9+M38+M51+M68+M101+M118+M127+M156+M169+M182+M195+M232+M261+M282+M307</f>
      </c>
    </row>
    <row r="9" spans="1:13" ht="12.75">
      <c r="A9" t="s">
        <v>47</v>
      </c>
      <c r="C9" s="31" t="s">
        <v>116</v>
      </c>
      <c r="E9" s="33" t="s">
        <v>117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107</v>
      </c>
      <c s="34" t="s">
        <v>118</v>
      </c>
      <c s="35" t="s">
        <v>5</v>
      </c>
      <c s="6" t="s">
        <v>119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119</v>
      </c>
    </row>
    <row r="12" spans="1:5" ht="12.75">
      <c r="A12" s="35" t="s">
        <v>56</v>
      </c>
      <c r="E12" s="40" t="s">
        <v>120</v>
      </c>
    </row>
    <row r="13" spans="1:5" ht="38.25">
      <c r="A13" t="s">
        <v>57</v>
      </c>
      <c r="E13" s="39" t="s">
        <v>121</v>
      </c>
    </row>
    <row r="14" spans="1:16" ht="12.75">
      <c r="A14" t="s">
        <v>49</v>
      </c>
      <c s="34" t="s">
        <v>110</v>
      </c>
      <c s="34" t="s">
        <v>122</v>
      </c>
      <c s="35" t="s">
        <v>5</v>
      </c>
      <c s="6" t="s">
        <v>123</v>
      </c>
      <c s="36" t="s">
        <v>124</v>
      </c>
      <c s="37">
        <v>12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123</v>
      </c>
    </row>
    <row r="16" spans="1:5" ht="12.75">
      <c r="A16" s="35" t="s">
        <v>56</v>
      </c>
      <c r="E16" s="40" t="s">
        <v>125</v>
      </c>
    </row>
    <row r="17" spans="1:5" ht="38.25">
      <c r="A17" t="s">
        <v>57</v>
      </c>
      <c r="E17" s="39" t="s">
        <v>121</v>
      </c>
    </row>
    <row r="18" spans="1:16" ht="12.75">
      <c r="A18" t="s">
        <v>49</v>
      </c>
      <c s="34" t="s">
        <v>112</v>
      </c>
      <c s="34" t="s">
        <v>126</v>
      </c>
      <c s="35" t="s">
        <v>5</v>
      </c>
      <c s="6" t="s">
        <v>127</v>
      </c>
      <c s="36" t="s">
        <v>53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127</v>
      </c>
    </row>
    <row r="20" spans="1:5" ht="12.75">
      <c r="A20" s="35" t="s">
        <v>56</v>
      </c>
      <c r="E20" s="40" t="s">
        <v>128</v>
      </c>
    </row>
    <row r="21" spans="1:5" ht="38.25">
      <c r="A21" t="s">
        <v>57</v>
      </c>
      <c r="E21" s="39" t="s">
        <v>121</v>
      </c>
    </row>
    <row r="22" spans="1:16" ht="12.75">
      <c r="A22" t="s">
        <v>49</v>
      </c>
      <c s="34" t="s">
        <v>129</v>
      </c>
      <c s="34" t="s">
        <v>130</v>
      </c>
      <c s="35" t="s">
        <v>5</v>
      </c>
      <c s="6" t="s">
        <v>131</v>
      </c>
      <c s="36" t="s">
        <v>53</v>
      </c>
      <c s="37">
        <v>12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131</v>
      </c>
    </row>
    <row r="24" spans="1:5" ht="12.75">
      <c r="A24" s="35" t="s">
        <v>56</v>
      </c>
      <c r="E24" s="40" t="s">
        <v>125</v>
      </c>
    </row>
    <row r="25" spans="1:5" ht="38.25">
      <c r="A25" t="s">
        <v>57</v>
      </c>
      <c r="E25" s="39" t="s">
        <v>121</v>
      </c>
    </row>
    <row r="26" spans="1:16" ht="12.75">
      <c r="A26" t="s">
        <v>49</v>
      </c>
      <c s="34" t="s">
        <v>132</v>
      </c>
      <c s="34" t="s">
        <v>133</v>
      </c>
      <c s="35" t="s">
        <v>5</v>
      </c>
      <c s="6" t="s">
        <v>134</v>
      </c>
      <c s="36" t="s">
        <v>47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134</v>
      </c>
    </row>
    <row r="28" spans="1:5" ht="12.75">
      <c r="A28" s="35" t="s">
        <v>56</v>
      </c>
      <c r="E28" s="40" t="s">
        <v>120</v>
      </c>
    </row>
    <row r="29" spans="1:5" ht="38.25">
      <c r="A29" t="s">
        <v>57</v>
      </c>
      <c r="E29" s="39" t="s">
        <v>121</v>
      </c>
    </row>
    <row r="30" spans="1:16" ht="12.75">
      <c r="A30" t="s">
        <v>49</v>
      </c>
      <c s="34" t="s">
        <v>135</v>
      </c>
      <c s="34" t="s">
        <v>136</v>
      </c>
      <c s="35" t="s">
        <v>5</v>
      </c>
      <c s="6" t="s">
        <v>137</v>
      </c>
      <c s="36" t="s">
        <v>47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137</v>
      </c>
    </row>
    <row r="32" spans="1:5" ht="12.75">
      <c r="A32" s="35" t="s">
        <v>56</v>
      </c>
      <c r="E32" s="40" t="s">
        <v>138</v>
      </c>
    </row>
    <row r="33" spans="1:5" ht="38.25">
      <c r="A33" t="s">
        <v>57</v>
      </c>
      <c r="E33" s="39" t="s">
        <v>121</v>
      </c>
    </row>
    <row r="34" spans="1:16" ht="12.75">
      <c r="A34" t="s">
        <v>49</v>
      </c>
      <c s="34" t="s">
        <v>139</v>
      </c>
      <c s="34" t="s">
        <v>140</v>
      </c>
      <c s="35" t="s">
        <v>5</v>
      </c>
      <c s="6" t="s">
        <v>141</v>
      </c>
      <c s="36" t="s">
        <v>47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12.75">
      <c r="A35" s="35" t="s">
        <v>55</v>
      </c>
      <c r="E35" s="39" t="s">
        <v>141</v>
      </c>
    </row>
    <row r="36" spans="1:5" ht="12.75">
      <c r="A36" s="35" t="s">
        <v>56</v>
      </c>
      <c r="E36" s="40" t="s">
        <v>120</v>
      </c>
    </row>
    <row r="37" spans="1:5" ht="38.25">
      <c r="A37" t="s">
        <v>57</v>
      </c>
      <c r="E37" s="39" t="s">
        <v>121</v>
      </c>
    </row>
    <row r="38" spans="1:13" ht="12.75">
      <c r="A38" t="s">
        <v>47</v>
      </c>
      <c r="C38" s="31" t="s">
        <v>142</v>
      </c>
      <c r="E38" s="33" t="s">
        <v>143</v>
      </c>
      <c r="J38" s="32">
        <f>0</f>
      </c>
      <c s="32">
        <f>0</f>
      </c>
      <c s="32">
        <f>0+L39+L43+L47</f>
      </c>
      <c s="32">
        <f>0+M39+M43+M47</f>
      </c>
    </row>
    <row r="39" spans="1:16" ht="12.75">
      <c r="A39" t="s">
        <v>49</v>
      </c>
      <c s="34" t="s">
        <v>144</v>
      </c>
      <c s="34" t="s">
        <v>145</v>
      </c>
      <c s="35" t="s">
        <v>5</v>
      </c>
      <c s="6" t="s">
        <v>146</v>
      </c>
      <c s="36" t="s">
        <v>53</v>
      </c>
      <c s="37">
        <v>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28</v>
      </c>
    </row>
    <row r="40" spans="1:5" ht="12.75">
      <c r="A40" s="35" t="s">
        <v>55</v>
      </c>
      <c r="E40" s="39" t="s">
        <v>146</v>
      </c>
    </row>
    <row r="41" spans="1:5" ht="12.75">
      <c r="A41" s="35" t="s">
        <v>56</v>
      </c>
      <c r="E41" s="40" t="s">
        <v>128</v>
      </c>
    </row>
    <row r="42" spans="1:5" ht="38.25">
      <c r="A42" t="s">
        <v>57</v>
      </c>
      <c r="E42" s="39" t="s">
        <v>121</v>
      </c>
    </row>
    <row r="43" spans="1:16" ht="12.75">
      <c r="A43" t="s">
        <v>49</v>
      </c>
      <c s="34" t="s">
        <v>147</v>
      </c>
      <c s="34" t="s">
        <v>148</v>
      </c>
      <c s="35" t="s">
        <v>5</v>
      </c>
      <c s="6" t="s">
        <v>149</v>
      </c>
      <c s="36" t="s">
        <v>53</v>
      </c>
      <c s="37">
        <v>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28</v>
      </c>
    </row>
    <row r="44" spans="1:5" ht="12.75">
      <c r="A44" s="35" t="s">
        <v>55</v>
      </c>
      <c r="E44" s="39" t="s">
        <v>149</v>
      </c>
    </row>
    <row r="45" spans="1:5" ht="12.75">
      <c r="A45" s="35" t="s">
        <v>56</v>
      </c>
      <c r="E45" s="40" t="s">
        <v>128</v>
      </c>
    </row>
    <row r="46" spans="1:5" ht="38.25">
      <c r="A46" t="s">
        <v>57</v>
      </c>
      <c r="E46" s="39" t="s">
        <v>121</v>
      </c>
    </row>
    <row r="47" spans="1:16" ht="12.75">
      <c r="A47" t="s">
        <v>49</v>
      </c>
      <c s="34" t="s">
        <v>150</v>
      </c>
      <c s="34" t="s">
        <v>151</v>
      </c>
      <c s="35" t="s">
        <v>5</v>
      </c>
      <c s="6" t="s">
        <v>152</v>
      </c>
      <c s="36" t="s">
        <v>53</v>
      </c>
      <c s="37">
        <v>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28</v>
      </c>
    </row>
    <row r="48" spans="1:5" ht="12.75">
      <c r="A48" s="35" t="s">
        <v>55</v>
      </c>
      <c r="E48" s="39" t="s">
        <v>152</v>
      </c>
    </row>
    <row r="49" spans="1:5" ht="12.75">
      <c r="A49" s="35" t="s">
        <v>56</v>
      </c>
      <c r="E49" s="40" t="s">
        <v>153</v>
      </c>
    </row>
    <row r="50" spans="1:5" ht="38.25">
      <c r="A50" t="s">
        <v>57</v>
      </c>
      <c r="E50" s="39" t="s">
        <v>121</v>
      </c>
    </row>
    <row r="51" spans="1:13" ht="12.75">
      <c r="A51" t="s">
        <v>47</v>
      </c>
      <c r="C51" s="31" t="s">
        <v>154</v>
      </c>
      <c r="E51" s="33" t="s">
        <v>155</v>
      </c>
      <c r="J51" s="32">
        <f>0</f>
      </c>
      <c s="32">
        <f>0</f>
      </c>
      <c s="32">
        <f>0+L52+L56+L60+L64</f>
      </c>
      <c s="32">
        <f>0+M52+M56+M60+M64</f>
      </c>
    </row>
    <row r="52" spans="1:16" ht="12.75">
      <c r="A52" t="s">
        <v>49</v>
      </c>
      <c s="34" t="s">
        <v>156</v>
      </c>
      <c s="34" t="s">
        <v>157</v>
      </c>
      <c s="35" t="s">
        <v>5</v>
      </c>
      <c s="6" t="s">
        <v>158</v>
      </c>
      <c s="36" t="s">
        <v>124</v>
      </c>
      <c s="37">
        <v>120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28</v>
      </c>
    </row>
    <row r="53" spans="1:5" ht="12.75">
      <c r="A53" s="35" t="s">
        <v>55</v>
      </c>
      <c r="E53" s="39" t="s">
        <v>158</v>
      </c>
    </row>
    <row r="54" spans="1:5" ht="12.75">
      <c r="A54" s="35" t="s">
        <v>56</v>
      </c>
      <c r="E54" s="40" t="s">
        <v>159</v>
      </c>
    </row>
    <row r="55" spans="1:5" ht="38.25">
      <c r="A55" t="s">
        <v>57</v>
      </c>
      <c r="E55" s="39" t="s">
        <v>121</v>
      </c>
    </row>
    <row r="56" spans="1:16" ht="12.75">
      <c r="A56" t="s">
        <v>49</v>
      </c>
      <c s="34" t="s">
        <v>160</v>
      </c>
      <c s="34" t="s">
        <v>161</v>
      </c>
      <c s="35" t="s">
        <v>5</v>
      </c>
      <c s="6" t="s">
        <v>123</v>
      </c>
      <c s="36" t="s">
        <v>124</v>
      </c>
      <c s="37">
        <v>100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28</v>
      </c>
    </row>
    <row r="57" spans="1:5" ht="12.75">
      <c r="A57" s="35" t="s">
        <v>55</v>
      </c>
      <c r="E57" s="39" t="s">
        <v>123</v>
      </c>
    </row>
    <row r="58" spans="1:5" ht="12.75">
      <c r="A58" s="35" t="s">
        <v>56</v>
      </c>
      <c r="E58" s="40" t="s">
        <v>162</v>
      </c>
    </row>
    <row r="59" spans="1:5" ht="38.25">
      <c r="A59" t="s">
        <v>57</v>
      </c>
      <c r="E59" s="39" t="s">
        <v>121</v>
      </c>
    </row>
    <row r="60" spans="1:16" ht="12.75">
      <c r="A60" t="s">
        <v>49</v>
      </c>
      <c s="34" t="s">
        <v>163</v>
      </c>
      <c s="34" t="s">
        <v>164</v>
      </c>
      <c s="35" t="s">
        <v>5</v>
      </c>
      <c s="6" t="s">
        <v>165</v>
      </c>
      <c s="36" t="s">
        <v>47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28</v>
      </c>
    </row>
    <row r="61" spans="1:5" ht="12.75">
      <c r="A61" s="35" t="s">
        <v>55</v>
      </c>
      <c r="E61" s="39" t="s">
        <v>165</v>
      </c>
    </row>
    <row r="62" spans="1:5" ht="12.75">
      <c r="A62" s="35" t="s">
        <v>56</v>
      </c>
      <c r="E62" s="40" t="s">
        <v>120</v>
      </c>
    </row>
    <row r="63" spans="1:5" ht="38.25">
      <c r="A63" t="s">
        <v>57</v>
      </c>
      <c r="E63" s="39" t="s">
        <v>121</v>
      </c>
    </row>
    <row r="64" spans="1:16" ht="12.75">
      <c r="A64" t="s">
        <v>49</v>
      </c>
      <c s="34" t="s">
        <v>166</v>
      </c>
      <c s="34" t="s">
        <v>167</v>
      </c>
      <c s="35" t="s">
        <v>5</v>
      </c>
      <c s="6" t="s">
        <v>168</v>
      </c>
      <c s="36" t="s">
        <v>47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28</v>
      </c>
    </row>
    <row r="65" spans="1:5" ht="12.75">
      <c r="A65" s="35" t="s">
        <v>55</v>
      </c>
      <c r="E65" s="39" t="s">
        <v>168</v>
      </c>
    </row>
    <row r="66" spans="1:5" ht="12.75">
      <c r="A66" s="35" t="s">
        <v>56</v>
      </c>
      <c r="E66" s="40" t="s">
        <v>120</v>
      </c>
    </row>
    <row r="67" spans="1:5" ht="38.25">
      <c r="A67" t="s">
        <v>57</v>
      </c>
      <c r="E67" s="39" t="s">
        <v>121</v>
      </c>
    </row>
    <row r="68" spans="1:13" ht="12.75">
      <c r="A68" t="s">
        <v>47</v>
      </c>
      <c r="C68" s="31" t="s">
        <v>169</v>
      </c>
      <c r="E68" s="33" t="s">
        <v>170</v>
      </c>
      <c r="J68" s="32">
        <f>0</f>
      </c>
      <c s="32">
        <f>0</f>
      </c>
      <c s="32">
        <f>0+L69+L73+L77+L81+L85+L89+L93+L97</f>
      </c>
      <c s="32">
        <f>0+M69+M73+M77+M81+M85+M89+M93+M97</f>
      </c>
    </row>
    <row r="69" spans="1:16" ht="12.75">
      <c r="A69" t="s">
        <v>49</v>
      </c>
      <c s="34" t="s">
        <v>171</v>
      </c>
      <c s="34" t="s">
        <v>172</v>
      </c>
      <c s="35" t="s">
        <v>5</v>
      </c>
      <c s="6" t="s">
        <v>173</v>
      </c>
      <c s="36" t="s">
        <v>124</v>
      </c>
      <c s="37">
        <v>150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28</v>
      </c>
    </row>
    <row r="70" spans="1:5" ht="12.75">
      <c r="A70" s="35" t="s">
        <v>55</v>
      </c>
      <c r="E70" s="39" t="s">
        <v>173</v>
      </c>
    </row>
    <row r="71" spans="1:5" ht="12.75">
      <c r="A71" s="35" t="s">
        <v>56</v>
      </c>
      <c r="E71" s="40" t="s">
        <v>174</v>
      </c>
    </row>
    <row r="72" spans="1:5" ht="38.25">
      <c r="A72" t="s">
        <v>57</v>
      </c>
      <c r="E72" s="39" t="s">
        <v>121</v>
      </c>
    </row>
    <row r="73" spans="1:16" ht="12.75">
      <c r="A73" t="s">
        <v>49</v>
      </c>
      <c s="34" t="s">
        <v>175</v>
      </c>
      <c s="34" t="s">
        <v>176</v>
      </c>
      <c s="35" t="s">
        <v>5</v>
      </c>
      <c s="6" t="s">
        <v>177</v>
      </c>
      <c s="36" t="s">
        <v>124</v>
      </c>
      <c s="37">
        <v>175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28</v>
      </c>
    </row>
    <row r="74" spans="1:5" ht="12.75">
      <c r="A74" s="35" t="s">
        <v>55</v>
      </c>
      <c r="E74" s="39" t="s">
        <v>177</v>
      </c>
    </row>
    <row r="75" spans="1:5" ht="12.75">
      <c r="A75" s="35" t="s">
        <v>56</v>
      </c>
      <c r="E75" s="40" t="s">
        <v>178</v>
      </c>
    </row>
    <row r="76" spans="1:5" ht="38.25">
      <c r="A76" t="s">
        <v>57</v>
      </c>
      <c r="E76" s="39" t="s">
        <v>121</v>
      </c>
    </row>
    <row r="77" spans="1:16" ht="12.75">
      <c r="A77" t="s">
        <v>49</v>
      </c>
      <c s="34" t="s">
        <v>179</v>
      </c>
      <c s="34" t="s">
        <v>180</v>
      </c>
      <c s="35" t="s">
        <v>5</v>
      </c>
      <c s="6" t="s">
        <v>181</v>
      </c>
      <c s="36" t="s">
        <v>124</v>
      </c>
      <c s="37">
        <v>80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28</v>
      </c>
    </row>
    <row r="78" spans="1:5" ht="12.75">
      <c r="A78" s="35" t="s">
        <v>55</v>
      </c>
      <c r="E78" s="39" t="s">
        <v>181</v>
      </c>
    </row>
    <row r="79" spans="1:5" ht="12.75">
      <c r="A79" s="35" t="s">
        <v>56</v>
      </c>
      <c r="E79" s="40" t="s">
        <v>182</v>
      </c>
    </row>
    <row r="80" spans="1:5" ht="38.25">
      <c r="A80" t="s">
        <v>57</v>
      </c>
      <c r="E80" s="39" t="s">
        <v>121</v>
      </c>
    </row>
    <row r="81" spans="1:16" ht="12.75">
      <c r="A81" t="s">
        <v>49</v>
      </c>
      <c s="34" t="s">
        <v>183</v>
      </c>
      <c s="34" t="s">
        <v>184</v>
      </c>
      <c s="35" t="s">
        <v>5</v>
      </c>
      <c s="6" t="s">
        <v>185</v>
      </c>
      <c s="36" t="s">
        <v>124</v>
      </c>
      <c s="37">
        <v>80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28</v>
      </c>
    </row>
    <row r="82" spans="1:5" ht="12.75">
      <c r="A82" s="35" t="s">
        <v>55</v>
      </c>
      <c r="E82" s="39" t="s">
        <v>185</v>
      </c>
    </row>
    <row r="83" spans="1:5" ht="12.75">
      <c r="A83" s="35" t="s">
        <v>56</v>
      </c>
      <c r="E83" s="40" t="s">
        <v>182</v>
      </c>
    </row>
    <row r="84" spans="1:5" ht="38.25">
      <c r="A84" t="s">
        <v>57</v>
      </c>
      <c r="E84" s="39" t="s">
        <v>121</v>
      </c>
    </row>
    <row r="85" spans="1:16" ht="12.75">
      <c r="A85" t="s">
        <v>49</v>
      </c>
      <c s="34" t="s">
        <v>186</v>
      </c>
      <c s="34" t="s">
        <v>187</v>
      </c>
      <c s="35" t="s">
        <v>5</v>
      </c>
      <c s="6" t="s">
        <v>188</v>
      </c>
      <c s="36" t="s">
        <v>53</v>
      </c>
      <c s="37">
        <v>22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28</v>
      </c>
    </row>
    <row r="86" spans="1:5" ht="12.75">
      <c r="A86" s="35" t="s">
        <v>55</v>
      </c>
      <c r="E86" s="39" t="s">
        <v>188</v>
      </c>
    </row>
    <row r="87" spans="1:5" ht="12.75">
      <c r="A87" s="35" t="s">
        <v>56</v>
      </c>
      <c r="E87" s="40" t="s">
        <v>189</v>
      </c>
    </row>
    <row r="88" spans="1:5" ht="38.25">
      <c r="A88" t="s">
        <v>57</v>
      </c>
      <c r="E88" s="39" t="s">
        <v>121</v>
      </c>
    </row>
    <row r="89" spans="1:16" ht="12.75">
      <c r="A89" t="s">
        <v>49</v>
      </c>
      <c s="34" t="s">
        <v>190</v>
      </c>
      <c s="34" t="s">
        <v>191</v>
      </c>
      <c s="35" t="s">
        <v>5</v>
      </c>
      <c s="6" t="s">
        <v>192</v>
      </c>
      <c s="36" t="s">
        <v>53</v>
      </c>
      <c s="37">
        <v>10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28</v>
      </c>
    </row>
    <row r="90" spans="1:5" ht="12.75">
      <c r="A90" s="35" t="s">
        <v>55</v>
      </c>
      <c r="E90" s="39" t="s">
        <v>192</v>
      </c>
    </row>
    <row r="91" spans="1:5" ht="12.75">
      <c r="A91" s="35" t="s">
        <v>56</v>
      </c>
      <c r="E91" s="40" t="s">
        <v>193</v>
      </c>
    </row>
    <row r="92" spans="1:5" ht="38.25">
      <c r="A92" t="s">
        <v>57</v>
      </c>
      <c r="E92" s="39" t="s">
        <v>121</v>
      </c>
    </row>
    <row r="93" spans="1:16" ht="12.75">
      <c r="A93" t="s">
        <v>49</v>
      </c>
      <c s="34" t="s">
        <v>194</v>
      </c>
      <c s="34" t="s">
        <v>195</v>
      </c>
      <c s="35" t="s">
        <v>5</v>
      </c>
      <c s="6" t="s">
        <v>137</v>
      </c>
      <c s="36" t="s">
        <v>47</v>
      </c>
      <c s="37">
        <v>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28</v>
      </c>
    </row>
    <row r="94" spans="1:5" ht="12.75">
      <c r="A94" s="35" t="s">
        <v>55</v>
      </c>
      <c r="E94" s="39" t="s">
        <v>137</v>
      </c>
    </row>
    <row r="95" spans="1:5" ht="12.75">
      <c r="A95" s="35" t="s">
        <v>56</v>
      </c>
      <c r="E95" s="40" t="s">
        <v>138</v>
      </c>
    </row>
    <row r="96" spans="1:5" ht="38.25">
      <c r="A96" t="s">
        <v>57</v>
      </c>
      <c r="E96" s="39" t="s">
        <v>121</v>
      </c>
    </row>
    <row r="97" spans="1:16" ht="12.75">
      <c r="A97" t="s">
        <v>49</v>
      </c>
      <c s="34" t="s">
        <v>196</v>
      </c>
      <c s="34" t="s">
        <v>197</v>
      </c>
      <c s="35" t="s">
        <v>5</v>
      </c>
      <c s="6" t="s">
        <v>198</v>
      </c>
      <c s="36" t="s">
        <v>47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28</v>
      </c>
    </row>
    <row r="98" spans="1:5" ht="12.75">
      <c r="A98" s="35" t="s">
        <v>55</v>
      </c>
      <c r="E98" s="39" t="s">
        <v>198</v>
      </c>
    </row>
    <row r="99" spans="1:5" ht="12.75">
      <c r="A99" s="35" t="s">
        <v>56</v>
      </c>
      <c r="E99" s="40" t="s">
        <v>120</v>
      </c>
    </row>
    <row r="100" spans="1:5" ht="38.25">
      <c r="A100" t="s">
        <v>57</v>
      </c>
      <c r="E100" s="39" t="s">
        <v>121</v>
      </c>
    </row>
    <row r="101" spans="1:13" ht="12.75">
      <c r="A101" t="s">
        <v>47</v>
      </c>
      <c r="C101" s="31" t="s">
        <v>199</v>
      </c>
      <c r="E101" s="33" t="s">
        <v>200</v>
      </c>
      <c r="J101" s="32">
        <f>0</f>
      </c>
      <c s="32">
        <f>0</f>
      </c>
      <c s="32">
        <f>0+L102+L106+L110+L114</f>
      </c>
      <c s="32">
        <f>0+M102+M106+M110+M114</f>
      </c>
    </row>
    <row r="102" spans="1:16" ht="12.75">
      <c r="A102" t="s">
        <v>49</v>
      </c>
      <c s="34" t="s">
        <v>201</v>
      </c>
      <c s="34" t="s">
        <v>202</v>
      </c>
      <c s="35" t="s">
        <v>5</v>
      </c>
      <c s="6" t="s">
        <v>203</v>
      </c>
      <c s="36" t="s">
        <v>124</v>
      </c>
      <c s="37">
        <v>120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28</v>
      </c>
    </row>
    <row r="103" spans="1:5" ht="12.75">
      <c r="A103" s="35" t="s">
        <v>55</v>
      </c>
      <c r="E103" s="39" t="s">
        <v>203</v>
      </c>
    </row>
    <row r="104" spans="1:5" ht="12.75">
      <c r="A104" s="35" t="s">
        <v>56</v>
      </c>
      <c r="E104" s="40" t="s">
        <v>159</v>
      </c>
    </row>
    <row r="105" spans="1:5" ht="38.25">
      <c r="A105" t="s">
        <v>57</v>
      </c>
      <c r="E105" s="39" t="s">
        <v>121</v>
      </c>
    </row>
    <row r="106" spans="1:16" ht="12.75">
      <c r="A106" t="s">
        <v>49</v>
      </c>
      <c s="34" t="s">
        <v>204</v>
      </c>
      <c s="34" t="s">
        <v>205</v>
      </c>
      <c s="35" t="s">
        <v>5</v>
      </c>
      <c s="6" t="s">
        <v>206</v>
      </c>
      <c s="36" t="s">
        <v>124</v>
      </c>
      <c s="37">
        <v>120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28</v>
      </c>
    </row>
    <row r="107" spans="1:5" ht="12.75">
      <c r="A107" s="35" t="s">
        <v>55</v>
      </c>
      <c r="E107" s="39" t="s">
        <v>206</v>
      </c>
    </row>
    <row r="108" spans="1:5" ht="12.75">
      <c r="A108" s="35" t="s">
        <v>56</v>
      </c>
      <c r="E108" s="40" t="s">
        <v>159</v>
      </c>
    </row>
    <row r="109" spans="1:5" ht="38.25">
      <c r="A109" t="s">
        <v>57</v>
      </c>
      <c r="E109" s="39" t="s">
        <v>121</v>
      </c>
    </row>
    <row r="110" spans="1:16" ht="12.75">
      <c r="A110" t="s">
        <v>49</v>
      </c>
      <c s="34" t="s">
        <v>207</v>
      </c>
      <c s="34" t="s">
        <v>208</v>
      </c>
      <c s="35" t="s">
        <v>5</v>
      </c>
      <c s="6" t="s">
        <v>209</v>
      </c>
      <c s="36" t="s">
        <v>124</v>
      </c>
      <c s="37">
        <v>120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28</v>
      </c>
    </row>
    <row r="111" spans="1:5" ht="12.75">
      <c r="A111" s="35" t="s">
        <v>55</v>
      </c>
      <c r="E111" s="39" t="s">
        <v>209</v>
      </c>
    </row>
    <row r="112" spans="1:5" ht="12.75">
      <c r="A112" s="35" t="s">
        <v>56</v>
      </c>
      <c r="E112" s="40" t="s">
        <v>159</v>
      </c>
    </row>
    <row r="113" spans="1:5" ht="38.25">
      <c r="A113" t="s">
        <v>57</v>
      </c>
      <c r="E113" s="39" t="s">
        <v>121</v>
      </c>
    </row>
    <row r="114" spans="1:16" ht="12.75">
      <c r="A114" t="s">
        <v>49</v>
      </c>
      <c s="34" t="s">
        <v>210</v>
      </c>
      <c s="34" t="s">
        <v>211</v>
      </c>
      <c s="35" t="s">
        <v>5</v>
      </c>
      <c s="6" t="s">
        <v>198</v>
      </c>
      <c s="36" t="s">
        <v>124</v>
      </c>
      <c s="37">
        <v>360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28</v>
      </c>
    </row>
    <row r="115" spans="1:5" ht="12.75">
      <c r="A115" s="35" t="s">
        <v>55</v>
      </c>
      <c r="E115" s="39" t="s">
        <v>198</v>
      </c>
    </row>
    <row r="116" spans="1:5" ht="12.75">
      <c r="A116" s="35" t="s">
        <v>56</v>
      </c>
      <c r="E116" s="40" t="s">
        <v>212</v>
      </c>
    </row>
    <row r="117" spans="1:5" ht="38.25">
      <c r="A117" t="s">
        <v>57</v>
      </c>
      <c r="E117" s="39" t="s">
        <v>121</v>
      </c>
    </row>
    <row r="118" spans="1:13" ht="12.75">
      <c r="A118" t="s">
        <v>47</v>
      </c>
      <c r="C118" s="31" t="s">
        <v>213</v>
      </c>
      <c r="E118" s="33" t="s">
        <v>214</v>
      </c>
      <c r="J118" s="32">
        <f>0</f>
      </c>
      <c s="32">
        <f>0</f>
      </c>
      <c s="32">
        <f>0+L119+L123</f>
      </c>
      <c s="32">
        <f>0+M119+M123</f>
      </c>
    </row>
    <row r="119" spans="1:16" ht="12.75">
      <c r="A119" t="s">
        <v>49</v>
      </c>
      <c s="34" t="s">
        <v>215</v>
      </c>
      <c s="34" t="s">
        <v>216</v>
      </c>
      <c s="35" t="s">
        <v>5</v>
      </c>
      <c s="6" t="s">
        <v>217</v>
      </c>
      <c s="36" t="s">
        <v>124</v>
      </c>
      <c s="37">
        <v>95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28</v>
      </c>
    </row>
    <row r="120" spans="1:5" ht="12.75">
      <c r="A120" s="35" t="s">
        <v>55</v>
      </c>
      <c r="E120" s="39" t="s">
        <v>217</v>
      </c>
    </row>
    <row r="121" spans="1:5" ht="12.75">
      <c r="A121" s="35" t="s">
        <v>56</v>
      </c>
      <c r="E121" s="40" t="s">
        <v>218</v>
      </c>
    </row>
    <row r="122" spans="1:5" ht="38.25">
      <c r="A122" t="s">
        <v>57</v>
      </c>
      <c r="E122" s="39" t="s">
        <v>121</v>
      </c>
    </row>
    <row r="123" spans="1:16" ht="12.75">
      <c r="A123" t="s">
        <v>49</v>
      </c>
      <c s="34" t="s">
        <v>219</v>
      </c>
      <c s="34" t="s">
        <v>220</v>
      </c>
      <c s="35" t="s">
        <v>5</v>
      </c>
      <c s="6" t="s">
        <v>198</v>
      </c>
      <c s="36" t="s">
        <v>124</v>
      </c>
      <c s="37">
        <v>95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28</v>
      </c>
    </row>
    <row r="124" spans="1:5" ht="12.75">
      <c r="A124" s="35" t="s">
        <v>55</v>
      </c>
      <c r="E124" s="39" t="s">
        <v>198</v>
      </c>
    </row>
    <row r="125" spans="1:5" ht="12.75">
      <c r="A125" s="35" t="s">
        <v>56</v>
      </c>
      <c r="E125" s="40" t="s">
        <v>218</v>
      </c>
    </row>
    <row r="126" spans="1:5" ht="38.25">
      <c r="A126" t="s">
        <v>57</v>
      </c>
      <c r="E126" s="39" t="s">
        <v>121</v>
      </c>
    </row>
    <row r="127" spans="1:13" ht="12.75">
      <c r="A127" t="s">
        <v>47</v>
      </c>
      <c r="C127" s="31" t="s">
        <v>221</v>
      </c>
      <c r="E127" s="33" t="s">
        <v>222</v>
      </c>
      <c r="J127" s="32">
        <f>0</f>
      </c>
      <c s="32">
        <f>0</f>
      </c>
      <c s="32">
        <f>0+L128+L132+L136+L140+L144+L148+L152</f>
      </c>
      <c s="32">
        <f>0+M128+M132+M136+M140+M144+M148+M152</f>
      </c>
    </row>
    <row r="128" spans="1:16" ht="12.75">
      <c r="A128" t="s">
        <v>49</v>
      </c>
      <c s="34" t="s">
        <v>223</v>
      </c>
      <c s="34" t="s">
        <v>224</v>
      </c>
      <c s="35" t="s">
        <v>5</v>
      </c>
      <c s="6" t="s">
        <v>225</v>
      </c>
      <c s="36" t="s">
        <v>124</v>
      </c>
      <c s="37">
        <v>400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28</v>
      </c>
    </row>
    <row r="129" spans="1:5" ht="12.75">
      <c r="A129" s="35" t="s">
        <v>55</v>
      </c>
      <c r="E129" s="39" t="s">
        <v>225</v>
      </c>
    </row>
    <row r="130" spans="1:5" ht="12.75">
      <c r="A130" s="35" t="s">
        <v>56</v>
      </c>
      <c r="E130" s="40" t="s">
        <v>226</v>
      </c>
    </row>
    <row r="131" spans="1:5" ht="38.25">
      <c r="A131" t="s">
        <v>57</v>
      </c>
      <c r="E131" s="39" t="s">
        <v>121</v>
      </c>
    </row>
    <row r="132" spans="1:16" ht="12.75">
      <c r="A132" t="s">
        <v>49</v>
      </c>
      <c s="34" t="s">
        <v>227</v>
      </c>
      <c s="34" t="s">
        <v>228</v>
      </c>
      <c s="35" t="s">
        <v>5</v>
      </c>
      <c s="6" t="s">
        <v>229</v>
      </c>
      <c s="36" t="s">
        <v>124</v>
      </c>
      <c s="37">
        <v>60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28</v>
      </c>
    </row>
    <row r="133" spans="1:5" ht="12.75">
      <c r="A133" s="35" t="s">
        <v>55</v>
      </c>
      <c r="E133" s="39" t="s">
        <v>229</v>
      </c>
    </row>
    <row r="134" spans="1:5" ht="12.75">
      <c r="A134" s="35" t="s">
        <v>56</v>
      </c>
      <c r="E134" s="40" t="s">
        <v>230</v>
      </c>
    </row>
    <row r="135" spans="1:5" ht="38.25">
      <c r="A135" t="s">
        <v>57</v>
      </c>
      <c r="E135" s="39" t="s">
        <v>121</v>
      </c>
    </row>
    <row r="136" spans="1:16" ht="12.75">
      <c r="A136" t="s">
        <v>49</v>
      </c>
      <c s="34" t="s">
        <v>231</v>
      </c>
      <c s="34" t="s">
        <v>232</v>
      </c>
      <c s="35" t="s">
        <v>5</v>
      </c>
      <c s="6" t="s">
        <v>233</v>
      </c>
      <c s="36" t="s">
        <v>124</v>
      </c>
      <c s="37">
        <v>80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28</v>
      </c>
    </row>
    <row r="137" spans="1:5" ht="12.75">
      <c r="A137" s="35" t="s">
        <v>55</v>
      </c>
      <c r="E137" s="39" t="s">
        <v>233</v>
      </c>
    </row>
    <row r="138" spans="1:5" ht="12.75">
      <c r="A138" s="35" t="s">
        <v>56</v>
      </c>
      <c r="E138" s="40" t="s">
        <v>182</v>
      </c>
    </row>
    <row r="139" spans="1:5" ht="38.25">
      <c r="A139" t="s">
        <v>57</v>
      </c>
      <c r="E139" s="39" t="s">
        <v>121</v>
      </c>
    </row>
    <row r="140" spans="1:16" ht="12.75">
      <c r="A140" t="s">
        <v>49</v>
      </c>
      <c s="34" t="s">
        <v>234</v>
      </c>
      <c s="34" t="s">
        <v>235</v>
      </c>
      <c s="35" t="s">
        <v>5</v>
      </c>
      <c s="6" t="s">
        <v>236</v>
      </c>
      <c s="36" t="s">
        <v>124</v>
      </c>
      <c s="37">
        <v>80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28</v>
      </c>
    </row>
    <row r="141" spans="1:5" ht="12.75">
      <c r="A141" s="35" t="s">
        <v>55</v>
      </c>
      <c r="E141" s="39" t="s">
        <v>236</v>
      </c>
    </row>
    <row r="142" spans="1:5" ht="12.75">
      <c r="A142" s="35" t="s">
        <v>56</v>
      </c>
      <c r="E142" s="40" t="s">
        <v>182</v>
      </c>
    </row>
    <row r="143" spans="1:5" ht="38.25">
      <c r="A143" t="s">
        <v>57</v>
      </c>
      <c r="E143" s="39" t="s">
        <v>121</v>
      </c>
    </row>
    <row r="144" spans="1:16" ht="12.75">
      <c r="A144" t="s">
        <v>49</v>
      </c>
      <c s="34" t="s">
        <v>237</v>
      </c>
      <c s="34" t="s">
        <v>238</v>
      </c>
      <c s="35" t="s">
        <v>5</v>
      </c>
      <c s="6" t="s">
        <v>239</v>
      </c>
      <c s="36" t="s">
        <v>53</v>
      </c>
      <c s="37">
        <v>60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28</v>
      </c>
    </row>
    <row r="145" spans="1:5" ht="12.75">
      <c r="A145" s="35" t="s">
        <v>55</v>
      </c>
      <c r="E145" s="39" t="s">
        <v>239</v>
      </c>
    </row>
    <row r="146" spans="1:5" ht="12.75">
      <c r="A146" s="35" t="s">
        <v>56</v>
      </c>
      <c r="E146" s="40" t="s">
        <v>230</v>
      </c>
    </row>
    <row r="147" spans="1:5" ht="38.25">
      <c r="A147" t="s">
        <v>57</v>
      </c>
      <c r="E147" s="39" t="s">
        <v>121</v>
      </c>
    </row>
    <row r="148" spans="1:16" ht="12.75">
      <c r="A148" t="s">
        <v>49</v>
      </c>
      <c s="34" t="s">
        <v>240</v>
      </c>
      <c s="34" t="s">
        <v>241</v>
      </c>
      <c s="35" t="s">
        <v>5</v>
      </c>
      <c s="6" t="s">
        <v>242</v>
      </c>
      <c s="36" t="s">
        <v>124</v>
      </c>
      <c s="37">
        <v>60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28</v>
      </c>
    </row>
    <row r="149" spans="1:5" ht="12.75">
      <c r="A149" s="35" t="s">
        <v>55</v>
      </c>
      <c r="E149" s="39" t="s">
        <v>242</v>
      </c>
    </row>
    <row r="150" spans="1:5" ht="12.75">
      <c r="A150" s="35" t="s">
        <v>56</v>
      </c>
      <c r="E150" s="40" t="s">
        <v>230</v>
      </c>
    </row>
    <row r="151" spans="1:5" ht="38.25">
      <c r="A151" t="s">
        <v>57</v>
      </c>
      <c r="E151" s="39" t="s">
        <v>121</v>
      </c>
    </row>
    <row r="152" spans="1:16" ht="12.75">
      <c r="A152" t="s">
        <v>49</v>
      </c>
      <c s="34" t="s">
        <v>243</v>
      </c>
      <c s="34" t="s">
        <v>244</v>
      </c>
      <c s="35" t="s">
        <v>5</v>
      </c>
      <c s="6" t="s">
        <v>245</v>
      </c>
      <c s="36" t="s">
        <v>47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28</v>
      </c>
    </row>
    <row r="153" spans="1:5" ht="12.75">
      <c r="A153" s="35" t="s">
        <v>55</v>
      </c>
      <c r="E153" s="39" t="s">
        <v>245</v>
      </c>
    </row>
    <row r="154" spans="1:5" ht="12.75">
      <c r="A154" s="35" t="s">
        <v>56</v>
      </c>
      <c r="E154" s="40" t="s">
        <v>120</v>
      </c>
    </row>
    <row r="155" spans="1:5" ht="38.25">
      <c r="A155" t="s">
        <v>57</v>
      </c>
      <c r="E155" s="39" t="s">
        <v>121</v>
      </c>
    </row>
    <row r="156" spans="1:13" ht="12.75">
      <c r="A156" t="s">
        <v>47</v>
      </c>
      <c r="C156" s="31" t="s">
        <v>246</v>
      </c>
      <c r="E156" s="33" t="s">
        <v>247</v>
      </c>
      <c r="J156" s="32">
        <f>0</f>
      </c>
      <c s="32">
        <f>0</f>
      </c>
      <c s="32">
        <f>0+L157+L161+L165</f>
      </c>
      <c s="32">
        <f>0+M157+M161+M165</f>
      </c>
    </row>
    <row r="157" spans="1:16" ht="12.75">
      <c r="A157" t="s">
        <v>49</v>
      </c>
      <c s="34" t="s">
        <v>248</v>
      </c>
      <c s="34" t="s">
        <v>249</v>
      </c>
      <c s="35" t="s">
        <v>5</v>
      </c>
      <c s="6" t="s">
        <v>250</v>
      </c>
      <c s="36" t="s">
        <v>124</v>
      </c>
      <c s="37">
        <v>95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28</v>
      </c>
    </row>
    <row r="158" spans="1:5" ht="12.75">
      <c r="A158" s="35" t="s">
        <v>55</v>
      </c>
      <c r="E158" s="39" t="s">
        <v>250</v>
      </c>
    </row>
    <row r="159" spans="1:5" ht="12.75">
      <c r="A159" s="35" t="s">
        <v>56</v>
      </c>
      <c r="E159" s="40" t="s">
        <v>218</v>
      </c>
    </row>
    <row r="160" spans="1:5" ht="38.25">
      <c r="A160" t="s">
        <v>57</v>
      </c>
      <c r="E160" s="39" t="s">
        <v>121</v>
      </c>
    </row>
    <row r="161" spans="1:16" ht="12.75">
      <c r="A161" t="s">
        <v>49</v>
      </c>
      <c s="34" t="s">
        <v>251</v>
      </c>
      <c s="34" t="s">
        <v>252</v>
      </c>
      <c s="35" t="s">
        <v>5</v>
      </c>
      <c s="6" t="s">
        <v>253</v>
      </c>
      <c s="36" t="s">
        <v>124</v>
      </c>
      <c s="37">
        <v>120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28</v>
      </c>
    </row>
    <row r="162" spans="1:5" ht="12.75">
      <c r="A162" s="35" t="s">
        <v>55</v>
      </c>
      <c r="E162" s="39" t="s">
        <v>253</v>
      </c>
    </row>
    <row r="163" spans="1:5" ht="12.75">
      <c r="A163" s="35" t="s">
        <v>56</v>
      </c>
      <c r="E163" s="40" t="s">
        <v>159</v>
      </c>
    </row>
    <row r="164" spans="1:5" ht="38.25">
      <c r="A164" t="s">
        <v>57</v>
      </c>
      <c r="E164" s="39" t="s">
        <v>121</v>
      </c>
    </row>
    <row r="165" spans="1:16" ht="12.75">
      <c r="A165" t="s">
        <v>49</v>
      </c>
      <c s="34" t="s">
        <v>254</v>
      </c>
      <c s="34" t="s">
        <v>255</v>
      </c>
      <c s="35" t="s">
        <v>5</v>
      </c>
      <c s="6" t="s">
        <v>256</v>
      </c>
      <c s="36" t="s">
        <v>124</v>
      </c>
      <c s="37">
        <v>215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28</v>
      </c>
    </row>
    <row r="166" spans="1:5" ht="12.75">
      <c r="A166" s="35" t="s">
        <v>55</v>
      </c>
      <c r="E166" s="39" t="s">
        <v>256</v>
      </c>
    </row>
    <row r="167" spans="1:5" ht="12.75">
      <c r="A167" s="35" t="s">
        <v>56</v>
      </c>
      <c r="E167" s="40" t="s">
        <v>257</v>
      </c>
    </row>
    <row r="168" spans="1:5" ht="38.25">
      <c r="A168" t="s">
        <v>57</v>
      </c>
      <c r="E168" s="39" t="s">
        <v>121</v>
      </c>
    </row>
    <row r="169" spans="1:13" ht="12.75">
      <c r="A169" t="s">
        <v>47</v>
      </c>
      <c r="C169" s="31" t="s">
        <v>258</v>
      </c>
      <c r="E169" s="33" t="s">
        <v>259</v>
      </c>
      <c r="J169" s="32">
        <f>0</f>
      </c>
      <c s="32">
        <f>0</f>
      </c>
      <c s="32">
        <f>0+L170+L174+L178</f>
      </c>
      <c s="32">
        <f>0+M170+M174+M178</f>
      </c>
    </row>
    <row r="170" spans="1:16" ht="12.75">
      <c r="A170" t="s">
        <v>49</v>
      </c>
      <c s="34" t="s">
        <v>260</v>
      </c>
      <c s="34" t="s">
        <v>261</v>
      </c>
      <c s="35" t="s">
        <v>5</v>
      </c>
      <c s="6" t="s">
        <v>262</v>
      </c>
      <c s="36" t="s">
        <v>263</v>
      </c>
      <c s="37">
        <v>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28</v>
      </c>
    </row>
    <row r="171" spans="1:5" ht="12.75">
      <c r="A171" s="35" t="s">
        <v>55</v>
      </c>
      <c r="E171" s="39" t="s">
        <v>262</v>
      </c>
    </row>
    <row r="172" spans="1:5" ht="12.75">
      <c r="A172" s="35" t="s">
        <v>56</v>
      </c>
      <c r="E172" s="40" t="s">
        <v>138</v>
      </c>
    </row>
    <row r="173" spans="1:5" ht="38.25">
      <c r="A173" t="s">
        <v>57</v>
      </c>
      <c r="E173" s="39" t="s">
        <v>121</v>
      </c>
    </row>
    <row r="174" spans="1:16" ht="12.75">
      <c r="A174" t="s">
        <v>49</v>
      </c>
      <c s="34" t="s">
        <v>264</v>
      </c>
      <c s="34" t="s">
        <v>265</v>
      </c>
      <c s="35" t="s">
        <v>5</v>
      </c>
      <c s="6" t="s">
        <v>266</v>
      </c>
      <c s="36" t="s">
        <v>47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28</v>
      </c>
    </row>
    <row r="175" spans="1:5" ht="12.75">
      <c r="A175" s="35" t="s">
        <v>55</v>
      </c>
      <c r="E175" s="39" t="s">
        <v>266</v>
      </c>
    </row>
    <row r="176" spans="1:5" ht="12.75">
      <c r="A176" s="35" t="s">
        <v>56</v>
      </c>
      <c r="E176" s="40" t="s">
        <v>120</v>
      </c>
    </row>
    <row r="177" spans="1:5" ht="38.25">
      <c r="A177" t="s">
        <v>57</v>
      </c>
      <c r="E177" s="39" t="s">
        <v>121</v>
      </c>
    </row>
    <row r="178" spans="1:16" ht="12.75">
      <c r="A178" t="s">
        <v>49</v>
      </c>
      <c s="34" t="s">
        <v>267</v>
      </c>
      <c s="34" t="s">
        <v>268</v>
      </c>
      <c s="35" t="s">
        <v>5</v>
      </c>
      <c s="6" t="s">
        <v>269</v>
      </c>
      <c s="36" t="s">
        <v>53</v>
      </c>
      <c s="37">
        <v>5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28</v>
      </c>
    </row>
    <row r="179" spans="1:5" ht="12.75">
      <c r="A179" s="35" t="s">
        <v>55</v>
      </c>
      <c r="E179" s="39" t="s">
        <v>269</v>
      </c>
    </row>
    <row r="180" spans="1:5" ht="12.75">
      <c r="A180" s="35" t="s">
        <v>56</v>
      </c>
      <c r="E180" s="40" t="s">
        <v>153</v>
      </c>
    </row>
    <row r="181" spans="1:5" ht="38.25">
      <c r="A181" t="s">
        <v>57</v>
      </c>
      <c r="E181" s="39" t="s">
        <v>121</v>
      </c>
    </row>
    <row r="182" spans="1:13" ht="12.75">
      <c r="A182" t="s">
        <v>47</v>
      </c>
      <c r="C182" s="31" t="s">
        <v>270</v>
      </c>
      <c r="E182" s="33" t="s">
        <v>271</v>
      </c>
      <c r="J182" s="32">
        <f>0</f>
      </c>
      <c s="32">
        <f>0</f>
      </c>
      <c s="32">
        <f>0+L183+L187+L191</f>
      </c>
      <c s="32">
        <f>0+M183+M187+M191</f>
      </c>
    </row>
    <row r="183" spans="1:16" ht="25.5">
      <c r="A183" t="s">
        <v>49</v>
      </c>
      <c s="34" t="s">
        <v>272</v>
      </c>
      <c s="34" t="s">
        <v>273</v>
      </c>
      <c s="35" t="s">
        <v>5</v>
      </c>
      <c s="6" t="s">
        <v>274</v>
      </c>
      <c s="36" t="s">
        <v>53</v>
      </c>
      <c s="37">
        <v>45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28</v>
      </c>
    </row>
    <row r="184" spans="1:5" ht="25.5">
      <c r="A184" s="35" t="s">
        <v>55</v>
      </c>
      <c r="E184" s="39" t="s">
        <v>274</v>
      </c>
    </row>
    <row r="185" spans="1:5" ht="12.75">
      <c r="A185" s="35" t="s">
        <v>56</v>
      </c>
      <c r="E185" s="40" t="s">
        <v>275</v>
      </c>
    </row>
    <row r="186" spans="1:5" ht="38.25">
      <c r="A186" t="s">
        <v>57</v>
      </c>
      <c r="E186" s="39" t="s">
        <v>121</v>
      </c>
    </row>
    <row r="187" spans="1:16" ht="25.5">
      <c r="A187" t="s">
        <v>49</v>
      </c>
      <c s="34" t="s">
        <v>276</v>
      </c>
      <c s="34" t="s">
        <v>277</v>
      </c>
      <c s="35" t="s">
        <v>5</v>
      </c>
      <c s="6" t="s">
        <v>278</v>
      </c>
      <c s="36" t="s">
        <v>53</v>
      </c>
      <c s="37">
        <v>51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28</v>
      </c>
    </row>
    <row r="188" spans="1:5" ht="25.5">
      <c r="A188" s="35" t="s">
        <v>55</v>
      </c>
      <c r="E188" s="39" t="s">
        <v>278</v>
      </c>
    </row>
    <row r="189" spans="1:5" ht="12.75">
      <c r="A189" s="35" t="s">
        <v>56</v>
      </c>
      <c r="E189" s="40" t="s">
        <v>279</v>
      </c>
    </row>
    <row r="190" spans="1:5" ht="38.25">
      <c r="A190" t="s">
        <v>57</v>
      </c>
      <c r="E190" s="39" t="s">
        <v>121</v>
      </c>
    </row>
    <row r="191" spans="1:16" ht="12.75">
      <c r="A191" t="s">
        <v>49</v>
      </c>
      <c s="34" t="s">
        <v>280</v>
      </c>
      <c s="34" t="s">
        <v>281</v>
      </c>
      <c s="35" t="s">
        <v>5</v>
      </c>
      <c s="6" t="s">
        <v>282</v>
      </c>
      <c s="36" t="s">
        <v>53</v>
      </c>
      <c s="37">
        <v>96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28</v>
      </c>
    </row>
    <row r="192" spans="1:5" ht="12.75">
      <c r="A192" s="35" t="s">
        <v>55</v>
      </c>
      <c r="E192" s="39" t="s">
        <v>282</v>
      </c>
    </row>
    <row r="193" spans="1:5" ht="12.75">
      <c r="A193" s="35" t="s">
        <v>56</v>
      </c>
      <c r="E193" s="40" t="s">
        <v>283</v>
      </c>
    </row>
    <row r="194" spans="1:5" ht="38.25">
      <c r="A194" t="s">
        <v>57</v>
      </c>
      <c r="E194" s="39" t="s">
        <v>121</v>
      </c>
    </row>
    <row r="195" spans="1:13" ht="12.75">
      <c r="A195" t="s">
        <v>47</v>
      </c>
      <c r="C195" s="31" t="s">
        <v>284</v>
      </c>
      <c r="E195" s="33" t="s">
        <v>285</v>
      </c>
      <c r="J195" s="32">
        <f>0</f>
      </c>
      <c s="32">
        <f>0</f>
      </c>
      <c s="32">
        <f>0+L196+L200+L204+L208+L212+L216+L220+L224+L228</f>
      </c>
      <c s="32">
        <f>0+M196+M200+M204+M208+M212+M216+M220+M224+M228</f>
      </c>
    </row>
    <row r="196" spans="1:16" ht="38.25">
      <c r="A196" t="s">
        <v>49</v>
      </c>
      <c s="34" t="s">
        <v>50</v>
      </c>
      <c s="34" t="s">
        <v>286</v>
      </c>
      <c s="35" t="s">
        <v>5</v>
      </c>
      <c s="6" t="s">
        <v>287</v>
      </c>
      <c s="36" t="s">
        <v>53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28</v>
      </c>
    </row>
    <row r="197" spans="1:5" ht="102">
      <c r="A197" s="35" t="s">
        <v>55</v>
      </c>
      <c r="E197" s="39" t="s">
        <v>288</v>
      </c>
    </row>
    <row r="198" spans="1:5" ht="12.75">
      <c r="A198" s="35" t="s">
        <v>56</v>
      </c>
      <c r="E198" s="40" t="s">
        <v>120</v>
      </c>
    </row>
    <row r="199" spans="1:5" ht="12.75">
      <c r="A199" t="s">
        <v>57</v>
      </c>
      <c r="E199" s="39" t="s">
        <v>5</v>
      </c>
    </row>
    <row r="200" spans="1:16" ht="38.25">
      <c r="A200" t="s">
        <v>49</v>
      </c>
      <c s="34" t="s">
        <v>28</v>
      </c>
      <c s="34" t="s">
        <v>289</v>
      </c>
      <c s="35" t="s">
        <v>5</v>
      </c>
      <c s="6" t="s">
        <v>290</v>
      </c>
      <c s="36" t="s">
        <v>53</v>
      </c>
      <c s="37">
        <v>96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54</v>
      </c>
      <c>
        <f>(M200*21)/100</f>
      </c>
      <c t="s">
        <v>28</v>
      </c>
    </row>
    <row r="201" spans="1:5" ht="51">
      <c r="A201" s="35" t="s">
        <v>55</v>
      </c>
      <c r="E201" s="39" t="s">
        <v>291</v>
      </c>
    </row>
    <row r="202" spans="1:5" ht="12.75">
      <c r="A202" s="35" t="s">
        <v>56</v>
      </c>
      <c r="E202" s="40" t="s">
        <v>283</v>
      </c>
    </row>
    <row r="203" spans="1:5" ht="12.75">
      <c r="A203" t="s">
        <v>57</v>
      </c>
      <c r="E203" s="39" t="s">
        <v>5</v>
      </c>
    </row>
    <row r="204" spans="1:16" ht="25.5">
      <c r="A204" t="s">
        <v>49</v>
      </c>
      <c s="34" t="s">
        <v>26</v>
      </c>
      <c s="34" t="s">
        <v>292</v>
      </c>
      <c s="35" t="s">
        <v>5</v>
      </c>
      <c s="6" t="s">
        <v>293</v>
      </c>
      <c s="36" t="s">
        <v>53</v>
      </c>
      <c s="37">
        <v>96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28</v>
      </c>
    </row>
    <row r="205" spans="1:5" ht="38.25">
      <c r="A205" s="35" t="s">
        <v>55</v>
      </c>
      <c r="E205" s="39" t="s">
        <v>294</v>
      </c>
    </row>
    <row r="206" spans="1:5" ht="12.75">
      <c r="A206" s="35" t="s">
        <v>56</v>
      </c>
      <c r="E206" s="40" t="s">
        <v>283</v>
      </c>
    </row>
    <row r="207" spans="1:5" ht="12.75">
      <c r="A207" t="s">
        <v>57</v>
      </c>
      <c r="E207" s="39" t="s">
        <v>5</v>
      </c>
    </row>
    <row r="208" spans="1:16" ht="25.5">
      <c r="A208" t="s">
        <v>49</v>
      </c>
      <c s="34" t="s">
        <v>62</v>
      </c>
      <c s="34" t="s">
        <v>295</v>
      </c>
      <c s="35" t="s">
        <v>5</v>
      </c>
      <c s="6" t="s">
        <v>296</v>
      </c>
      <c s="36" t="s">
        <v>53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28</v>
      </c>
    </row>
    <row r="209" spans="1:5" ht="89.25">
      <c r="A209" s="35" t="s">
        <v>55</v>
      </c>
      <c r="E209" s="39" t="s">
        <v>297</v>
      </c>
    </row>
    <row r="210" spans="1:5" ht="12.75">
      <c r="A210" s="35" t="s">
        <v>56</v>
      </c>
      <c r="E210" s="40" t="s">
        <v>120</v>
      </c>
    </row>
    <row r="211" spans="1:5" ht="12.75">
      <c r="A211" t="s">
        <v>57</v>
      </c>
      <c r="E211" s="39" t="s">
        <v>5</v>
      </c>
    </row>
    <row r="212" spans="1:16" ht="12.75">
      <c r="A212" t="s">
        <v>49</v>
      </c>
      <c s="34" t="s">
        <v>65</v>
      </c>
      <c s="34" t="s">
        <v>298</v>
      </c>
      <c s="35" t="s">
        <v>5</v>
      </c>
      <c s="6" t="s">
        <v>299</v>
      </c>
      <c s="36" t="s">
        <v>53</v>
      </c>
      <c s="37">
        <v>3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28</v>
      </c>
    </row>
    <row r="213" spans="1:5" ht="12.75">
      <c r="A213" s="35" t="s">
        <v>55</v>
      </c>
      <c r="E213" s="39" t="s">
        <v>299</v>
      </c>
    </row>
    <row r="214" spans="1:5" ht="12.75">
      <c r="A214" s="35" t="s">
        <v>56</v>
      </c>
      <c r="E214" s="40" t="s">
        <v>128</v>
      </c>
    </row>
    <row r="215" spans="1:5" ht="38.25">
      <c r="A215" t="s">
        <v>57</v>
      </c>
      <c r="E215" s="39" t="s">
        <v>121</v>
      </c>
    </row>
    <row r="216" spans="1:16" ht="12.75">
      <c r="A216" t="s">
        <v>49</v>
      </c>
      <c s="34" t="s">
        <v>27</v>
      </c>
      <c s="34" t="s">
        <v>300</v>
      </c>
      <c s="35" t="s">
        <v>5</v>
      </c>
      <c s="6" t="s">
        <v>301</v>
      </c>
      <c s="36" t="s">
        <v>53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28</v>
      </c>
    </row>
    <row r="217" spans="1:5" ht="12.75">
      <c r="A217" s="35" t="s">
        <v>55</v>
      </c>
      <c r="E217" s="39" t="s">
        <v>301</v>
      </c>
    </row>
    <row r="218" spans="1:5" ht="12.75">
      <c r="A218" s="35" t="s">
        <v>56</v>
      </c>
      <c r="E218" s="40" t="s">
        <v>120</v>
      </c>
    </row>
    <row r="219" spans="1:5" ht="38.25">
      <c r="A219" t="s">
        <v>57</v>
      </c>
      <c r="E219" s="39" t="s">
        <v>121</v>
      </c>
    </row>
    <row r="220" spans="1:16" ht="12.75">
      <c r="A220" t="s">
        <v>49</v>
      </c>
      <c s="34" t="s">
        <v>70</v>
      </c>
      <c s="34" t="s">
        <v>302</v>
      </c>
      <c s="35" t="s">
        <v>5</v>
      </c>
      <c s="6" t="s">
        <v>303</v>
      </c>
      <c s="36" t="s">
        <v>53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28</v>
      </c>
    </row>
    <row r="221" spans="1:5" ht="12.75">
      <c r="A221" s="35" t="s">
        <v>55</v>
      </c>
      <c r="E221" s="39" t="s">
        <v>303</v>
      </c>
    </row>
    <row r="222" spans="1:5" ht="12.75">
      <c r="A222" s="35" t="s">
        <v>56</v>
      </c>
      <c r="E222" s="40" t="s">
        <v>120</v>
      </c>
    </row>
    <row r="223" spans="1:5" ht="38.25">
      <c r="A223" t="s">
        <v>57</v>
      </c>
      <c r="E223" s="39" t="s">
        <v>121</v>
      </c>
    </row>
    <row r="224" spans="1:16" ht="12.75">
      <c r="A224" t="s">
        <v>49</v>
      </c>
      <c s="34" t="s">
        <v>73</v>
      </c>
      <c s="34" t="s">
        <v>304</v>
      </c>
      <c s="35" t="s">
        <v>5</v>
      </c>
      <c s="6" t="s">
        <v>305</v>
      </c>
      <c s="36" t="s">
        <v>53</v>
      </c>
      <c s="37">
        <v>1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28</v>
      </c>
    </row>
    <row r="225" spans="1:5" ht="12.75">
      <c r="A225" s="35" t="s">
        <v>55</v>
      </c>
      <c r="E225" s="39" t="s">
        <v>305</v>
      </c>
    </row>
    <row r="226" spans="1:5" ht="12.75">
      <c r="A226" s="35" t="s">
        <v>56</v>
      </c>
      <c r="E226" s="40" t="s">
        <v>120</v>
      </c>
    </row>
    <row r="227" spans="1:5" ht="38.25">
      <c r="A227" t="s">
        <v>57</v>
      </c>
      <c r="E227" s="39" t="s">
        <v>121</v>
      </c>
    </row>
    <row r="228" spans="1:16" ht="12.75">
      <c r="A228" t="s">
        <v>49</v>
      </c>
      <c s="34" t="s">
        <v>76</v>
      </c>
      <c s="34" t="s">
        <v>306</v>
      </c>
      <c s="35" t="s">
        <v>5</v>
      </c>
      <c s="6" t="s">
        <v>307</v>
      </c>
      <c s="36" t="s">
        <v>53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28</v>
      </c>
    </row>
    <row r="229" spans="1:5" ht="12.75">
      <c r="A229" s="35" t="s">
        <v>55</v>
      </c>
      <c r="E229" s="39" t="s">
        <v>307</v>
      </c>
    </row>
    <row r="230" spans="1:5" ht="12.75">
      <c r="A230" s="35" t="s">
        <v>56</v>
      </c>
      <c r="E230" s="40" t="s">
        <v>120</v>
      </c>
    </row>
    <row r="231" spans="1:5" ht="38.25">
      <c r="A231" t="s">
        <v>57</v>
      </c>
      <c r="E231" s="39" t="s">
        <v>121</v>
      </c>
    </row>
    <row r="232" spans="1:13" ht="12.75">
      <c r="A232" t="s">
        <v>47</v>
      </c>
      <c r="C232" s="31" t="s">
        <v>308</v>
      </c>
      <c r="E232" s="33" t="s">
        <v>309</v>
      </c>
      <c r="J232" s="32">
        <f>0</f>
      </c>
      <c s="32">
        <f>0</f>
      </c>
      <c s="32">
        <f>0+L233+L237+L241+L245+L249+L253+L257</f>
      </c>
      <c s="32">
        <f>0+M233+M237+M241+M245+M249+M253+M257</f>
      </c>
    </row>
    <row r="233" spans="1:16" ht="12.75">
      <c r="A233" t="s">
        <v>49</v>
      </c>
      <c s="34" t="s">
        <v>80</v>
      </c>
      <c s="34" t="s">
        <v>310</v>
      </c>
      <c s="35" t="s">
        <v>5</v>
      </c>
      <c s="6" t="s">
        <v>311</v>
      </c>
      <c s="36" t="s">
        <v>53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54</v>
      </c>
      <c>
        <f>(M233*21)/100</f>
      </c>
      <c t="s">
        <v>28</v>
      </c>
    </row>
    <row r="234" spans="1:5" ht="12.75">
      <c r="A234" s="35" t="s">
        <v>55</v>
      </c>
      <c r="E234" s="39" t="s">
        <v>311</v>
      </c>
    </row>
    <row r="235" spans="1:5" ht="12.75">
      <c r="A235" s="35" t="s">
        <v>56</v>
      </c>
      <c r="E235" s="40" t="s">
        <v>120</v>
      </c>
    </row>
    <row r="236" spans="1:5" ht="38.25">
      <c r="A236" t="s">
        <v>57</v>
      </c>
      <c r="E236" s="39" t="s">
        <v>121</v>
      </c>
    </row>
    <row r="237" spans="1:16" ht="12.75">
      <c r="A237" t="s">
        <v>49</v>
      </c>
      <c s="34" t="s">
        <v>83</v>
      </c>
      <c s="34" t="s">
        <v>312</v>
      </c>
      <c s="35" t="s">
        <v>5</v>
      </c>
      <c s="6" t="s">
        <v>313</v>
      </c>
      <c s="36" t="s">
        <v>53</v>
      </c>
      <c s="37">
        <v>2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54</v>
      </c>
      <c>
        <f>(M237*21)/100</f>
      </c>
      <c t="s">
        <v>28</v>
      </c>
    </row>
    <row r="238" spans="1:5" ht="12.75">
      <c r="A238" s="35" t="s">
        <v>55</v>
      </c>
      <c r="E238" s="39" t="s">
        <v>313</v>
      </c>
    </row>
    <row r="239" spans="1:5" ht="12.75">
      <c r="A239" s="35" t="s">
        <v>56</v>
      </c>
      <c r="E239" s="40" t="s">
        <v>138</v>
      </c>
    </row>
    <row r="240" spans="1:5" ht="38.25">
      <c r="A240" t="s">
        <v>57</v>
      </c>
      <c r="E240" s="39" t="s">
        <v>121</v>
      </c>
    </row>
    <row r="241" spans="1:16" ht="12.75">
      <c r="A241" t="s">
        <v>49</v>
      </c>
      <c s="34" t="s">
        <v>87</v>
      </c>
      <c s="34" t="s">
        <v>314</v>
      </c>
      <c s="35" t="s">
        <v>5</v>
      </c>
      <c s="6" t="s">
        <v>315</v>
      </c>
      <c s="36" t="s">
        <v>53</v>
      </c>
      <c s="37">
        <v>2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54</v>
      </c>
      <c>
        <f>(M241*21)/100</f>
      </c>
      <c t="s">
        <v>28</v>
      </c>
    </row>
    <row r="242" spans="1:5" ht="12.75">
      <c r="A242" s="35" t="s">
        <v>55</v>
      </c>
      <c r="E242" s="39" t="s">
        <v>315</v>
      </c>
    </row>
    <row r="243" spans="1:5" ht="12.75">
      <c r="A243" s="35" t="s">
        <v>56</v>
      </c>
      <c r="E243" s="40" t="s">
        <v>138</v>
      </c>
    </row>
    <row r="244" spans="1:5" ht="38.25">
      <c r="A244" t="s">
        <v>57</v>
      </c>
      <c r="E244" s="39" t="s">
        <v>121</v>
      </c>
    </row>
    <row r="245" spans="1:16" ht="12.75">
      <c r="A245" t="s">
        <v>49</v>
      </c>
      <c s="34" t="s">
        <v>92</v>
      </c>
      <c s="34" t="s">
        <v>316</v>
      </c>
      <c s="35" t="s">
        <v>5</v>
      </c>
      <c s="6" t="s">
        <v>317</v>
      </c>
      <c s="36" t="s">
        <v>53</v>
      </c>
      <c s="37">
        <v>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54</v>
      </c>
      <c>
        <f>(M245*21)/100</f>
      </c>
      <c t="s">
        <v>28</v>
      </c>
    </row>
    <row r="246" spans="1:5" ht="12.75">
      <c r="A246" s="35" t="s">
        <v>55</v>
      </c>
      <c r="E246" s="39" t="s">
        <v>317</v>
      </c>
    </row>
    <row r="247" spans="1:5" ht="12.75">
      <c r="A247" s="35" t="s">
        <v>56</v>
      </c>
      <c r="E247" s="40" t="s">
        <v>120</v>
      </c>
    </row>
    <row r="248" spans="1:5" ht="38.25">
      <c r="A248" t="s">
        <v>57</v>
      </c>
      <c r="E248" s="39" t="s">
        <v>121</v>
      </c>
    </row>
    <row r="249" spans="1:16" ht="12.75">
      <c r="A249" t="s">
        <v>49</v>
      </c>
      <c s="34" t="s">
        <v>98</v>
      </c>
      <c s="34" t="s">
        <v>318</v>
      </c>
      <c s="35" t="s">
        <v>5</v>
      </c>
      <c s="6" t="s">
        <v>319</v>
      </c>
      <c s="36" t="s">
        <v>47</v>
      </c>
      <c s="37">
        <v>3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54</v>
      </c>
      <c>
        <f>(M249*21)/100</f>
      </c>
      <c t="s">
        <v>28</v>
      </c>
    </row>
    <row r="250" spans="1:5" ht="12.75">
      <c r="A250" s="35" t="s">
        <v>55</v>
      </c>
      <c r="E250" s="39" t="s">
        <v>319</v>
      </c>
    </row>
    <row r="251" spans="1:5" ht="12.75">
      <c r="A251" s="35" t="s">
        <v>56</v>
      </c>
      <c r="E251" s="40" t="s">
        <v>128</v>
      </c>
    </row>
    <row r="252" spans="1:5" ht="38.25">
      <c r="A252" t="s">
        <v>57</v>
      </c>
      <c r="E252" s="39" t="s">
        <v>121</v>
      </c>
    </row>
    <row r="253" spans="1:16" ht="12.75">
      <c r="A253" t="s">
        <v>49</v>
      </c>
      <c s="34" t="s">
        <v>101</v>
      </c>
      <c s="34" t="s">
        <v>320</v>
      </c>
      <c s="35" t="s">
        <v>5</v>
      </c>
      <c s="6" t="s">
        <v>321</v>
      </c>
      <c s="36" t="s">
        <v>47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54</v>
      </c>
      <c>
        <f>(M253*21)/100</f>
      </c>
      <c t="s">
        <v>28</v>
      </c>
    </row>
    <row r="254" spans="1:5" ht="12.75">
      <c r="A254" s="35" t="s">
        <v>55</v>
      </c>
      <c r="E254" s="39" t="s">
        <v>321</v>
      </c>
    </row>
    <row r="255" spans="1:5" ht="12.75">
      <c r="A255" s="35" t="s">
        <v>56</v>
      </c>
      <c r="E255" s="40" t="s">
        <v>120</v>
      </c>
    </row>
    <row r="256" spans="1:5" ht="38.25">
      <c r="A256" t="s">
        <v>57</v>
      </c>
      <c r="E256" s="39" t="s">
        <v>121</v>
      </c>
    </row>
    <row r="257" spans="1:16" ht="12.75">
      <c r="A257" t="s">
        <v>49</v>
      </c>
      <c s="34" t="s">
        <v>104</v>
      </c>
      <c s="34" t="s">
        <v>322</v>
      </c>
      <c s="35" t="s">
        <v>5</v>
      </c>
      <c s="6" t="s">
        <v>323</v>
      </c>
      <c s="36" t="s">
        <v>47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54</v>
      </c>
      <c>
        <f>(M257*21)/100</f>
      </c>
      <c t="s">
        <v>28</v>
      </c>
    </row>
    <row r="258" spans="1:5" ht="12.75">
      <c r="A258" s="35" t="s">
        <v>55</v>
      </c>
      <c r="E258" s="39" t="s">
        <v>323</v>
      </c>
    </row>
    <row r="259" spans="1:5" ht="12.75">
      <c r="A259" s="35" t="s">
        <v>56</v>
      </c>
      <c r="E259" s="40" t="s">
        <v>120</v>
      </c>
    </row>
    <row r="260" spans="1:5" ht="38.25">
      <c r="A260" t="s">
        <v>57</v>
      </c>
      <c r="E260" s="39" t="s">
        <v>121</v>
      </c>
    </row>
    <row r="261" spans="1:13" ht="12.75">
      <c r="A261" t="s">
        <v>47</v>
      </c>
      <c r="C261" s="31" t="s">
        <v>324</v>
      </c>
      <c r="E261" s="33" t="s">
        <v>325</v>
      </c>
      <c r="J261" s="32">
        <f>0</f>
      </c>
      <c s="32">
        <f>0</f>
      </c>
      <c s="32">
        <f>0+L262+L266+L270+L274+L278</f>
      </c>
      <c s="32">
        <f>0+M262+M266+M270+M274+M278</f>
      </c>
    </row>
    <row r="262" spans="1:16" ht="12.75">
      <c r="A262" t="s">
        <v>49</v>
      </c>
      <c s="34" t="s">
        <v>326</v>
      </c>
      <c s="34" t="s">
        <v>327</v>
      </c>
      <c s="35" t="s">
        <v>5</v>
      </c>
      <c s="6" t="s">
        <v>328</v>
      </c>
      <c s="36" t="s">
        <v>53</v>
      </c>
      <c s="37">
        <v>7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54</v>
      </c>
      <c>
        <f>(M262*21)/100</f>
      </c>
      <c t="s">
        <v>28</v>
      </c>
    </row>
    <row r="263" spans="1:5" ht="12.75">
      <c r="A263" s="35" t="s">
        <v>55</v>
      </c>
      <c r="E263" s="39" t="s">
        <v>328</v>
      </c>
    </row>
    <row r="264" spans="1:5" ht="12.75">
      <c r="A264" s="35" t="s">
        <v>56</v>
      </c>
      <c r="E264" s="40" t="s">
        <v>329</v>
      </c>
    </row>
    <row r="265" spans="1:5" ht="38.25">
      <c r="A265" t="s">
        <v>57</v>
      </c>
      <c r="E265" s="39" t="s">
        <v>121</v>
      </c>
    </row>
    <row r="266" spans="1:16" ht="12.75">
      <c r="A266" t="s">
        <v>49</v>
      </c>
      <c s="34" t="s">
        <v>330</v>
      </c>
      <c s="34" t="s">
        <v>331</v>
      </c>
      <c s="35" t="s">
        <v>5</v>
      </c>
      <c s="6" t="s">
        <v>332</v>
      </c>
      <c s="36" t="s">
        <v>124</v>
      </c>
      <c s="37">
        <v>25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54</v>
      </c>
      <c>
        <f>(M266*21)/100</f>
      </c>
      <c t="s">
        <v>28</v>
      </c>
    </row>
    <row r="267" spans="1:5" ht="12.75">
      <c r="A267" s="35" t="s">
        <v>55</v>
      </c>
      <c r="E267" s="39" t="s">
        <v>332</v>
      </c>
    </row>
    <row r="268" spans="1:5" ht="12.75">
      <c r="A268" s="35" t="s">
        <v>56</v>
      </c>
      <c r="E268" s="40" t="s">
        <v>333</v>
      </c>
    </row>
    <row r="269" spans="1:5" ht="38.25">
      <c r="A269" t="s">
        <v>57</v>
      </c>
      <c r="E269" s="39" t="s">
        <v>121</v>
      </c>
    </row>
    <row r="270" spans="1:16" ht="12.75">
      <c r="A270" t="s">
        <v>49</v>
      </c>
      <c s="34" t="s">
        <v>334</v>
      </c>
      <c s="34" t="s">
        <v>335</v>
      </c>
      <c s="35" t="s">
        <v>5</v>
      </c>
      <c s="6" t="s">
        <v>336</v>
      </c>
      <c s="36" t="s">
        <v>53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54</v>
      </c>
      <c>
        <f>(M270*21)/100</f>
      </c>
      <c t="s">
        <v>28</v>
      </c>
    </row>
    <row r="271" spans="1:5" ht="12.75">
      <c r="A271" s="35" t="s">
        <v>55</v>
      </c>
      <c r="E271" s="39" t="s">
        <v>336</v>
      </c>
    </row>
    <row r="272" spans="1:5" ht="12.75">
      <c r="A272" s="35" t="s">
        <v>56</v>
      </c>
      <c r="E272" s="40" t="s">
        <v>120</v>
      </c>
    </row>
    <row r="273" spans="1:5" ht="38.25">
      <c r="A273" t="s">
        <v>57</v>
      </c>
      <c r="E273" s="39" t="s">
        <v>121</v>
      </c>
    </row>
    <row r="274" spans="1:16" ht="12.75">
      <c r="A274" t="s">
        <v>49</v>
      </c>
      <c s="34" t="s">
        <v>337</v>
      </c>
      <c s="34" t="s">
        <v>338</v>
      </c>
      <c s="35" t="s">
        <v>5</v>
      </c>
      <c s="6" t="s">
        <v>339</v>
      </c>
      <c s="36" t="s">
        <v>53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54</v>
      </c>
      <c>
        <f>(M274*21)/100</f>
      </c>
      <c t="s">
        <v>28</v>
      </c>
    </row>
    <row r="275" spans="1:5" ht="12.75">
      <c r="A275" s="35" t="s">
        <v>55</v>
      </c>
      <c r="E275" s="39" t="s">
        <v>339</v>
      </c>
    </row>
    <row r="276" spans="1:5" ht="12.75">
      <c r="A276" s="35" t="s">
        <v>56</v>
      </c>
      <c r="E276" s="40" t="s">
        <v>120</v>
      </c>
    </row>
    <row r="277" spans="1:5" ht="38.25">
      <c r="A277" t="s">
        <v>57</v>
      </c>
      <c r="E277" s="39" t="s">
        <v>121</v>
      </c>
    </row>
    <row r="278" spans="1:16" ht="12.75">
      <c r="A278" t="s">
        <v>49</v>
      </c>
      <c s="34" t="s">
        <v>340</v>
      </c>
      <c s="34" t="s">
        <v>341</v>
      </c>
      <c s="35" t="s">
        <v>5</v>
      </c>
      <c s="6" t="s">
        <v>342</v>
      </c>
      <c s="36" t="s">
        <v>343</v>
      </c>
      <c s="37">
        <v>1.2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54</v>
      </c>
      <c>
        <f>(M278*21)/100</f>
      </c>
      <c t="s">
        <v>28</v>
      </c>
    </row>
    <row r="279" spans="1:5" ht="12.75">
      <c r="A279" s="35" t="s">
        <v>55</v>
      </c>
      <c r="E279" s="39" t="s">
        <v>342</v>
      </c>
    </row>
    <row r="280" spans="1:5" ht="12.75">
      <c r="A280" s="35" t="s">
        <v>56</v>
      </c>
      <c r="E280" s="40" t="s">
        <v>5</v>
      </c>
    </row>
    <row r="281" spans="1:5" ht="38.25">
      <c r="A281" t="s">
        <v>57</v>
      </c>
      <c r="E281" s="39" t="s">
        <v>121</v>
      </c>
    </row>
    <row r="282" spans="1:13" ht="12.75">
      <c r="A282" t="s">
        <v>47</v>
      </c>
      <c r="C282" s="31" t="s">
        <v>344</v>
      </c>
      <c r="E282" s="33" t="s">
        <v>345</v>
      </c>
      <c r="J282" s="32">
        <f>0</f>
      </c>
      <c s="32">
        <f>0</f>
      </c>
      <c s="32">
        <f>0+L283+L287+L291+L295+L299+L303</f>
      </c>
      <c s="32">
        <f>0+M283+M287+M291+M295+M299+M303</f>
      </c>
    </row>
    <row r="283" spans="1:16" ht="12.75">
      <c r="A283" t="s">
        <v>49</v>
      </c>
      <c s="34" t="s">
        <v>346</v>
      </c>
      <c s="34" t="s">
        <v>347</v>
      </c>
      <c s="35" t="s">
        <v>5</v>
      </c>
      <c s="6" t="s">
        <v>348</v>
      </c>
      <c s="36" t="s">
        <v>349</v>
      </c>
      <c s="37">
        <v>24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54</v>
      </c>
      <c>
        <f>(M283*21)/100</f>
      </c>
      <c t="s">
        <v>28</v>
      </c>
    </row>
    <row r="284" spans="1:5" ht="12.75">
      <c r="A284" s="35" t="s">
        <v>55</v>
      </c>
      <c r="E284" s="39" t="s">
        <v>348</v>
      </c>
    </row>
    <row r="285" spans="1:5" ht="12.75">
      <c r="A285" s="35" t="s">
        <v>56</v>
      </c>
      <c r="E285" s="40" t="s">
        <v>5</v>
      </c>
    </row>
    <row r="286" spans="1:5" ht="12.75">
      <c r="A286" t="s">
        <v>57</v>
      </c>
      <c r="E286" s="39" t="s">
        <v>5</v>
      </c>
    </row>
    <row r="287" spans="1:16" ht="12.75">
      <c r="A287" t="s">
        <v>49</v>
      </c>
      <c s="34" t="s">
        <v>350</v>
      </c>
      <c s="34" t="s">
        <v>351</v>
      </c>
      <c s="35" t="s">
        <v>5</v>
      </c>
      <c s="6" t="s">
        <v>352</v>
      </c>
      <c s="36" t="s">
        <v>349</v>
      </c>
      <c s="37">
        <v>8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54</v>
      </c>
      <c>
        <f>(M287*21)/100</f>
      </c>
      <c t="s">
        <v>28</v>
      </c>
    </row>
    <row r="288" spans="1:5" ht="12.75">
      <c r="A288" s="35" t="s">
        <v>55</v>
      </c>
      <c r="E288" s="39" t="s">
        <v>352</v>
      </c>
    </row>
    <row r="289" spans="1:5" ht="12.75">
      <c r="A289" s="35" t="s">
        <v>56</v>
      </c>
      <c r="E289" s="40" t="s">
        <v>5</v>
      </c>
    </row>
    <row r="290" spans="1:5" ht="12.75">
      <c r="A290" t="s">
        <v>57</v>
      </c>
      <c r="E290" s="39" t="s">
        <v>5</v>
      </c>
    </row>
    <row r="291" spans="1:16" ht="12.75">
      <c r="A291" t="s">
        <v>49</v>
      </c>
      <c s="34" t="s">
        <v>353</v>
      </c>
      <c s="34" t="s">
        <v>354</v>
      </c>
      <c s="35" t="s">
        <v>5</v>
      </c>
      <c s="6" t="s">
        <v>355</v>
      </c>
      <c s="36" t="s">
        <v>349</v>
      </c>
      <c s="37">
        <v>4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54</v>
      </c>
      <c>
        <f>(M291*21)/100</f>
      </c>
      <c t="s">
        <v>28</v>
      </c>
    </row>
    <row r="292" spans="1:5" ht="12.75">
      <c r="A292" s="35" t="s">
        <v>55</v>
      </c>
      <c r="E292" s="39" t="s">
        <v>355</v>
      </c>
    </row>
    <row r="293" spans="1:5" ht="12.75">
      <c r="A293" s="35" t="s">
        <v>56</v>
      </c>
      <c r="E293" s="40" t="s">
        <v>5</v>
      </c>
    </row>
    <row r="294" spans="1:5" ht="12.75">
      <c r="A294" t="s">
        <v>57</v>
      </c>
      <c r="E294" s="39" t="s">
        <v>5</v>
      </c>
    </row>
    <row r="295" spans="1:16" ht="12.75">
      <c r="A295" t="s">
        <v>49</v>
      </c>
      <c s="34" t="s">
        <v>356</v>
      </c>
      <c s="34" t="s">
        <v>357</v>
      </c>
      <c s="35" t="s">
        <v>5</v>
      </c>
      <c s="6" t="s">
        <v>358</v>
      </c>
      <c s="36" t="s">
        <v>349</v>
      </c>
      <c s="37">
        <v>24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54</v>
      </c>
      <c>
        <f>(M295*21)/100</f>
      </c>
      <c t="s">
        <v>28</v>
      </c>
    </row>
    <row r="296" spans="1:5" ht="12.75">
      <c r="A296" s="35" t="s">
        <v>55</v>
      </c>
      <c r="E296" s="39" t="s">
        <v>358</v>
      </c>
    </row>
    <row r="297" spans="1:5" ht="12.75">
      <c r="A297" s="35" t="s">
        <v>56</v>
      </c>
      <c r="E297" s="40" t="s">
        <v>5</v>
      </c>
    </row>
    <row r="298" spans="1:5" ht="12.75">
      <c r="A298" t="s">
        <v>57</v>
      </c>
      <c r="E298" s="39" t="s">
        <v>5</v>
      </c>
    </row>
    <row r="299" spans="1:16" ht="12.75">
      <c r="A299" t="s">
        <v>49</v>
      </c>
      <c s="34" t="s">
        <v>359</v>
      </c>
      <c s="34" t="s">
        <v>360</v>
      </c>
      <c s="35" t="s">
        <v>5</v>
      </c>
      <c s="6" t="s">
        <v>361</v>
      </c>
      <c s="36" t="s">
        <v>349</v>
      </c>
      <c s="37">
        <v>6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54</v>
      </c>
      <c>
        <f>(M299*21)/100</f>
      </c>
      <c t="s">
        <v>28</v>
      </c>
    </row>
    <row r="300" spans="1:5" ht="12.75">
      <c r="A300" s="35" t="s">
        <v>55</v>
      </c>
      <c r="E300" s="39" t="s">
        <v>361</v>
      </c>
    </row>
    <row r="301" spans="1:5" ht="12.75">
      <c r="A301" s="35" t="s">
        <v>56</v>
      </c>
      <c r="E301" s="40" t="s">
        <v>5</v>
      </c>
    </row>
    <row r="302" spans="1:5" ht="12.75">
      <c r="A302" t="s">
        <v>57</v>
      </c>
      <c r="E302" s="39" t="s">
        <v>5</v>
      </c>
    </row>
    <row r="303" spans="1:16" ht="12.75">
      <c r="A303" t="s">
        <v>49</v>
      </c>
      <c s="34" t="s">
        <v>362</v>
      </c>
      <c s="34" t="s">
        <v>363</v>
      </c>
      <c s="35" t="s">
        <v>5</v>
      </c>
      <c s="6" t="s">
        <v>364</v>
      </c>
      <c s="36" t="s">
        <v>86</v>
      </c>
      <c s="37">
        <v>1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54</v>
      </c>
      <c>
        <f>(M303*21)/100</f>
      </c>
      <c t="s">
        <v>28</v>
      </c>
    </row>
    <row r="304" spans="1:5" ht="12.75">
      <c r="A304" s="35" t="s">
        <v>55</v>
      </c>
      <c r="E304" s="39" t="s">
        <v>364</v>
      </c>
    </row>
    <row r="305" spans="1:5" ht="12.75">
      <c r="A305" s="35" t="s">
        <v>56</v>
      </c>
      <c r="E305" s="40" t="s">
        <v>5</v>
      </c>
    </row>
    <row r="306" spans="1:5" ht="12.75">
      <c r="A306" t="s">
        <v>57</v>
      </c>
      <c r="E306" s="39" t="s">
        <v>5</v>
      </c>
    </row>
    <row r="307" spans="1:13" ht="12.75">
      <c r="A307" t="s">
        <v>47</v>
      </c>
      <c r="C307" s="31" t="s">
        <v>365</v>
      </c>
      <c r="E307" s="33" t="s">
        <v>366</v>
      </c>
      <c r="J307" s="32">
        <f>0</f>
      </c>
      <c s="32">
        <f>0</f>
      </c>
      <c s="32">
        <f>0+L308+L312</f>
      </c>
      <c s="32">
        <f>0+M308+M312</f>
      </c>
    </row>
    <row r="308" spans="1:16" ht="12.75">
      <c r="A308" t="s">
        <v>49</v>
      </c>
      <c s="34" t="s">
        <v>367</v>
      </c>
      <c s="34" t="s">
        <v>368</v>
      </c>
      <c s="35" t="s">
        <v>5</v>
      </c>
      <c s="6" t="s">
        <v>369</v>
      </c>
      <c s="36" t="s">
        <v>349</v>
      </c>
      <c s="37">
        <v>25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54</v>
      </c>
      <c>
        <f>(M308*21)/100</f>
      </c>
      <c t="s">
        <v>28</v>
      </c>
    </row>
    <row r="309" spans="1:5" ht="12.75">
      <c r="A309" s="35" t="s">
        <v>55</v>
      </c>
      <c r="E309" s="39" t="s">
        <v>369</v>
      </c>
    </row>
    <row r="310" spans="1:5" ht="12.75">
      <c r="A310" s="35" t="s">
        <v>56</v>
      </c>
      <c r="E310" s="40" t="s">
        <v>5</v>
      </c>
    </row>
    <row r="311" spans="1:5" ht="12.75">
      <c r="A311" t="s">
        <v>57</v>
      </c>
      <c r="E311" s="39" t="s">
        <v>5</v>
      </c>
    </row>
    <row r="312" spans="1:16" ht="12.75">
      <c r="A312" t="s">
        <v>49</v>
      </c>
      <c s="34" t="s">
        <v>370</v>
      </c>
      <c s="34" t="s">
        <v>371</v>
      </c>
      <c s="35" t="s">
        <v>5</v>
      </c>
      <c s="6" t="s">
        <v>372</v>
      </c>
      <c s="36" t="s">
        <v>349</v>
      </c>
      <c s="37">
        <v>4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54</v>
      </c>
      <c>
        <f>(M312*21)/100</f>
      </c>
      <c t="s">
        <v>28</v>
      </c>
    </row>
    <row r="313" spans="1:5" ht="12.75">
      <c r="A313" s="35" t="s">
        <v>55</v>
      </c>
      <c r="E313" s="39" t="s">
        <v>372</v>
      </c>
    </row>
    <row r="314" spans="1:5" ht="12.75">
      <c r="A314" s="35" t="s">
        <v>56</v>
      </c>
      <c r="E314" s="40" t="s">
        <v>5</v>
      </c>
    </row>
    <row r="315" spans="1:5" ht="12.75">
      <c r="A315" t="s">
        <v>57</v>
      </c>
      <c r="E31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373</v>
      </c>
      <c s="41">
        <f>Rekapitulace!C13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373</v>
      </c>
      <c r="E4" s="26" t="s">
        <v>374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COUNTIFS(L8:L23,"=0",A8:A23,"P")+COUNTIFS(L8:L23,"",A8:A23,"P")+SUM(Q8:Q23)</f>
      </c>
    </row>
    <row r="8" spans="1:13" ht="12.75">
      <c r="A8" t="s">
        <v>45</v>
      </c>
      <c r="C8" s="28" t="s">
        <v>376</v>
      </c>
      <c r="E8" s="30" t="s">
        <v>374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47</v>
      </c>
      <c r="C9" s="31" t="s">
        <v>377</v>
      </c>
      <c r="E9" s="33" t="s">
        <v>378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379</v>
      </c>
      <c s="35" t="s">
        <v>5</v>
      </c>
      <c s="6" t="s">
        <v>380</v>
      </c>
      <c s="36" t="s">
        <v>86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380</v>
      </c>
    </row>
    <row r="12" spans="1:5" ht="12.75">
      <c r="A12" s="35" t="s">
        <v>56</v>
      </c>
      <c r="E12" s="40" t="s">
        <v>5</v>
      </c>
    </row>
    <row r="13" spans="1:5" ht="216.75">
      <c r="A13" t="s">
        <v>57</v>
      </c>
      <c r="E13" s="39" t="s">
        <v>381</v>
      </c>
    </row>
    <row r="14" spans="1:16" ht="12.75">
      <c r="A14" t="s">
        <v>49</v>
      </c>
      <c s="34" t="s">
        <v>28</v>
      </c>
      <c s="34" t="s">
        <v>382</v>
      </c>
      <c s="35" t="s">
        <v>5</v>
      </c>
      <c s="6" t="s">
        <v>383</v>
      </c>
      <c s="36" t="s">
        <v>86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383</v>
      </c>
    </row>
    <row r="16" spans="1:5" ht="12.75">
      <c r="A16" s="35" t="s">
        <v>56</v>
      </c>
      <c r="E16" s="40" t="s">
        <v>5</v>
      </c>
    </row>
    <row r="17" spans="1:5" ht="89.25">
      <c r="A17" t="s">
        <v>57</v>
      </c>
      <c r="E17" s="39" t="s">
        <v>384</v>
      </c>
    </row>
    <row r="18" spans="1:13" ht="12.75">
      <c r="A18" t="s">
        <v>47</v>
      </c>
      <c r="C18" s="31" t="s">
        <v>385</v>
      </c>
      <c r="E18" s="33" t="s">
        <v>386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62</v>
      </c>
      <c s="34" t="s">
        <v>387</v>
      </c>
      <c s="35" t="s">
        <v>5</v>
      </c>
      <c s="6" t="s">
        <v>388</v>
      </c>
      <c s="36" t="s">
        <v>86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28</v>
      </c>
    </row>
    <row r="20" spans="1:5" ht="12.75">
      <c r="A20" s="35" t="s">
        <v>55</v>
      </c>
      <c r="E20" s="39" t="s">
        <v>388</v>
      </c>
    </row>
    <row r="21" spans="1:5" ht="12.75">
      <c r="A21" s="35" t="s">
        <v>56</v>
      </c>
      <c r="E21" s="40" t="s">
        <v>5</v>
      </c>
    </row>
    <row r="22" spans="1:5" ht="165.75">
      <c r="A22" t="s">
        <v>57</v>
      </c>
      <c r="E22" s="42" t="s">
        <v>389</v>
      </c>
    </row>
    <row r="23" spans="1:16" ht="12.75">
      <c r="A23" t="s">
        <v>49</v>
      </c>
      <c s="34" t="s">
        <v>65</v>
      </c>
      <c s="34" t="s">
        <v>390</v>
      </c>
      <c s="35" t="s">
        <v>5</v>
      </c>
      <c s="6" t="s">
        <v>391</v>
      </c>
      <c s="36" t="s">
        <v>86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28</v>
      </c>
    </row>
    <row r="24" spans="1:5" ht="12.75">
      <c r="A24" s="35" t="s">
        <v>55</v>
      </c>
      <c r="E24" s="39" t="s">
        <v>391</v>
      </c>
    </row>
    <row r="25" spans="1:5" ht="12.75">
      <c r="A25" s="35" t="s">
        <v>56</v>
      </c>
      <c r="E25" s="40" t="s">
        <v>5</v>
      </c>
    </row>
    <row r="26" spans="1:5" ht="191.25">
      <c r="A26" t="s">
        <v>57</v>
      </c>
      <c r="E26" s="39" t="s">
        <v>392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