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01 - servis" sheetId="2" r:id="rId2"/>
    <sheet name="PS02 - práce a dodávky ÚOŽI" sheetId="3" r:id="rId3"/>
    <sheet name="PS03 - práce a dodávky URS" sheetId="4" r:id="rId4"/>
    <sheet name="VRN - VON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'PS01 - servis'!$C$79:$K$84</definedName>
    <definedName name="_xlnm.Print_Area" localSheetId="1">'PS01 - servis'!$C$4:$J$39,'PS01 - servis'!$C$45:$J$61,'PS01 - servis'!$C$67:$K$84</definedName>
    <definedName name="_xlnm._FilterDatabase" localSheetId="2" hidden="1">'PS02 - práce a dodávky ÚOŽI'!$C$79:$K$115</definedName>
    <definedName name="_xlnm.Print_Area" localSheetId="2">'PS02 - práce a dodávky ÚOŽI'!$C$4:$J$39,'PS02 - práce a dodávky ÚOŽI'!$C$45:$J$61,'PS02 - práce a dodávky ÚOŽI'!$C$67:$K$115</definedName>
    <definedName name="_xlnm._FilterDatabase" localSheetId="3" hidden="1">'PS03 - práce a dodávky URS'!$C$84:$K$249</definedName>
    <definedName name="_xlnm.Print_Area" localSheetId="3">'PS03 - práce a dodávky URS'!$C$4:$J$39,'PS03 - práce a dodávky URS'!$C$45:$J$66,'PS03 - práce a dodávky URS'!$C$72:$K$249</definedName>
    <definedName name="_xlnm._FilterDatabase" localSheetId="4" hidden="1">'VRN - VON'!$C$79:$K$84</definedName>
    <definedName name="_xlnm.Print_Area" localSheetId="4">'VRN - VON'!$C$4:$J$39,'VRN - VON'!$C$45:$J$61,'VRN - VON'!$C$67:$K$84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'PS01 - servis'!$79:$79</definedName>
    <definedName name="_xlnm.Print_Titles" localSheetId="2">'PS02 - práce a dodávky ÚOŽI'!$79:$79</definedName>
    <definedName name="_xlnm.Print_Titles" localSheetId="3">'PS03 - práce a dodávky URS'!$84:$84</definedName>
    <definedName name="_xlnm.Print_Titles" localSheetId="4">'VRN - VON'!$79:$79</definedName>
  </definedNames>
  <calcPr fullCalcOnLoad="1"/>
</workbook>
</file>

<file path=xl/sharedStrings.xml><?xml version="1.0" encoding="utf-8"?>
<sst xmlns="http://schemas.openxmlformats.org/spreadsheetml/2006/main" count="2705" uniqueCount="711">
  <si>
    <t>Export Komplet</t>
  </si>
  <si>
    <t>VZ</t>
  </si>
  <si>
    <t>2.0</t>
  </si>
  <si>
    <t>ZAMOK</t>
  </si>
  <si>
    <t>False</t>
  </si>
  <si>
    <t>{38279945-bea7-48e7-acad-666ed7a8bda3}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</si>
  <si>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</si>
  <si>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</si>
  <si>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</si>
  <si>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</si>
  <si>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</si>
  <si>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</si>
  <si>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</si>
  <si>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</si>
  <si>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64023114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</si>
  <si>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</si>
  <si>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</si>
  <si>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Servis klimatizace SSZT Pce 2024</t>
  </si>
  <si>
    <t>KSO:</t>
  </si>
  <si>
    <t/>
  </si>
  <si>
    <t>CC-CZ:</t>
  </si>
  <si>
    <t>Místo:</t>
  </si>
  <si>
    <t>OŘ Hradec Králové</t>
  </si>
  <si>
    <t>Datum:</t>
  </si>
  <si>
    <t>11. 9. 2023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</si>
  <si>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</si>
  <si>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</si>
  <si>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</si>
  <si>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</si>
  <si>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</si>
  <si>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</si>
  <si>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</si>
  <si>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</si>
  <si>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</si>
  <si>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</si>
  <si>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</si>
  <si>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</si>
  <si>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</si>
  <si>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</si>
  <si>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</si>
  <si>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</si>
  <si>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</si>
  <si>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</si>
  <si>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</si>
  <si>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</si>
  <si>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</si>
  <si>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</si>
  <si>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</si>
  <si>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</si>
  <si>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</si>
  <si>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</si>
  <si>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</si>
  <si>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</si>
  <si>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</si>
  <si>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</si>
  <si>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</si>
  <si>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</si>
  <si>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</si>
  <si>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</si>
  <si>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</si>
  <si>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</si>
  <si>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</si>
  <si>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</si>
  <si>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</si>
  <si>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</si>
  <si>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</si>
  <si>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</si>
  <si>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</si>
  <si>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</si>
  <si>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</si>
  <si>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</si>
  <si>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</si>
  <si>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</si>
  <si>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</si>
  <si>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</si>
  <si>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PS01</t>
  </si>
  <si>
    <t>servis</t>
  </si>
  <si>
    <t>PRO</t>
  </si>
  <si>
    <t>1</t>
  </si>
  <si>
    <t>{800fb384-5133-4ae5-8259-c1ecc3f42ca3}</t>
  </si>
  <si>
    <t>2</t>
  </si>
  <si>
    <t>PS02</t>
  </si>
  <si>
    <t>práce a dodávky ÚOŽI</t>
  </si>
  <si>
    <t>{04fc21f7-d801-4bf8-a203-dc8937d598bb}</t>
  </si>
  <si>
    <t>PS03</t>
  </si>
  <si>
    <t>práce a dodávky URS</t>
  </si>
  <si>
    <t>{80977876-9ac2-4c7d-a65d-6b361d3b0c49}</t>
  </si>
  <si>
    <t>VRN</t>
  </si>
  <si>
    <t>VON</t>
  </si>
  <si>
    <t>{fd715fef-135e-4aa0-b2e8-b3d626c4a7cd}</t>
  </si>
  <si>
    <t>KRYCÍ LIST SOUPISU PRACÍ</t>
  </si>
  <si>
    <t>Objekt:</t>
  </si>
  <si>
    <t>PS01 - servis</t>
  </si>
  <si>
    <t>REKAPITULACE ČLENĚNÍ SOUPISU PRACÍ</t>
  </si>
  <si>
    <t>Kód dílu - Popis</t>
  </si>
  <si>
    <t>Cena celkem [CZK]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</si>
  <si>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</si>
  <si>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</si>
  <si>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</si>
  <si>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</si>
  <si>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</si>
  <si>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</si>
  <si>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</si>
  <si>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</si>
  <si>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</si>
  <si>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</si>
  <si>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</si>
  <si>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</si>
  <si>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</si>
  <si>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</si>
  <si>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</si>
  <si>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</si>
  <si>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</si>
  <si>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</si>
  <si>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</si>
  <si>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</si>
  <si>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7590183010</t>
  </si>
  <si>
    <t>Servisní prohlídka klimatizační jednotky</t>
  </si>
  <si>
    <t>kus</t>
  </si>
  <si>
    <t>Sborník UOŽI 01 2023</t>
  </si>
  <si>
    <t>-300837483</t>
  </si>
  <si>
    <t>PP</t>
  </si>
  <si>
    <t>Servisní prohlídka klimatizační jednotky - vyčištění nebo výměna vzduchových filtrů, kontrola, případně základní vyčištění lamel tepelných výměníků, mechanická kontrola systému a ventilátorů, kontrola funkčnosti chladícího okruhu, kontrola funkčnosti všech ovládacích a jistících prvků, kontrola spojů chladícího okruhu včetně kontroly těsnosti, kontrola izolací chladícího potrubí, kontrola spojů elektroinstalace, test sestavy na výkon při všech režimech</t>
  </si>
  <si>
    <t>P</t>
  </si>
  <si>
    <t xml:space="preserve">Poznámka k položce:
začátek meteorologického léta
209
začátek meteorologické zimy
209
</t>
  </si>
  <si>
    <t>PS02 - práce a dodávky ÚOŽI</t>
  </si>
  <si>
    <t>M</t>
  </si>
  <si>
    <t>7590180050</t>
  </si>
  <si>
    <t>Klimatizace Kompletní technologické vedení ke klimatizaci do 5 kW vč. (CU potrubí (10)12/6 včetně izolace, potrubí odvodu kondenzátu, přívodní kabel CYKY 3x2,5 a ovládací kabel CYKY 5x1,5)</t>
  </si>
  <si>
    <t>1374504223</t>
  </si>
  <si>
    <t>7590180060</t>
  </si>
  <si>
    <t>Klimatizace Kompletní technologické vedení ke klimatizaci nad 5kW (CU potrubí 16/10 včetně izolace, potrubí odvodu kondenzátu, přívodní kabel CYKY 3x2,5 a ovládací kabel CYKY 5x1,5)</t>
  </si>
  <si>
    <t>2106331254</t>
  </si>
  <si>
    <t>3</t>
  </si>
  <si>
    <t>7590180010</t>
  </si>
  <si>
    <t>Klimatizace Podstropní klimatizační jednotka (venkovní i vnitřní jednotka) 3,5 kW, topení 4 kW</t>
  </si>
  <si>
    <t>53113693</t>
  </si>
  <si>
    <t>7590180020</t>
  </si>
  <si>
    <t>Klimatizace Podstropní klimatizační jednotka (venkovní i vnitřní jednotka) nad 5kW do 6,9 kW chlazení.</t>
  </si>
  <si>
    <t>-768485258</t>
  </si>
  <si>
    <t>5</t>
  </si>
  <si>
    <t>7590180030</t>
  </si>
  <si>
    <t>Klimatizace Podstropní klimatizační jednotka (venkovní i vnitřní jednotka) nad 7 kW</t>
  </si>
  <si>
    <t>14009883</t>
  </si>
  <si>
    <t>6</t>
  </si>
  <si>
    <t>7590180040</t>
  </si>
  <si>
    <t>Klimatizace Klimatizace - Ovladač</t>
  </si>
  <si>
    <t>-1239564924</t>
  </si>
  <si>
    <t>7</t>
  </si>
  <si>
    <t>7590180070</t>
  </si>
  <si>
    <t>Klimatizace Konzole venkovní pro zavěšení klimatizační jednotky</t>
  </si>
  <si>
    <t>1670157637</t>
  </si>
  <si>
    <t>8</t>
  </si>
  <si>
    <t>7590180110</t>
  </si>
  <si>
    <t>Klimatizace plyn R410A</t>
  </si>
  <si>
    <t>kg</t>
  </si>
  <si>
    <t>1352663099</t>
  </si>
  <si>
    <t>9</t>
  </si>
  <si>
    <t>7590180120</t>
  </si>
  <si>
    <t>Klimatizace čistící roztok</t>
  </si>
  <si>
    <t>litr</t>
  </si>
  <si>
    <t>425711624</t>
  </si>
  <si>
    <t>10</t>
  </si>
  <si>
    <t>7590180210</t>
  </si>
  <si>
    <t>Klimatizace Doplněk pro zimní provoz klimatizací (chlazení) - proporciální regulátor nebo presostat, vyhřívání kompresoru</t>
  </si>
  <si>
    <t>-989898601</t>
  </si>
  <si>
    <t>17</t>
  </si>
  <si>
    <t>7492501770</t>
  </si>
  <si>
    <t>Kabely, vodiče, šňůry Cu - nn Kabel silový 2 a 3-žílový Cu, plastová izolace CYKY 3J2,5 (3Cx 2,5)</t>
  </si>
  <si>
    <t>m</t>
  </si>
  <si>
    <t>-65193883</t>
  </si>
  <si>
    <t>11</t>
  </si>
  <si>
    <t>7590183020</t>
  </si>
  <si>
    <t>Kontrola úniku chladiva klimatizační jednotky dle nařízení EU č. 517/2014</t>
  </si>
  <si>
    <t>1451832300</t>
  </si>
  <si>
    <t>12</t>
  </si>
  <si>
    <t>7590185010</t>
  </si>
  <si>
    <t>Montáž klimatizační jednotky bez rozvodů do 5 kW</t>
  </si>
  <si>
    <t>-1100167833</t>
  </si>
  <si>
    <t>Montáž klimatizační jednotky bez rozvodů do 5 kW - venkovních a vnitřních částí</t>
  </si>
  <si>
    <t>13</t>
  </si>
  <si>
    <t>7590185015</t>
  </si>
  <si>
    <t>Montáž klimatizační jednotky bez rozvodů nad 5 kW</t>
  </si>
  <si>
    <t>1647462309</t>
  </si>
  <si>
    <t>Montáž klimatizační jednotky bez rozvodů nad 5 kW - venkovních a vnitřních částí</t>
  </si>
  <si>
    <t>14</t>
  </si>
  <si>
    <t>7590185020</t>
  </si>
  <si>
    <t>Montáž klimatizační jednotky včetně rozvodů do 5 kW</t>
  </si>
  <si>
    <t>1664316249</t>
  </si>
  <si>
    <t>Montáž klimatizační jednotky včetně rozvodů do 5 kW - venkovních a vnitřních částí</t>
  </si>
  <si>
    <t>7590185025</t>
  </si>
  <si>
    <t>Montáž klimatizační jednotky včetně rozvodů nad 5 kW</t>
  </si>
  <si>
    <t>138000147</t>
  </si>
  <si>
    <t>Montáž klimatizační jednotky včetně rozvodů nad 5 kW - venkovních a vnitřních částí</t>
  </si>
  <si>
    <t>16</t>
  </si>
  <si>
    <t>7590187010</t>
  </si>
  <si>
    <t>Demontáž klimatizační jednotky včetně ekologické likvidace původní jednotky</t>
  </si>
  <si>
    <t>1229735297</t>
  </si>
  <si>
    <t>Demontáž klimatizační jednotky včetně ekologické likvidace původní jednotky - demontáž vnitřní a venkovní části, bez demontáže rozvodů</t>
  </si>
  <si>
    <t>PS03 - práce a dodávky URS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</si>
  <si>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</si>
  <si>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</si>
  <si>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</si>
  <si>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</si>
  <si>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</si>
  <si>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751 - Vzduchotechnika</t>
  </si>
  <si>
    <t>34571001</t>
  </si>
  <si>
    <t>lišta elektroinstalační hranatá PVC 15x10mm</t>
  </si>
  <si>
    <t>CS ÚRS 2023 02</t>
  </si>
  <si>
    <t>1847726883</t>
  </si>
  <si>
    <t>42952001</t>
  </si>
  <si>
    <t>jednotka klimatizační nástěnná o výkonu do 3,5kW</t>
  </si>
  <si>
    <t>331825687</t>
  </si>
  <si>
    <t>42952002</t>
  </si>
  <si>
    <t>jednotka klimatizační nástěnná o výkonu do 5,0kW</t>
  </si>
  <si>
    <t>1212042338</t>
  </si>
  <si>
    <t>42952003</t>
  </si>
  <si>
    <t>jednotka klimatizační nástěnná o výkonu do 6,6kW</t>
  </si>
  <si>
    <t>-2024916995</t>
  </si>
  <si>
    <t>42952015</t>
  </si>
  <si>
    <t>jednotka klimatizační venkovní jednofázové napájení do 2 vnitřních jednotek o výkonu do 5,5kW</t>
  </si>
  <si>
    <t>40310970</t>
  </si>
  <si>
    <t>42981914</t>
  </si>
  <si>
    <t>trubka dvojitě předizolovaná Cu 1/4" -1/2" (6-12 mm), stěna tl 0,8/0,8mm, izolace 9 mm</t>
  </si>
  <si>
    <t>1423882631</t>
  </si>
  <si>
    <t>42981915</t>
  </si>
  <si>
    <t>trubka dvojitě předizolovaná Cu 3/8" -5/8" (10-16 mm), stěna tl 0,8/1,0mm, izolace 9 mm</t>
  </si>
  <si>
    <t>1214096054</t>
  </si>
  <si>
    <t>42975406</t>
  </si>
  <si>
    <t>lišta krycí pro vedení potrubí klimatizace plastová, 110x75mm</t>
  </si>
  <si>
    <t>1273697388</t>
  </si>
  <si>
    <t>42975419</t>
  </si>
  <si>
    <t>roh vnitřní krycí lišty pro vedení potrubí klimatizace plastový, šířka 70mm</t>
  </si>
  <si>
    <t>-1930482213</t>
  </si>
  <si>
    <t>42990008</t>
  </si>
  <si>
    <t>noha podstavná plastová pod klimatizační jednotku s fixačními šrouby, bez čela, výška 80mm, délka 450mm</t>
  </si>
  <si>
    <t>1312001064</t>
  </si>
  <si>
    <t>42990009</t>
  </si>
  <si>
    <t>noha podstavná plastová pod klimatizační jednotku s fixačními šrouby, bez čela, výška 80mm, délka 1000mm</t>
  </si>
  <si>
    <t>-605439082</t>
  </si>
  <si>
    <t>42990011</t>
  </si>
  <si>
    <t>trn podstavný plastový pod klimatizační jednotku, výška 95mm</t>
  </si>
  <si>
    <t>sada</t>
  </si>
  <si>
    <t>558943072</t>
  </si>
  <si>
    <t>42990013</t>
  </si>
  <si>
    <t>konstrukce podstavná na rovné střechy nebo zpevněné plochy, dva pohyblivé příčníky, nosnost do 700 kg, 1000x1300mm</t>
  </si>
  <si>
    <t>-1073244655</t>
  </si>
  <si>
    <t>42990005</t>
  </si>
  <si>
    <t>konzole pevná nástěnná pro klimatizační jednotku, délka podpěry 420mm, nosnost konzoly 70kg</t>
  </si>
  <si>
    <t>446976348</t>
  </si>
  <si>
    <t>48481002</t>
  </si>
  <si>
    <t>přečerpávač kondenzátu</t>
  </si>
  <si>
    <t>-840042577</t>
  </si>
  <si>
    <t>48481003</t>
  </si>
  <si>
    <t>sifon pro odvod kondenzátu</t>
  </si>
  <si>
    <t>-1022336730</t>
  </si>
  <si>
    <t>48481004</t>
  </si>
  <si>
    <t>hadice pro odvod kondenzátu</t>
  </si>
  <si>
    <t>-535619784</t>
  </si>
  <si>
    <t>18</t>
  </si>
  <si>
    <t>10892000</t>
  </si>
  <si>
    <t>chladivo R407C 50kg</t>
  </si>
  <si>
    <t>-1691861902</t>
  </si>
  <si>
    <t>19</t>
  </si>
  <si>
    <t>10892004</t>
  </si>
  <si>
    <t>chladivo R32 9kg</t>
  </si>
  <si>
    <t>1674877938</t>
  </si>
  <si>
    <t>HSV</t>
  </si>
  <si>
    <t>Práce a dodávky HSV</t>
  </si>
  <si>
    <t>Ostatní konstrukce a práce, bourání</t>
  </si>
  <si>
    <t>945421110</t>
  </si>
  <si>
    <t>Hydraulická zvedací plošina na automobilovém podvozku výška zdvihu do 18 m včetně obsluhy</t>
  </si>
  <si>
    <t>hod</t>
  </si>
  <si>
    <t>1332252834</t>
  </si>
  <si>
    <t>Hydraulická zvedací plošina včetně obsluhy instalovaná na automobilovém podvozku, výšky zdvihu do 18 m</t>
  </si>
  <si>
    <t>Online PSC</t>
  </si>
  <si>
    <t>https://podminky.urs.cz/item/CS_URS_2023_02/945421110</t>
  </si>
  <si>
    <t>22</t>
  </si>
  <si>
    <t>971033141</t>
  </si>
  <si>
    <t>Vybourání otvorů ve zdivu cihelném D do 60 mm na MVC nebo MV tl do 300 mm</t>
  </si>
  <si>
    <t>1781518830</t>
  </si>
  <si>
    <t>Vybourání otvorů ve zdivu základovém nebo nadzákladovém z cihel, tvárnic, příčkovek z cihel pálených na maltu vápennou nebo vápenocementovou průměru profilu do 60 mm, tl. do 300 mm</t>
  </si>
  <si>
    <t>https://podminky.urs.cz/item/CS_URS_2023_02/971033141</t>
  </si>
  <si>
    <t>23</t>
  </si>
  <si>
    <t>971033151</t>
  </si>
  <si>
    <t>Vybourání otvorů ve zdivu cihelném D do 60 mm na MVC nebo MV tl do 450 mm</t>
  </si>
  <si>
    <t>388003296</t>
  </si>
  <si>
    <t>Vybourání otvorů ve zdivu základovém nebo nadzákladovém z cihel, tvárnic, příčkovek z cihel pálených na maltu vápennou nebo vápenocementovou průměru profilu do 60 mm, tl. do 450 mm</t>
  </si>
  <si>
    <t>https://podminky.urs.cz/item/CS_URS_2023_02/971033151</t>
  </si>
  <si>
    <t>PSV</t>
  </si>
  <si>
    <t>Práce a dodávky PSV</t>
  </si>
  <si>
    <t>741</t>
  </si>
  <si>
    <t>Elektroinstalace - silnoproud</t>
  </si>
  <si>
    <t>24</t>
  </si>
  <si>
    <t>741122016</t>
  </si>
  <si>
    <t>Montáž kabel Cu bez ukončení uložený pod omítku plný kulatý 3x2,5 až 6 mm2 (např. CYKY)</t>
  </si>
  <si>
    <t>1212063395</t>
  </si>
  <si>
    <t>Montáž kabelů měděných bez ukončení uložených pod omítku plných kulatých (např. CYKY), počtu a průřezu žil 3x2,5 až 6 mm2</t>
  </si>
  <si>
    <t>https://podminky.urs.cz/item/CS_URS_2023_02/741122016</t>
  </si>
  <si>
    <t>742</t>
  </si>
  <si>
    <t>Elektroinstalace - slaboproud</t>
  </si>
  <si>
    <t>25</t>
  </si>
  <si>
    <t>742110041</t>
  </si>
  <si>
    <t>Montáž lišt vkládacích pro slaboproud</t>
  </si>
  <si>
    <t>-1883290152</t>
  </si>
  <si>
    <t>Montáž lišt elektroinstalačních vkládacích</t>
  </si>
  <si>
    <t>https://podminky.urs.cz/item/CS_URS_2023_02/742110041</t>
  </si>
  <si>
    <t>751</t>
  </si>
  <si>
    <t>Vzduchotechnika</t>
  </si>
  <si>
    <t>27</t>
  </si>
  <si>
    <t>751711111</t>
  </si>
  <si>
    <t>Montáž klimatizační jednotky vnitřní nástěnné o výkonu do 3,5 kW</t>
  </si>
  <si>
    <t>1999066147</t>
  </si>
  <si>
    <t>Montáž klimatizační jednotky vnitřní nástěnné o výkonu (pro objem místnosti) do 3,5 kW (do 35 m3)</t>
  </si>
  <si>
    <t>https://podminky.urs.cz/item/CS_URS_2023_02/751711111</t>
  </si>
  <si>
    <t>28</t>
  </si>
  <si>
    <t>751711112</t>
  </si>
  <si>
    <t>Montáž klimatizační jednotky vnitřní nástěnné o výkonu přes 3,5 do 5 kW</t>
  </si>
  <si>
    <t>-173952432</t>
  </si>
  <si>
    <t>Montáž klimatizační jednotky vnitřní nástěnné o výkonu (pro objem místnosti) přes 3,5 do 5 kW (přes 35 do 50 m3)</t>
  </si>
  <si>
    <t>https://podminky.urs.cz/item/CS_URS_2023_02/751711112</t>
  </si>
  <si>
    <t>29</t>
  </si>
  <si>
    <t>751711114</t>
  </si>
  <si>
    <t>Montáž klimatizační jednotky vnitřní nástěnné o výkonu přes 6,5 do 9 kW</t>
  </si>
  <si>
    <t>1976457451</t>
  </si>
  <si>
    <t>Montáž klimatizační jednotky vnitřní nástěnné o výkonu (pro objem místnosti) přes 6,5 do 9 kW (přes 65 do 90 m3)</t>
  </si>
  <si>
    <t>https://podminky.urs.cz/item/CS_URS_2023_02/751711114</t>
  </si>
  <si>
    <t>30</t>
  </si>
  <si>
    <t>751711811</t>
  </si>
  <si>
    <t>Demontáž klimatizační jednotky vnitřní nástěnné o výkonu do 3,5 kW</t>
  </si>
  <si>
    <t>1603253638</t>
  </si>
  <si>
    <t>Demontáž klimatizační jednotky vnitřní nástěnné o výkonu (pro objem místnosti) do 3,5 kW (do 35 m3)</t>
  </si>
  <si>
    <t>https://podminky.urs.cz/item/CS_URS_2023_02/751711811</t>
  </si>
  <si>
    <t>31</t>
  </si>
  <si>
    <t>751711812</t>
  </si>
  <si>
    <t>Demontáž klimatizační jednotky vnitřní nástěnné o výkonu přes 3,5 do 5 kW</t>
  </si>
  <si>
    <t>-12905222</t>
  </si>
  <si>
    <t>Demontáž klimatizační jednotky vnitřní nástěnné o výkonu (pro objem místnosti) přes 3,5 do 5 kW (přes 35 do 50 m3)</t>
  </si>
  <si>
    <t>https://podminky.urs.cz/item/CS_URS_2023_02/751711812</t>
  </si>
  <si>
    <t>32</t>
  </si>
  <si>
    <t>751711814</t>
  </si>
  <si>
    <t>Demontáž klimatizační jednotky vnitřní nástěnné o výkonu přes 6,5 do 9 kW</t>
  </si>
  <si>
    <t>1175608383</t>
  </si>
  <si>
    <t>Demontáž klimatizační jednotky vnitřní nástěnné o výkonu (pro objem místnosti) přes 6,5 do 9 kW (přes 65 do 90 m3)</t>
  </si>
  <si>
    <t>https://podminky.urs.cz/item/CS_URS_2023_02/751711814</t>
  </si>
  <si>
    <t>26</t>
  </si>
  <si>
    <t>751721111</t>
  </si>
  <si>
    <t>Montáž klimatizační jednotky venkovní s jednofázovým napájením do 2 vnitřních jednotek</t>
  </si>
  <si>
    <t>869860675</t>
  </si>
  <si>
    <t>Montáž klimatizační jednotky venkovní jednofázové napájení do 2 vnitřních jednotek</t>
  </si>
  <si>
    <t>https://podminky.urs.cz/item/CS_URS_2023_02/751721111</t>
  </si>
  <si>
    <t>33</t>
  </si>
  <si>
    <t>751721811</t>
  </si>
  <si>
    <t>Demontáž klimatizační jednotky venkovní s jednofázovým napájením do 2 vnitřních jednotek</t>
  </si>
  <si>
    <t>1161969420</t>
  </si>
  <si>
    <t>Demontáž klimatizační jednotky venkovní jednofázové napájení do 2 vnitřních jednotek</t>
  </si>
  <si>
    <t>https://podminky.urs.cz/item/CS_URS_2023_02/751721811</t>
  </si>
  <si>
    <t>34</t>
  </si>
  <si>
    <t>751791122</t>
  </si>
  <si>
    <t>Montáž dvojice napojovacího měděného potrubí předizolovaného 6-12 (1/4" x 1/2")</t>
  </si>
  <si>
    <t>-695544151</t>
  </si>
  <si>
    <t>Montáž napojovacího potrubí měděného předizolované dvojice, D mm (") 6-12 (1/4"-1/2")</t>
  </si>
  <si>
    <t>https://podminky.urs.cz/item/CS_URS_2023_02/751791122</t>
  </si>
  <si>
    <t>35</t>
  </si>
  <si>
    <t>751791123</t>
  </si>
  <si>
    <t>Montáž dvojice napojovacího měděného potrubí předizolovaného 10-16 (3/8" x 5/8")</t>
  </si>
  <si>
    <t>-87904368</t>
  </si>
  <si>
    <t>Montáž napojovacího potrubí měděného předizolované dvojice, D mm (") 10-16 (3/8"-5/8")</t>
  </si>
  <si>
    <t>https://podminky.urs.cz/item/CS_URS_2023_02/751791123</t>
  </si>
  <si>
    <t>36</t>
  </si>
  <si>
    <t>751791151</t>
  </si>
  <si>
    <t>Tvarování napojovacího měděného potrubí 6 x 1</t>
  </si>
  <si>
    <t>907110009</t>
  </si>
  <si>
    <t>Montáž napojovacího potrubí měděného tvarování potrubí, D x tl. stěny 6 x 1</t>
  </si>
  <si>
    <t>https://podminky.urs.cz/item/CS_URS_2023_02/751791151</t>
  </si>
  <si>
    <t>37</t>
  </si>
  <si>
    <t>751791153</t>
  </si>
  <si>
    <t>Tvarování napojovacího měděného potrubí 10 x 1</t>
  </si>
  <si>
    <t>-727431790</t>
  </si>
  <si>
    <t>Montáž napojovacího potrubí měděného tvarování potrubí, D x tl. stěny 10 x 1</t>
  </si>
  <si>
    <t>https://podminky.urs.cz/item/CS_URS_2023_02/751791153</t>
  </si>
  <si>
    <t>38</t>
  </si>
  <si>
    <t>751791154</t>
  </si>
  <si>
    <t>Tvarování napojovacího měděného potrubí 12 x 1</t>
  </si>
  <si>
    <t>1180349284</t>
  </si>
  <si>
    <t>Montáž napojovacího potrubí měděného tvarování potrubí, D x tl. stěny 12 x 1</t>
  </si>
  <si>
    <t>https://podminky.urs.cz/item/CS_URS_2023_02/751791154</t>
  </si>
  <si>
    <t>39</t>
  </si>
  <si>
    <t>751791155</t>
  </si>
  <si>
    <t>Tvarování napojovacího měděného potrubí 16 x 1</t>
  </si>
  <si>
    <t>91405645</t>
  </si>
  <si>
    <t>Montáž napojovacího potrubí měděného tvarování potrubí, D x tl. stěny 16 x 1</t>
  </si>
  <si>
    <t>https://podminky.urs.cz/item/CS_URS_2023_02/751791155</t>
  </si>
  <si>
    <t>40</t>
  </si>
  <si>
    <t>751791182</t>
  </si>
  <si>
    <t>Montáž krycích lišt měděného potrubí šířky přes 70 mm</t>
  </si>
  <si>
    <t>-2085026612</t>
  </si>
  <si>
    <t>Montáž napojovacího potrubí měděného krycích lišt šířky přes 70 mm</t>
  </si>
  <si>
    <t>https://podminky.urs.cz/item/CS_URS_2023_02/751791182</t>
  </si>
  <si>
    <t>41</t>
  </si>
  <si>
    <t>751791183</t>
  </si>
  <si>
    <t>Montáž tvarovek krycích lišt měděného potrubí šířky do 70 mm</t>
  </si>
  <si>
    <t>1966194842</t>
  </si>
  <si>
    <t>Montáž napojovacího potrubí měděného tvarovek krycích lišt šířky do 70 mm</t>
  </si>
  <si>
    <t>https://podminky.urs.cz/item/CS_URS_2023_02/751791183</t>
  </si>
  <si>
    <t>42</t>
  </si>
  <si>
    <t>751791301</t>
  </si>
  <si>
    <t>Zkouška těsnosti potrubí</t>
  </si>
  <si>
    <t>1886399704</t>
  </si>
  <si>
    <t>Montáž napojovacího potrubí měděného zkouška těsnosti potrubí</t>
  </si>
  <si>
    <t>https://podminky.urs.cz/item/CS_URS_2023_02/751791301</t>
  </si>
  <si>
    <t>43</t>
  </si>
  <si>
    <t>751791401</t>
  </si>
  <si>
    <t>Vakuování potrubí</t>
  </si>
  <si>
    <t>-278285811</t>
  </si>
  <si>
    <t>Montáž napojovacího potrubí měděného vakuování potrubí</t>
  </si>
  <si>
    <t>https://podminky.urs.cz/item/CS_URS_2023_02/751791401</t>
  </si>
  <si>
    <t>44</t>
  </si>
  <si>
    <t>751791822</t>
  </si>
  <si>
    <t>Demontáž dvojice napojovacího měděného potrubí předizolovaného 6-12 (1/4" x 1/2")</t>
  </si>
  <si>
    <t>1780254473</t>
  </si>
  <si>
    <t>Demontáž napojovacího potrubí měděného předizolované dvojice, D mm (") 6-12 (1/4"-1/2")</t>
  </si>
  <si>
    <t>https://podminky.urs.cz/item/CS_URS_2023_02/751791822</t>
  </si>
  <si>
    <t>45</t>
  </si>
  <si>
    <t>751791823</t>
  </si>
  <si>
    <t>Demontáž dvojice napojovacího měděného potrubí předizolovaného 10-16 (3/8" x 5/8")</t>
  </si>
  <si>
    <t>-331442791</t>
  </si>
  <si>
    <t>Demontáž napojovacího potrubí měděného předizolované dvojice, D mm (") 10-16 (3/8"-5/8")</t>
  </si>
  <si>
    <t>https://podminky.urs.cz/item/CS_URS_2023_02/751791823</t>
  </si>
  <si>
    <t>46</t>
  </si>
  <si>
    <t>751791881</t>
  </si>
  <si>
    <t>Demontáž krycích lišt šířky do 70 mm</t>
  </si>
  <si>
    <t>256199388</t>
  </si>
  <si>
    <t>Demontáž napojovacího potrubí měděného krycích lišt šířky do 70 mm</t>
  </si>
  <si>
    <t>https://podminky.urs.cz/item/CS_URS_2023_02/751791881</t>
  </si>
  <si>
    <t>47</t>
  </si>
  <si>
    <t>751791882</t>
  </si>
  <si>
    <t>Demontáž krycích lišt šířky přes 70 mm</t>
  </si>
  <si>
    <t>-801750413</t>
  </si>
  <si>
    <t>Demontáž napojovacího potrubí měděného krycích lišt šířky přes 70 mm</t>
  </si>
  <si>
    <t>https://podminky.urs.cz/item/CS_URS_2023_02/751791882</t>
  </si>
  <si>
    <t>48</t>
  </si>
  <si>
    <t>751791883</t>
  </si>
  <si>
    <t>Demontáž tvarovek krycích lišt šířky do 70 mm</t>
  </si>
  <si>
    <t>-889169470</t>
  </si>
  <si>
    <t>Demontáž napojovacího potrubí měděného tvarovek krycích lišt šířky do 70 mm</t>
  </si>
  <si>
    <t>https://podminky.urs.cz/item/CS_URS_2023_02/751791883</t>
  </si>
  <si>
    <t>49</t>
  </si>
  <si>
    <t>751791884</t>
  </si>
  <si>
    <t>Demontáž tvarovek krycích lišt šířky přes 70 mm</t>
  </si>
  <si>
    <t>-262580321</t>
  </si>
  <si>
    <t>Demontáž napojovacího potrubí měděného tvarovek krycích lišt šířky přes 70 mm</t>
  </si>
  <si>
    <t>https://podminky.urs.cz/item/CS_URS_2023_02/751791884</t>
  </si>
  <si>
    <t>50</t>
  </si>
  <si>
    <t>751792001</t>
  </si>
  <si>
    <t>Montáž podstavců (2 ks) pro uložení klimatizační jednotky na rovný podklad</t>
  </si>
  <si>
    <t>-1332919109</t>
  </si>
  <si>
    <t>Montáž ostatních zařízení uložení pro klimatizační jednotky na rovný podklad podstavců (2 ks)</t>
  </si>
  <si>
    <t>https://podminky.urs.cz/item/CS_URS_2023_02/751792001</t>
  </si>
  <si>
    <t>51</t>
  </si>
  <si>
    <t>751792002</t>
  </si>
  <si>
    <t>Montáž trnů nebo noh (4 ks) pro uložení klimatizační jednotky na rovný podklad</t>
  </si>
  <si>
    <t>595739925</t>
  </si>
  <si>
    <t>Montáž ostatních zařízení uložení pro klimatizační jednotky na rovný podklad trnů nebo noh (4 ks)</t>
  </si>
  <si>
    <t>https://podminky.urs.cz/item/CS_URS_2023_02/751792002</t>
  </si>
  <si>
    <t>52</t>
  </si>
  <si>
    <t>751792003</t>
  </si>
  <si>
    <t>Montáž podstavné konstrukce (1 ks) pro uložení klimatizační jednotky na rovný podklad</t>
  </si>
  <si>
    <t>-100436617</t>
  </si>
  <si>
    <t>Montáž ostatních zařízení uložení pro klimatizační jednotky na rovný podklad podstavné konstrukce (1 ks)</t>
  </si>
  <si>
    <t>https://podminky.urs.cz/item/CS_URS_2023_02/751792003</t>
  </si>
  <si>
    <t>53</t>
  </si>
  <si>
    <t>751792004</t>
  </si>
  <si>
    <t>Montáž konzol (2 ks) pro uložení klimatizační jednotky na stěnu</t>
  </si>
  <si>
    <t>1971137164</t>
  </si>
  <si>
    <t>Montáž ostatních zařízení uložení pro klimatizační jednotky na stěnu konzol (2 ks)</t>
  </si>
  <si>
    <t>https://podminky.urs.cz/item/CS_URS_2023_02/751792004</t>
  </si>
  <si>
    <t>54</t>
  </si>
  <si>
    <t>751792007</t>
  </si>
  <si>
    <t>Montáž sifonu pro odvod kondenzátu klimatizace</t>
  </si>
  <si>
    <t>1806648982</t>
  </si>
  <si>
    <t>Montáž ostatních zařízení pro odvod kondenzátu klimatizace sifonu</t>
  </si>
  <si>
    <t>https://podminky.urs.cz/item/CS_URS_2023_02/751792007</t>
  </si>
  <si>
    <t>55</t>
  </si>
  <si>
    <t>751792008</t>
  </si>
  <si>
    <t>Montáž hadice pro odvod kondenzátu klimatizace</t>
  </si>
  <si>
    <t>-519390519</t>
  </si>
  <si>
    <t>Montáž ostatních zařízení pro odvod kondenzátu klimatizace hadice</t>
  </si>
  <si>
    <t>https://podminky.urs.cz/item/CS_URS_2023_02/751792008</t>
  </si>
  <si>
    <t>56</t>
  </si>
  <si>
    <t>751792801</t>
  </si>
  <si>
    <t>Demontáž podstavců (2 ks), trnů nebo noh (4 ks), podstavné konstrukce (1 ks) pro uložení klimatizační jednotky na rovný podklad</t>
  </si>
  <si>
    <t>2121280415</t>
  </si>
  <si>
    <t>Demontáž ostatních zařízení uložení klimatizační jednotky na rovný podklad podstavců (2 ks), trnů nebo noh (4 ks), podstavné konstrukce (1 ks)</t>
  </si>
  <si>
    <t>https://podminky.urs.cz/item/CS_URS_2023_02/751792801</t>
  </si>
  <si>
    <t>57</t>
  </si>
  <si>
    <t>751792804</t>
  </si>
  <si>
    <t>Demontáž konzol (2 ks) pro uložení klimatizační jednotky na stěnu</t>
  </si>
  <si>
    <t>-1414143594</t>
  </si>
  <si>
    <t>Demontáž ostatních zařízení uložení klimatizační jednotky na stěnu konzol (2 ks)</t>
  </si>
  <si>
    <t>https://podminky.urs.cz/item/CS_URS_2023_02/751792804</t>
  </si>
  <si>
    <t>58</t>
  </si>
  <si>
    <t>751792807</t>
  </si>
  <si>
    <t>Demontáž sifonu pro odvod kondenzátu klimatizace</t>
  </si>
  <si>
    <t>2027113792</t>
  </si>
  <si>
    <t>Demontáž ostatních zařízení pro odvod kondenzátu klimatizace sifonu</t>
  </si>
  <si>
    <t>https://podminky.urs.cz/item/CS_URS_2023_02/751792807</t>
  </si>
  <si>
    <t>59</t>
  </si>
  <si>
    <t>751792808</t>
  </si>
  <si>
    <t>Demontáž hadice pro odvod kondenzátu klimatizace</t>
  </si>
  <si>
    <t>-356797337</t>
  </si>
  <si>
    <t>Demontáž ostatních zařízení pro odvod kondenzátu klimatizace hadice</t>
  </si>
  <si>
    <t>https://podminky.urs.cz/item/CS_URS_2023_02/751792808</t>
  </si>
  <si>
    <t>60</t>
  </si>
  <si>
    <t>751793001</t>
  </si>
  <si>
    <t>Doplnění chladiva do systému</t>
  </si>
  <si>
    <t>872864055</t>
  </si>
  <si>
    <t>https://podminky.urs.cz/item/CS_URS_2023_02/751793001</t>
  </si>
  <si>
    <t>VRN - VON</t>
  </si>
  <si>
    <t>HZS - Hodinové zúčtovací sazby</t>
  </si>
  <si>
    <t>HZS</t>
  </si>
  <si>
    <t>Hodinové zúčtovací sazby</t>
  </si>
  <si>
    <t>HZS4232</t>
  </si>
  <si>
    <t>Hodinová zúčtovací sazba technik odborný</t>
  </si>
  <si>
    <t>512</t>
  </si>
  <si>
    <t>1412199841</t>
  </si>
  <si>
    <t>Hodinové zúčtovací sazby ostatních profesí revizní a kontrolní činnost technik odborný</t>
  </si>
  <si>
    <t>https://podminky.urs.cz/item/CS_URS_2023_02/HZS4232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</si>
  <si>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</si>
  <si>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</si>
  <si>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</si>
  <si>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</si>
  <si>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</si>
  <si>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</si>
  <si>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</si>
  <si>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</si>
  <si>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</si>
  <si>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</si>
  <si>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</si>
  <si>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</si>
  <si>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</si>
  <si>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ING</t>
  </si>
  <si>
    <t>Stavební objekt inženýrský</t>
  </si>
  <si>
    <t>Provozní soubor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</si>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</sst>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5421110" TargetMode="External" /><Relationship Id="rId2" Type="http://schemas.openxmlformats.org/officeDocument/2006/relationships/hyperlink" Target="https://podminky.urs.cz/item/CS_URS_2023_02/971033141" TargetMode="External" /><Relationship Id="rId3" Type="http://schemas.openxmlformats.org/officeDocument/2006/relationships/hyperlink" Target="https://podminky.urs.cz/item/CS_URS_2023_02/971033151" TargetMode="External" /><Relationship Id="rId4" Type="http://schemas.openxmlformats.org/officeDocument/2006/relationships/hyperlink" Target="https://podminky.urs.cz/item/CS_URS_2023_02/741122016" TargetMode="External" /><Relationship Id="rId5" Type="http://schemas.openxmlformats.org/officeDocument/2006/relationships/hyperlink" Target="https://podminky.urs.cz/item/CS_URS_2023_02/742110041" TargetMode="External" /><Relationship Id="rId6" Type="http://schemas.openxmlformats.org/officeDocument/2006/relationships/hyperlink" Target="https://podminky.urs.cz/item/CS_URS_2023_02/751711111" TargetMode="External" /><Relationship Id="rId7" Type="http://schemas.openxmlformats.org/officeDocument/2006/relationships/hyperlink" Target="https://podminky.urs.cz/item/CS_URS_2023_02/751711112" TargetMode="External" /><Relationship Id="rId8" Type="http://schemas.openxmlformats.org/officeDocument/2006/relationships/hyperlink" Target="https://podminky.urs.cz/item/CS_URS_2023_02/751711114" TargetMode="External" /><Relationship Id="rId9" Type="http://schemas.openxmlformats.org/officeDocument/2006/relationships/hyperlink" Target="https://podminky.urs.cz/item/CS_URS_2023_02/751711811" TargetMode="External" /><Relationship Id="rId10" Type="http://schemas.openxmlformats.org/officeDocument/2006/relationships/hyperlink" Target="https://podminky.urs.cz/item/CS_URS_2023_02/751711812" TargetMode="External" /><Relationship Id="rId11" Type="http://schemas.openxmlformats.org/officeDocument/2006/relationships/hyperlink" Target="https://podminky.urs.cz/item/CS_URS_2023_02/751711814" TargetMode="External" /><Relationship Id="rId12" Type="http://schemas.openxmlformats.org/officeDocument/2006/relationships/hyperlink" Target="https://podminky.urs.cz/item/CS_URS_2023_02/751721111" TargetMode="External" /><Relationship Id="rId13" Type="http://schemas.openxmlformats.org/officeDocument/2006/relationships/hyperlink" Target="https://podminky.urs.cz/item/CS_URS_2023_02/751721811" TargetMode="External" /><Relationship Id="rId14" Type="http://schemas.openxmlformats.org/officeDocument/2006/relationships/hyperlink" Target="https://podminky.urs.cz/item/CS_URS_2023_02/751791122" TargetMode="External" /><Relationship Id="rId15" Type="http://schemas.openxmlformats.org/officeDocument/2006/relationships/hyperlink" Target="https://podminky.urs.cz/item/CS_URS_2023_02/751791123" TargetMode="External" /><Relationship Id="rId16" Type="http://schemas.openxmlformats.org/officeDocument/2006/relationships/hyperlink" Target="https://podminky.urs.cz/item/CS_URS_2023_02/751791151" TargetMode="External" /><Relationship Id="rId17" Type="http://schemas.openxmlformats.org/officeDocument/2006/relationships/hyperlink" Target="https://podminky.urs.cz/item/CS_URS_2023_02/751791153" TargetMode="External" /><Relationship Id="rId18" Type="http://schemas.openxmlformats.org/officeDocument/2006/relationships/hyperlink" Target="https://podminky.urs.cz/item/CS_URS_2023_02/751791154" TargetMode="External" /><Relationship Id="rId19" Type="http://schemas.openxmlformats.org/officeDocument/2006/relationships/hyperlink" Target="https://podminky.urs.cz/item/CS_URS_2023_02/751791155" TargetMode="External" /><Relationship Id="rId20" Type="http://schemas.openxmlformats.org/officeDocument/2006/relationships/hyperlink" Target="https://podminky.urs.cz/item/CS_URS_2023_02/751791182" TargetMode="External" /><Relationship Id="rId21" Type="http://schemas.openxmlformats.org/officeDocument/2006/relationships/hyperlink" Target="https://podminky.urs.cz/item/CS_URS_2023_02/751791183" TargetMode="External" /><Relationship Id="rId22" Type="http://schemas.openxmlformats.org/officeDocument/2006/relationships/hyperlink" Target="https://podminky.urs.cz/item/CS_URS_2023_02/751791301" TargetMode="External" /><Relationship Id="rId23" Type="http://schemas.openxmlformats.org/officeDocument/2006/relationships/hyperlink" Target="https://podminky.urs.cz/item/CS_URS_2023_02/751791401" TargetMode="External" /><Relationship Id="rId24" Type="http://schemas.openxmlformats.org/officeDocument/2006/relationships/hyperlink" Target="https://podminky.urs.cz/item/CS_URS_2023_02/751791822" TargetMode="External" /><Relationship Id="rId25" Type="http://schemas.openxmlformats.org/officeDocument/2006/relationships/hyperlink" Target="https://podminky.urs.cz/item/CS_URS_2023_02/751791823" TargetMode="External" /><Relationship Id="rId26" Type="http://schemas.openxmlformats.org/officeDocument/2006/relationships/hyperlink" Target="https://podminky.urs.cz/item/CS_URS_2023_02/751791881" TargetMode="External" /><Relationship Id="rId27" Type="http://schemas.openxmlformats.org/officeDocument/2006/relationships/hyperlink" Target="https://podminky.urs.cz/item/CS_URS_2023_02/751791882" TargetMode="External" /><Relationship Id="rId28" Type="http://schemas.openxmlformats.org/officeDocument/2006/relationships/hyperlink" Target="https://podminky.urs.cz/item/CS_URS_2023_02/751791883" TargetMode="External" /><Relationship Id="rId29" Type="http://schemas.openxmlformats.org/officeDocument/2006/relationships/hyperlink" Target="https://podminky.urs.cz/item/CS_URS_2023_02/751791884" TargetMode="External" /><Relationship Id="rId30" Type="http://schemas.openxmlformats.org/officeDocument/2006/relationships/hyperlink" Target="https://podminky.urs.cz/item/CS_URS_2023_02/751792001" TargetMode="External" /><Relationship Id="rId31" Type="http://schemas.openxmlformats.org/officeDocument/2006/relationships/hyperlink" Target="https://podminky.urs.cz/item/CS_URS_2023_02/751792002" TargetMode="External" /><Relationship Id="rId32" Type="http://schemas.openxmlformats.org/officeDocument/2006/relationships/hyperlink" Target="https://podminky.urs.cz/item/CS_URS_2023_02/751792003" TargetMode="External" /><Relationship Id="rId33" Type="http://schemas.openxmlformats.org/officeDocument/2006/relationships/hyperlink" Target="https://podminky.urs.cz/item/CS_URS_2023_02/751792004" TargetMode="External" /><Relationship Id="rId34" Type="http://schemas.openxmlformats.org/officeDocument/2006/relationships/hyperlink" Target="https://podminky.urs.cz/item/CS_URS_2023_02/751792007" TargetMode="External" /><Relationship Id="rId35" Type="http://schemas.openxmlformats.org/officeDocument/2006/relationships/hyperlink" Target="https://podminky.urs.cz/item/CS_URS_2023_02/751792008" TargetMode="External" /><Relationship Id="rId36" Type="http://schemas.openxmlformats.org/officeDocument/2006/relationships/hyperlink" Target="https://podminky.urs.cz/item/CS_URS_2023_02/751792801" TargetMode="External" /><Relationship Id="rId37" Type="http://schemas.openxmlformats.org/officeDocument/2006/relationships/hyperlink" Target="https://podminky.urs.cz/item/CS_URS_2023_02/751792804" TargetMode="External" /><Relationship Id="rId38" Type="http://schemas.openxmlformats.org/officeDocument/2006/relationships/hyperlink" Target="https://podminky.urs.cz/item/CS_URS_2023_02/751792807" TargetMode="External" /><Relationship Id="rId39" Type="http://schemas.openxmlformats.org/officeDocument/2006/relationships/hyperlink" Target="https://podminky.urs.cz/item/CS_URS_2023_02/751792808" TargetMode="External" /><Relationship Id="rId40" Type="http://schemas.openxmlformats.org/officeDocument/2006/relationships/hyperlink" Target="https://podminky.urs.cz/item/CS_URS_2023_02/751793001" TargetMode="External" /><Relationship Id="rId4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HZS4232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32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64023114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Servis klimatizace SSZT Pce 2024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OŘ Hradec Králové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11. 9. 2023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50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33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51</v>
      </c>
      <c r="D52" s="85"/>
      <c r="E52" s="85"/>
      <c r="F52" s="85"/>
      <c r="G52" s="85"/>
      <c r="H52" s="86"/>
      <c r="I52" s="87" t="s">
        <v>52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53</v>
      </c>
      <c r="AH52" s="85"/>
      <c r="AI52" s="85"/>
      <c r="AJ52" s="85"/>
      <c r="AK52" s="85"/>
      <c r="AL52" s="85"/>
      <c r="AM52" s="85"/>
      <c r="AN52" s="87" t="s">
        <v>54</v>
      </c>
      <c r="AO52" s="85"/>
      <c r="AP52" s="85"/>
      <c r="AQ52" s="89" t="s">
        <v>55</v>
      </c>
      <c r="AR52" s="42"/>
      <c r="AS52" s="90" t="s">
        <v>56</v>
      </c>
      <c r="AT52" s="91" t="s">
        <v>57</v>
      </c>
      <c r="AU52" s="91" t="s">
        <v>58</v>
      </c>
      <c r="AV52" s="91" t="s">
        <v>59</v>
      </c>
      <c r="AW52" s="91" t="s">
        <v>60</v>
      </c>
      <c r="AX52" s="91" t="s">
        <v>61</v>
      </c>
      <c r="AY52" s="91" t="s">
        <v>62</v>
      </c>
      <c r="AZ52" s="91" t="s">
        <v>63</v>
      </c>
      <c r="BA52" s="91" t="s">
        <v>64</v>
      </c>
      <c r="BB52" s="91" t="s">
        <v>65</v>
      </c>
      <c r="BC52" s="91" t="s">
        <v>66</v>
      </c>
      <c r="BD52" s="92" t="s">
        <v>67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68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ROUND(SUM(AG55:AG58),2)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ROUND(SUM(AS55:AS58),2)</f>
        <v>0</v>
      </c>
      <c r="AT54" s="104">
        <f>ROUND(SUM(AV54:AW54),2)</f>
        <v>0</v>
      </c>
      <c r="AU54" s="105">
        <f>ROUND(SUM(AU55:AU58),5)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ROUND(SUM(AZ55:AZ58),2)</f>
        <v>0</v>
      </c>
      <c r="BA54" s="104">
        <f>ROUND(SUM(BA55:BA58),2)</f>
        <v>0</v>
      </c>
      <c r="BB54" s="104">
        <f>ROUND(SUM(BB55:BB58),2)</f>
        <v>0</v>
      </c>
      <c r="BC54" s="104">
        <f>ROUND(SUM(BC55:BC58),2)</f>
        <v>0</v>
      </c>
      <c r="BD54" s="106">
        <f>ROUND(SUM(BD55:BD58),2)</f>
        <v>0</v>
      </c>
      <c r="BE54" s="6"/>
      <c r="BS54" s="107" t="s">
        <v>69</v>
      </c>
      <c r="BT54" s="107" t="s">
        <v>70</v>
      </c>
      <c r="BU54" s="108" t="s">
        <v>71</v>
      </c>
      <c r="BV54" s="107" t="s">
        <v>72</v>
      </c>
      <c r="BW54" s="107" t="s">
        <v>5</v>
      </c>
      <c r="BX54" s="107" t="s">
        <v>73</v>
      </c>
      <c r="CL54" s="107" t="s">
        <v>19</v>
      </c>
    </row>
    <row r="55" spans="1:91" s="7" customFormat="1" ht="16.5" customHeight="1">
      <c r="A55" s="109" t="s">
        <v>74</v>
      </c>
      <c r="B55" s="110"/>
      <c r="C55" s="111"/>
      <c r="D55" s="112" t="s">
        <v>75</v>
      </c>
      <c r="E55" s="112"/>
      <c r="F55" s="112"/>
      <c r="G55" s="112"/>
      <c r="H55" s="112"/>
      <c r="I55" s="113"/>
      <c r="J55" s="112" t="s">
        <v>76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'PS01 - servis'!J30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77</v>
      </c>
      <c r="AR55" s="116"/>
      <c r="AS55" s="117">
        <v>0</v>
      </c>
      <c r="AT55" s="118">
        <f>ROUND(SUM(AV55:AW55),2)</f>
        <v>0</v>
      </c>
      <c r="AU55" s="119">
        <f>'PS01 - servis'!P80</f>
        <v>0</v>
      </c>
      <c r="AV55" s="118">
        <f>'PS01 - servis'!J33</f>
        <v>0</v>
      </c>
      <c r="AW55" s="118">
        <f>'PS01 - servis'!J34</f>
        <v>0</v>
      </c>
      <c r="AX55" s="118">
        <f>'PS01 - servis'!J35</f>
        <v>0</v>
      </c>
      <c r="AY55" s="118">
        <f>'PS01 - servis'!J36</f>
        <v>0</v>
      </c>
      <c r="AZ55" s="118">
        <f>'PS01 - servis'!F33</f>
        <v>0</v>
      </c>
      <c r="BA55" s="118">
        <f>'PS01 - servis'!F34</f>
        <v>0</v>
      </c>
      <c r="BB55" s="118">
        <f>'PS01 - servis'!F35</f>
        <v>0</v>
      </c>
      <c r="BC55" s="118">
        <f>'PS01 - servis'!F36</f>
        <v>0</v>
      </c>
      <c r="BD55" s="120">
        <f>'PS01 - servis'!F37</f>
        <v>0</v>
      </c>
      <c r="BE55" s="7"/>
      <c r="BT55" s="121" t="s">
        <v>78</v>
      </c>
      <c r="BV55" s="121" t="s">
        <v>72</v>
      </c>
      <c r="BW55" s="121" t="s">
        <v>79</v>
      </c>
      <c r="BX55" s="121" t="s">
        <v>5</v>
      </c>
      <c r="CL55" s="121" t="s">
        <v>19</v>
      </c>
      <c r="CM55" s="121" t="s">
        <v>80</v>
      </c>
    </row>
    <row r="56" spans="1:91" s="7" customFormat="1" ht="16.5" customHeight="1">
      <c r="A56" s="109" t="s">
        <v>74</v>
      </c>
      <c r="B56" s="110"/>
      <c r="C56" s="111"/>
      <c r="D56" s="112" t="s">
        <v>81</v>
      </c>
      <c r="E56" s="112"/>
      <c r="F56" s="112"/>
      <c r="G56" s="112"/>
      <c r="H56" s="112"/>
      <c r="I56" s="113"/>
      <c r="J56" s="112" t="s">
        <v>82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4">
        <f>'PS02 - práce a dodávky ÚOŽI'!J30</f>
        <v>0</v>
      </c>
      <c r="AH56" s="113"/>
      <c r="AI56" s="113"/>
      <c r="AJ56" s="113"/>
      <c r="AK56" s="113"/>
      <c r="AL56" s="113"/>
      <c r="AM56" s="113"/>
      <c r="AN56" s="114">
        <f>SUM(AG56,AT56)</f>
        <v>0</v>
      </c>
      <c r="AO56" s="113"/>
      <c r="AP56" s="113"/>
      <c r="AQ56" s="115" t="s">
        <v>77</v>
      </c>
      <c r="AR56" s="116"/>
      <c r="AS56" s="117">
        <v>0</v>
      </c>
      <c r="AT56" s="118">
        <f>ROUND(SUM(AV56:AW56),2)</f>
        <v>0</v>
      </c>
      <c r="AU56" s="119">
        <f>'PS02 - práce a dodávky ÚOŽI'!P80</f>
        <v>0</v>
      </c>
      <c r="AV56" s="118">
        <f>'PS02 - práce a dodávky ÚOŽI'!J33</f>
        <v>0</v>
      </c>
      <c r="AW56" s="118">
        <f>'PS02 - práce a dodávky ÚOŽI'!J34</f>
        <v>0</v>
      </c>
      <c r="AX56" s="118">
        <f>'PS02 - práce a dodávky ÚOŽI'!J35</f>
        <v>0</v>
      </c>
      <c r="AY56" s="118">
        <f>'PS02 - práce a dodávky ÚOŽI'!J36</f>
        <v>0</v>
      </c>
      <c r="AZ56" s="118">
        <f>'PS02 - práce a dodávky ÚOŽI'!F33</f>
        <v>0</v>
      </c>
      <c r="BA56" s="118">
        <f>'PS02 - práce a dodávky ÚOŽI'!F34</f>
        <v>0</v>
      </c>
      <c r="BB56" s="118">
        <f>'PS02 - práce a dodávky ÚOŽI'!F35</f>
        <v>0</v>
      </c>
      <c r="BC56" s="118">
        <f>'PS02 - práce a dodávky ÚOŽI'!F36</f>
        <v>0</v>
      </c>
      <c r="BD56" s="120">
        <f>'PS02 - práce a dodávky ÚOŽI'!F37</f>
        <v>0</v>
      </c>
      <c r="BE56" s="7"/>
      <c r="BT56" s="121" t="s">
        <v>78</v>
      </c>
      <c r="BV56" s="121" t="s">
        <v>72</v>
      </c>
      <c r="BW56" s="121" t="s">
        <v>83</v>
      </c>
      <c r="BX56" s="121" t="s">
        <v>5</v>
      </c>
      <c r="CL56" s="121" t="s">
        <v>19</v>
      </c>
      <c r="CM56" s="121" t="s">
        <v>80</v>
      </c>
    </row>
    <row r="57" spans="1:91" s="7" customFormat="1" ht="16.5" customHeight="1">
      <c r="A57" s="109" t="s">
        <v>74</v>
      </c>
      <c r="B57" s="110"/>
      <c r="C57" s="111"/>
      <c r="D57" s="112" t="s">
        <v>84</v>
      </c>
      <c r="E57" s="112"/>
      <c r="F57" s="112"/>
      <c r="G57" s="112"/>
      <c r="H57" s="112"/>
      <c r="I57" s="113"/>
      <c r="J57" s="112" t="s">
        <v>85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4">
        <f>'PS03 - práce a dodávky URS'!J30</f>
        <v>0</v>
      </c>
      <c r="AH57" s="113"/>
      <c r="AI57" s="113"/>
      <c r="AJ57" s="113"/>
      <c r="AK57" s="113"/>
      <c r="AL57" s="113"/>
      <c r="AM57" s="113"/>
      <c r="AN57" s="114">
        <f>SUM(AG57,AT57)</f>
        <v>0</v>
      </c>
      <c r="AO57" s="113"/>
      <c r="AP57" s="113"/>
      <c r="AQ57" s="115" t="s">
        <v>77</v>
      </c>
      <c r="AR57" s="116"/>
      <c r="AS57" s="117">
        <v>0</v>
      </c>
      <c r="AT57" s="118">
        <f>ROUND(SUM(AV57:AW57),2)</f>
        <v>0</v>
      </c>
      <c r="AU57" s="119">
        <f>'PS03 - práce a dodávky URS'!P85</f>
        <v>0</v>
      </c>
      <c r="AV57" s="118">
        <f>'PS03 - práce a dodávky URS'!J33</f>
        <v>0</v>
      </c>
      <c r="AW57" s="118">
        <f>'PS03 - práce a dodávky URS'!J34</f>
        <v>0</v>
      </c>
      <c r="AX57" s="118">
        <f>'PS03 - práce a dodávky URS'!J35</f>
        <v>0</v>
      </c>
      <c r="AY57" s="118">
        <f>'PS03 - práce a dodávky URS'!J36</f>
        <v>0</v>
      </c>
      <c r="AZ57" s="118">
        <f>'PS03 - práce a dodávky URS'!F33</f>
        <v>0</v>
      </c>
      <c r="BA57" s="118">
        <f>'PS03 - práce a dodávky URS'!F34</f>
        <v>0</v>
      </c>
      <c r="BB57" s="118">
        <f>'PS03 - práce a dodávky URS'!F35</f>
        <v>0</v>
      </c>
      <c r="BC57" s="118">
        <f>'PS03 - práce a dodávky URS'!F36</f>
        <v>0</v>
      </c>
      <c r="BD57" s="120">
        <f>'PS03 - práce a dodávky URS'!F37</f>
        <v>0</v>
      </c>
      <c r="BE57" s="7"/>
      <c r="BT57" s="121" t="s">
        <v>78</v>
      </c>
      <c r="BV57" s="121" t="s">
        <v>72</v>
      </c>
      <c r="BW57" s="121" t="s">
        <v>86</v>
      </c>
      <c r="BX57" s="121" t="s">
        <v>5</v>
      </c>
      <c r="CL57" s="121" t="s">
        <v>19</v>
      </c>
      <c r="CM57" s="121" t="s">
        <v>80</v>
      </c>
    </row>
    <row r="58" spans="1:91" s="7" customFormat="1" ht="16.5" customHeight="1">
      <c r="A58" s="109" t="s">
        <v>74</v>
      </c>
      <c r="B58" s="110"/>
      <c r="C58" s="111"/>
      <c r="D58" s="112" t="s">
        <v>87</v>
      </c>
      <c r="E58" s="112"/>
      <c r="F58" s="112"/>
      <c r="G58" s="112"/>
      <c r="H58" s="112"/>
      <c r="I58" s="113"/>
      <c r="J58" s="112" t="s">
        <v>88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4">
        <f>'VRN - VON'!J30</f>
        <v>0</v>
      </c>
      <c r="AH58" s="113"/>
      <c r="AI58" s="113"/>
      <c r="AJ58" s="113"/>
      <c r="AK58" s="113"/>
      <c r="AL58" s="113"/>
      <c r="AM58" s="113"/>
      <c r="AN58" s="114">
        <f>SUM(AG58,AT58)</f>
        <v>0</v>
      </c>
      <c r="AO58" s="113"/>
      <c r="AP58" s="113"/>
      <c r="AQ58" s="115" t="s">
        <v>88</v>
      </c>
      <c r="AR58" s="116"/>
      <c r="AS58" s="122">
        <v>0</v>
      </c>
      <c r="AT58" s="123">
        <f>ROUND(SUM(AV58:AW58),2)</f>
        <v>0</v>
      </c>
      <c r="AU58" s="124">
        <f>'VRN - VON'!P80</f>
        <v>0</v>
      </c>
      <c r="AV58" s="123">
        <f>'VRN - VON'!J33</f>
        <v>0</v>
      </c>
      <c r="AW58" s="123">
        <f>'VRN - VON'!J34</f>
        <v>0</v>
      </c>
      <c r="AX58" s="123">
        <f>'VRN - VON'!J35</f>
        <v>0</v>
      </c>
      <c r="AY58" s="123">
        <f>'VRN - VON'!J36</f>
        <v>0</v>
      </c>
      <c r="AZ58" s="123">
        <f>'VRN - VON'!F33</f>
        <v>0</v>
      </c>
      <c r="BA58" s="123">
        <f>'VRN - VON'!F34</f>
        <v>0</v>
      </c>
      <c r="BB58" s="123">
        <f>'VRN - VON'!F35</f>
        <v>0</v>
      </c>
      <c r="BC58" s="123">
        <f>'VRN - VON'!F36</f>
        <v>0</v>
      </c>
      <c r="BD58" s="125">
        <f>'VRN - VON'!F37</f>
        <v>0</v>
      </c>
      <c r="BE58" s="7"/>
      <c r="BT58" s="121" t="s">
        <v>78</v>
      </c>
      <c r="BV58" s="121" t="s">
        <v>72</v>
      </c>
      <c r="BW58" s="121" t="s">
        <v>89</v>
      </c>
      <c r="BX58" s="121" t="s">
        <v>5</v>
      </c>
      <c r="CL58" s="121" t="s">
        <v>19</v>
      </c>
      <c r="CM58" s="121" t="s">
        <v>80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42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PS01 - servis'!C2" display="/"/>
    <hyperlink ref="A56" location="'PS02 - práce a dodávky ÚOŽI'!C2" display="/"/>
    <hyperlink ref="A57" location="'PS03 - práce a dodávky URS'!C2" display="/"/>
    <hyperlink ref="A58" location="'VRN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79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80</v>
      </c>
    </row>
    <row r="4" spans="2:46" s="1" customFormat="1" ht="24.95" customHeight="1">
      <c r="B4" s="18"/>
      <c r="D4" s="128" t="s">
        <v>90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Servis klimatizace SSZT Pce 2024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91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92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11. 9. 2023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tr">
        <f>IF('Rekapitulace stavby'!AN10="","",'Rekapitulace stavby'!AN10)</f>
        <v/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tr">
        <f>IF('Rekapitulace stavby'!E11="","",'Rekapitulace stavby'!E11)</f>
        <v xml:space="preserve"> </v>
      </c>
      <c r="F15" s="36"/>
      <c r="G15" s="36"/>
      <c r="H15" s="36"/>
      <c r="I15" s="130" t="s">
        <v>28</v>
      </c>
      <c r="J15" s="134" t="str">
        <f>IF('Rekapitulace stavby'!AN11="","",'Rekapitulace stavby'!AN11)</f>
        <v/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33</v>
      </c>
      <c r="E23" s="36"/>
      <c r="F23" s="36"/>
      <c r="G23" s="36"/>
      <c r="H23" s="36"/>
      <c r="I23" s="130" t="s">
        <v>26</v>
      </c>
      <c r="J23" s="134" t="str">
        <f>IF('Rekapitulace stavby'!AN19="","",'Rekapitulace stavby'!AN19)</f>
        <v/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tr">
        <f>IF('Rekapitulace stavby'!E20="","",'Rekapitulace stavby'!E20)</f>
        <v xml:space="preserve"> </v>
      </c>
      <c r="F24" s="36"/>
      <c r="G24" s="36"/>
      <c r="H24" s="36"/>
      <c r="I24" s="130" t="s">
        <v>28</v>
      </c>
      <c r="J24" s="134" t="str">
        <f>IF('Rekapitulace stavby'!AN20="","",'Rekapitulace stavby'!AN20)</f>
        <v/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34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36</v>
      </c>
      <c r="E30" s="36"/>
      <c r="F30" s="36"/>
      <c r="G30" s="36"/>
      <c r="H30" s="36"/>
      <c r="I30" s="36"/>
      <c r="J30" s="142">
        <f>ROUND(J80,2)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38</v>
      </c>
      <c r="G32" s="36"/>
      <c r="H32" s="36"/>
      <c r="I32" s="143" t="s">
        <v>37</v>
      </c>
      <c r="J32" s="143" t="s">
        <v>39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40</v>
      </c>
      <c r="E33" s="130" t="s">
        <v>41</v>
      </c>
      <c r="F33" s="145">
        <f>ROUND((SUM(BE80:BE84)),2)</f>
        <v>0</v>
      </c>
      <c r="G33" s="36"/>
      <c r="H33" s="36"/>
      <c r="I33" s="146">
        <v>0.21</v>
      </c>
      <c r="J33" s="145">
        <f>ROUND(((SUM(BE80:BE84))*I33),2)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42</v>
      </c>
      <c r="F34" s="145">
        <f>ROUND((SUM(BF80:BF84)),2)</f>
        <v>0</v>
      </c>
      <c r="G34" s="36"/>
      <c r="H34" s="36"/>
      <c r="I34" s="146">
        <v>0.15</v>
      </c>
      <c r="J34" s="145">
        <f>ROUND(((SUM(BF80:BF84))*I34),2)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43</v>
      </c>
      <c r="F35" s="145">
        <f>ROUND((SUM(BG80:BG84)),2)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44</v>
      </c>
      <c r="F36" s="145">
        <f>ROUND((SUM(BH80:BH84)),2)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45</v>
      </c>
      <c r="F37" s="145">
        <f>ROUND((SUM(BI80:BI84)),2)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46</v>
      </c>
      <c r="E39" s="149"/>
      <c r="F39" s="149"/>
      <c r="G39" s="150" t="s">
        <v>47</v>
      </c>
      <c r="H39" s="151" t="s">
        <v>48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93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Servis klimatizace SSZT Pce 2024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91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PS01 - servis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>OŘ Hradec Králové</v>
      </c>
      <c r="G52" s="38"/>
      <c r="H52" s="38"/>
      <c r="I52" s="30" t="s">
        <v>23</v>
      </c>
      <c r="J52" s="70" t="str">
        <f>IF(J12="","",J12)</f>
        <v>11. 9. 2023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 xml:space="preserve"> </v>
      </c>
      <c r="G54" s="38"/>
      <c r="H54" s="38"/>
      <c r="I54" s="30" t="s">
        <v>31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 xml:space="preserve"> 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94</v>
      </c>
      <c r="D57" s="160"/>
      <c r="E57" s="160"/>
      <c r="F57" s="160"/>
      <c r="G57" s="160"/>
      <c r="H57" s="160"/>
      <c r="I57" s="160"/>
      <c r="J57" s="161" t="s">
        <v>95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68</v>
      </c>
      <c r="D59" s="38"/>
      <c r="E59" s="38"/>
      <c r="F59" s="38"/>
      <c r="G59" s="38"/>
      <c r="H59" s="38"/>
      <c r="I59" s="38"/>
      <c r="J59" s="100">
        <f>J80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96</v>
      </c>
    </row>
    <row r="60" spans="1:31" s="9" customFormat="1" ht="24.95" customHeight="1">
      <c r="A60" s="9"/>
      <c r="B60" s="163"/>
      <c r="C60" s="164"/>
      <c r="D60" s="165" t="s">
        <v>97</v>
      </c>
      <c r="E60" s="166"/>
      <c r="F60" s="166"/>
      <c r="G60" s="166"/>
      <c r="H60" s="166"/>
      <c r="I60" s="166"/>
      <c r="J60" s="167">
        <f>J81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3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13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1" t="s">
        <v>98</v>
      </c>
      <c r="D67" s="38"/>
      <c r="E67" s="38"/>
      <c r="F67" s="38"/>
      <c r="G67" s="38"/>
      <c r="H67" s="38"/>
      <c r="I67" s="38"/>
      <c r="J67" s="38"/>
      <c r="K67" s="38"/>
      <c r="L67" s="13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3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16</v>
      </c>
      <c r="D69" s="38"/>
      <c r="E69" s="38"/>
      <c r="F69" s="38"/>
      <c r="G69" s="38"/>
      <c r="H69" s="38"/>
      <c r="I69" s="38"/>
      <c r="J69" s="38"/>
      <c r="K69" s="38"/>
      <c r="L69" s="13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158" t="str">
        <f>E7</f>
        <v>Servis klimatizace SSZT Pce 2024</v>
      </c>
      <c r="F70" s="30"/>
      <c r="G70" s="30"/>
      <c r="H70" s="30"/>
      <c r="I70" s="38"/>
      <c r="J70" s="38"/>
      <c r="K70" s="38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91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67" t="str">
        <f>E9</f>
        <v>PS01 - servis</v>
      </c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21</v>
      </c>
      <c r="D74" s="38"/>
      <c r="E74" s="38"/>
      <c r="F74" s="25" t="str">
        <f>F12</f>
        <v>OŘ Hradec Králové</v>
      </c>
      <c r="G74" s="38"/>
      <c r="H74" s="38"/>
      <c r="I74" s="30" t="s">
        <v>23</v>
      </c>
      <c r="J74" s="70" t="str">
        <f>IF(J12="","",J12)</f>
        <v>11. 9. 2023</v>
      </c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15" customHeight="1">
      <c r="A76" s="36"/>
      <c r="B76" s="37"/>
      <c r="C76" s="30" t="s">
        <v>25</v>
      </c>
      <c r="D76" s="38"/>
      <c r="E76" s="38"/>
      <c r="F76" s="25" t="str">
        <f>E15</f>
        <v xml:space="preserve"> </v>
      </c>
      <c r="G76" s="38"/>
      <c r="H76" s="38"/>
      <c r="I76" s="30" t="s">
        <v>31</v>
      </c>
      <c r="J76" s="34" t="str">
        <f>E21</f>
        <v xml:space="preserve"> </v>
      </c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29</v>
      </c>
      <c r="D77" s="38"/>
      <c r="E77" s="38"/>
      <c r="F77" s="25" t="str">
        <f>IF(E18="","",E18)</f>
        <v>Vyplň údaj</v>
      </c>
      <c r="G77" s="38"/>
      <c r="H77" s="38"/>
      <c r="I77" s="30" t="s">
        <v>33</v>
      </c>
      <c r="J77" s="34" t="str">
        <f>E24</f>
        <v xml:space="preserve"> </v>
      </c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0" customFormat="1" ht="29.25" customHeight="1">
      <c r="A79" s="169"/>
      <c r="B79" s="170"/>
      <c r="C79" s="171" t="s">
        <v>99</v>
      </c>
      <c r="D79" s="172" t="s">
        <v>55</v>
      </c>
      <c r="E79" s="172" t="s">
        <v>51</v>
      </c>
      <c r="F79" s="172" t="s">
        <v>52</v>
      </c>
      <c r="G79" s="172" t="s">
        <v>100</v>
      </c>
      <c r="H79" s="172" t="s">
        <v>101</v>
      </c>
      <c r="I79" s="172" t="s">
        <v>102</v>
      </c>
      <c r="J79" s="172" t="s">
        <v>95</v>
      </c>
      <c r="K79" s="173" t="s">
        <v>103</v>
      </c>
      <c r="L79" s="174"/>
      <c r="M79" s="90" t="s">
        <v>19</v>
      </c>
      <c r="N79" s="91" t="s">
        <v>40</v>
      </c>
      <c r="O79" s="91" t="s">
        <v>104</v>
      </c>
      <c r="P79" s="91" t="s">
        <v>105</v>
      </c>
      <c r="Q79" s="91" t="s">
        <v>106</v>
      </c>
      <c r="R79" s="91" t="s">
        <v>107</v>
      </c>
      <c r="S79" s="91" t="s">
        <v>108</v>
      </c>
      <c r="T79" s="92" t="s">
        <v>109</v>
      </c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</row>
    <row r="80" spans="1:63" s="2" customFormat="1" ht="22.8" customHeight="1">
      <c r="A80" s="36"/>
      <c r="B80" s="37"/>
      <c r="C80" s="97" t="s">
        <v>110</v>
      </c>
      <c r="D80" s="38"/>
      <c r="E80" s="38"/>
      <c r="F80" s="38"/>
      <c r="G80" s="38"/>
      <c r="H80" s="38"/>
      <c r="I80" s="38"/>
      <c r="J80" s="175">
        <f>BK80</f>
        <v>0</v>
      </c>
      <c r="K80" s="38"/>
      <c r="L80" s="42"/>
      <c r="M80" s="93"/>
      <c r="N80" s="176"/>
      <c r="O80" s="94"/>
      <c r="P80" s="177">
        <f>P81</f>
        <v>0</v>
      </c>
      <c r="Q80" s="94"/>
      <c r="R80" s="177">
        <f>R81</f>
        <v>0</v>
      </c>
      <c r="S80" s="94"/>
      <c r="T80" s="178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5" t="s">
        <v>69</v>
      </c>
      <c r="AU80" s="15" t="s">
        <v>96</v>
      </c>
      <c r="BK80" s="179">
        <f>BK81</f>
        <v>0</v>
      </c>
    </row>
    <row r="81" spans="1:63" s="11" customFormat="1" ht="25.9" customHeight="1">
      <c r="A81" s="11"/>
      <c r="B81" s="180"/>
      <c r="C81" s="181"/>
      <c r="D81" s="182" t="s">
        <v>69</v>
      </c>
      <c r="E81" s="183" t="s">
        <v>111</v>
      </c>
      <c r="F81" s="183" t="s">
        <v>112</v>
      </c>
      <c r="G81" s="181"/>
      <c r="H81" s="181"/>
      <c r="I81" s="184"/>
      <c r="J81" s="185">
        <f>BK81</f>
        <v>0</v>
      </c>
      <c r="K81" s="181"/>
      <c r="L81" s="186"/>
      <c r="M81" s="187"/>
      <c r="N81" s="188"/>
      <c r="O81" s="188"/>
      <c r="P81" s="189">
        <f>SUM(P82:P84)</f>
        <v>0</v>
      </c>
      <c r="Q81" s="188"/>
      <c r="R81" s="189">
        <f>SUM(R82:R84)</f>
        <v>0</v>
      </c>
      <c r="S81" s="188"/>
      <c r="T81" s="190">
        <f>SUM(T82:T84)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1" t="s">
        <v>113</v>
      </c>
      <c r="AT81" s="192" t="s">
        <v>69</v>
      </c>
      <c r="AU81" s="192" t="s">
        <v>70</v>
      </c>
      <c r="AY81" s="191" t="s">
        <v>114</v>
      </c>
      <c r="BK81" s="193">
        <f>SUM(BK82:BK84)</f>
        <v>0</v>
      </c>
    </row>
    <row r="82" spans="1:65" s="2" customFormat="1" ht="16.5" customHeight="1">
      <c r="A82" s="36"/>
      <c r="B82" s="37"/>
      <c r="C82" s="194" t="s">
        <v>80</v>
      </c>
      <c r="D82" s="194" t="s">
        <v>115</v>
      </c>
      <c r="E82" s="195" t="s">
        <v>116</v>
      </c>
      <c r="F82" s="196" t="s">
        <v>117</v>
      </c>
      <c r="G82" s="197" t="s">
        <v>118</v>
      </c>
      <c r="H82" s="198">
        <v>418</v>
      </c>
      <c r="I82" s="199"/>
      <c r="J82" s="200">
        <f>ROUND(I82*H82,2)</f>
        <v>0</v>
      </c>
      <c r="K82" s="196" t="s">
        <v>119</v>
      </c>
      <c r="L82" s="42"/>
      <c r="M82" s="201" t="s">
        <v>19</v>
      </c>
      <c r="N82" s="202" t="s">
        <v>41</v>
      </c>
      <c r="O82" s="82"/>
      <c r="P82" s="203">
        <f>O82*H82</f>
        <v>0</v>
      </c>
      <c r="Q82" s="203">
        <v>0</v>
      </c>
      <c r="R82" s="203">
        <f>Q82*H82</f>
        <v>0</v>
      </c>
      <c r="S82" s="203">
        <v>0</v>
      </c>
      <c r="T82" s="204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05" t="s">
        <v>78</v>
      </c>
      <c r="AT82" s="205" t="s">
        <v>115</v>
      </c>
      <c r="AU82" s="205" t="s">
        <v>78</v>
      </c>
      <c r="AY82" s="15" t="s">
        <v>114</v>
      </c>
      <c r="BE82" s="206">
        <f>IF(N82="základní",J82,0)</f>
        <v>0</v>
      </c>
      <c r="BF82" s="206">
        <f>IF(N82="snížená",J82,0)</f>
        <v>0</v>
      </c>
      <c r="BG82" s="206">
        <f>IF(N82="zákl. přenesená",J82,0)</f>
        <v>0</v>
      </c>
      <c r="BH82" s="206">
        <f>IF(N82="sníž. přenesená",J82,0)</f>
        <v>0</v>
      </c>
      <c r="BI82" s="206">
        <f>IF(N82="nulová",J82,0)</f>
        <v>0</v>
      </c>
      <c r="BJ82" s="15" t="s">
        <v>78</v>
      </c>
      <c r="BK82" s="206">
        <f>ROUND(I82*H82,2)</f>
        <v>0</v>
      </c>
      <c r="BL82" s="15" t="s">
        <v>78</v>
      </c>
      <c r="BM82" s="205" t="s">
        <v>120</v>
      </c>
    </row>
    <row r="83" spans="1:47" s="2" customFormat="1" ht="12">
      <c r="A83" s="36"/>
      <c r="B83" s="37"/>
      <c r="C83" s="38"/>
      <c r="D83" s="207" t="s">
        <v>121</v>
      </c>
      <c r="E83" s="38"/>
      <c r="F83" s="208" t="s">
        <v>122</v>
      </c>
      <c r="G83" s="38"/>
      <c r="H83" s="38"/>
      <c r="I83" s="209"/>
      <c r="J83" s="38"/>
      <c r="K83" s="38"/>
      <c r="L83" s="42"/>
      <c r="M83" s="210"/>
      <c r="N83" s="211"/>
      <c r="O83" s="82"/>
      <c r="P83" s="82"/>
      <c r="Q83" s="82"/>
      <c r="R83" s="82"/>
      <c r="S83" s="82"/>
      <c r="T83" s="83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5" t="s">
        <v>121</v>
      </c>
      <c r="AU83" s="15" t="s">
        <v>78</v>
      </c>
    </row>
    <row r="84" spans="1:47" s="2" customFormat="1" ht="12">
      <c r="A84" s="36"/>
      <c r="B84" s="37"/>
      <c r="C84" s="38"/>
      <c r="D84" s="207" t="s">
        <v>123</v>
      </c>
      <c r="E84" s="38"/>
      <c r="F84" s="212" t="s">
        <v>124</v>
      </c>
      <c r="G84" s="38"/>
      <c r="H84" s="38"/>
      <c r="I84" s="209"/>
      <c r="J84" s="38"/>
      <c r="K84" s="38"/>
      <c r="L84" s="42"/>
      <c r="M84" s="213"/>
      <c r="N84" s="214"/>
      <c r="O84" s="215"/>
      <c r="P84" s="215"/>
      <c r="Q84" s="215"/>
      <c r="R84" s="215"/>
      <c r="S84" s="215"/>
      <c r="T84" s="21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5" t="s">
        <v>123</v>
      </c>
      <c r="AU84" s="15" t="s">
        <v>78</v>
      </c>
    </row>
    <row r="85" spans="1:31" s="2" customFormat="1" ht="6.95" customHeight="1">
      <c r="A85" s="36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42"/>
      <c r="M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</sheetData>
  <sheetProtection password="CC35" sheet="1" objects="1" scenarios="1" formatColumns="0" formatRows="0" autoFilter="0"/>
  <autoFilter ref="C79:K84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80</v>
      </c>
    </row>
    <row r="4" spans="2:46" s="1" customFormat="1" ht="24.95" customHeight="1">
      <c r="B4" s="18"/>
      <c r="D4" s="128" t="s">
        <v>90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Servis klimatizace SSZT Pce 2024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91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125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11. 9. 2023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tr">
        <f>IF('Rekapitulace stavby'!AN10="","",'Rekapitulace stavby'!AN10)</f>
        <v/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tr">
        <f>IF('Rekapitulace stavby'!E11="","",'Rekapitulace stavby'!E11)</f>
        <v xml:space="preserve"> </v>
      </c>
      <c r="F15" s="36"/>
      <c r="G15" s="36"/>
      <c r="H15" s="36"/>
      <c r="I15" s="130" t="s">
        <v>28</v>
      </c>
      <c r="J15" s="134" t="str">
        <f>IF('Rekapitulace stavby'!AN11="","",'Rekapitulace stavby'!AN11)</f>
        <v/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33</v>
      </c>
      <c r="E23" s="36"/>
      <c r="F23" s="36"/>
      <c r="G23" s="36"/>
      <c r="H23" s="36"/>
      <c r="I23" s="130" t="s">
        <v>26</v>
      </c>
      <c r="J23" s="134" t="str">
        <f>IF('Rekapitulace stavby'!AN19="","",'Rekapitulace stavby'!AN19)</f>
        <v/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tr">
        <f>IF('Rekapitulace stavby'!E20="","",'Rekapitulace stavby'!E20)</f>
        <v xml:space="preserve"> </v>
      </c>
      <c r="F24" s="36"/>
      <c r="G24" s="36"/>
      <c r="H24" s="36"/>
      <c r="I24" s="130" t="s">
        <v>28</v>
      </c>
      <c r="J24" s="134" t="str">
        <f>IF('Rekapitulace stavby'!AN20="","",'Rekapitulace stavby'!AN20)</f>
        <v/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34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36</v>
      </c>
      <c r="E30" s="36"/>
      <c r="F30" s="36"/>
      <c r="G30" s="36"/>
      <c r="H30" s="36"/>
      <c r="I30" s="36"/>
      <c r="J30" s="142">
        <f>ROUND(J80,2)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38</v>
      </c>
      <c r="G32" s="36"/>
      <c r="H32" s="36"/>
      <c r="I32" s="143" t="s">
        <v>37</v>
      </c>
      <c r="J32" s="143" t="s">
        <v>39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40</v>
      </c>
      <c r="E33" s="130" t="s">
        <v>41</v>
      </c>
      <c r="F33" s="145">
        <f>ROUND((SUM(BE80:BE115)),2)</f>
        <v>0</v>
      </c>
      <c r="G33" s="36"/>
      <c r="H33" s="36"/>
      <c r="I33" s="146">
        <v>0.21</v>
      </c>
      <c r="J33" s="145">
        <f>ROUND(((SUM(BE80:BE115))*I33),2)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42</v>
      </c>
      <c r="F34" s="145">
        <f>ROUND((SUM(BF80:BF115)),2)</f>
        <v>0</v>
      </c>
      <c r="G34" s="36"/>
      <c r="H34" s="36"/>
      <c r="I34" s="146">
        <v>0.15</v>
      </c>
      <c r="J34" s="145">
        <f>ROUND(((SUM(BF80:BF115))*I34),2)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43</v>
      </c>
      <c r="F35" s="145">
        <f>ROUND((SUM(BG80:BG115)),2)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44</v>
      </c>
      <c r="F36" s="145">
        <f>ROUND((SUM(BH80:BH115)),2)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45</v>
      </c>
      <c r="F37" s="145">
        <f>ROUND((SUM(BI80:BI115)),2)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46</v>
      </c>
      <c r="E39" s="149"/>
      <c r="F39" s="149"/>
      <c r="G39" s="150" t="s">
        <v>47</v>
      </c>
      <c r="H39" s="151" t="s">
        <v>48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93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Servis klimatizace SSZT Pce 2024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91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PS02 - práce a dodávky ÚOŽI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>OŘ Hradec Králové</v>
      </c>
      <c r="G52" s="38"/>
      <c r="H52" s="38"/>
      <c r="I52" s="30" t="s">
        <v>23</v>
      </c>
      <c r="J52" s="70" t="str">
        <f>IF(J12="","",J12)</f>
        <v>11. 9. 2023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 xml:space="preserve"> </v>
      </c>
      <c r="G54" s="38"/>
      <c r="H54" s="38"/>
      <c r="I54" s="30" t="s">
        <v>31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 xml:space="preserve"> 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94</v>
      </c>
      <c r="D57" s="160"/>
      <c r="E57" s="160"/>
      <c r="F57" s="160"/>
      <c r="G57" s="160"/>
      <c r="H57" s="160"/>
      <c r="I57" s="160"/>
      <c r="J57" s="161" t="s">
        <v>95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68</v>
      </c>
      <c r="D59" s="38"/>
      <c r="E59" s="38"/>
      <c r="F59" s="38"/>
      <c r="G59" s="38"/>
      <c r="H59" s="38"/>
      <c r="I59" s="38"/>
      <c r="J59" s="100">
        <f>J80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96</v>
      </c>
    </row>
    <row r="60" spans="1:31" s="9" customFormat="1" ht="24.95" customHeight="1">
      <c r="A60" s="9"/>
      <c r="B60" s="163"/>
      <c r="C60" s="164"/>
      <c r="D60" s="165" t="s">
        <v>97</v>
      </c>
      <c r="E60" s="166"/>
      <c r="F60" s="166"/>
      <c r="G60" s="166"/>
      <c r="H60" s="166"/>
      <c r="I60" s="166"/>
      <c r="J60" s="167">
        <f>J103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3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13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1" t="s">
        <v>98</v>
      </c>
      <c r="D67" s="38"/>
      <c r="E67" s="38"/>
      <c r="F67" s="38"/>
      <c r="G67" s="38"/>
      <c r="H67" s="38"/>
      <c r="I67" s="38"/>
      <c r="J67" s="38"/>
      <c r="K67" s="38"/>
      <c r="L67" s="13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3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16</v>
      </c>
      <c r="D69" s="38"/>
      <c r="E69" s="38"/>
      <c r="F69" s="38"/>
      <c r="G69" s="38"/>
      <c r="H69" s="38"/>
      <c r="I69" s="38"/>
      <c r="J69" s="38"/>
      <c r="K69" s="38"/>
      <c r="L69" s="13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158" t="str">
        <f>E7</f>
        <v>Servis klimatizace SSZT Pce 2024</v>
      </c>
      <c r="F70" s="30"/>
      <c r="G70" s="30"/>
      <c r="H70" s="30"/>
      <c r="I70" s="38"/>
      <c r="J70" s="38"/>
      <c r="K70" s="38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91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67" t="str">
        <f>E9</f>
        <v>PS02 - práce a dodávky ÚOŽI</v>
      </c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21</v>
      </c>
      <c r="D74" s="38"/>
      <c r="E74" s="38"/>
      <c r="F74" s="25" t="str">
        <f>F12</f>
        <v>OŘ Hradec Králové</v>
      </c>
      <c r="G74" s="38"/>
      <c r="H74" s="38"/>
      <c r="I74" s="30" t="s">
        <v>23</v>
      </c>
      <c r="J74" s="70" t="str">
        <f>IF(J12="","",J12)</f>
        <v>11. 9. 2023</v>
      </c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15" customHeight="1">
      <c r="A76" s="36"/>
      <c r="B76" s="37"/>
      <c r="C76" s="30" t="s">
        <v>25</v>
      </c>
      <c r="D76" s="38"/>
      <c r="E76" s="38"/>
      <c r="F76" s="25" t="str">
        <f>E15</f>
        <v xml:space="preserve"> </v>
      </c>
      <c r="G76" s="38"/>
      <c r="H76" s="38"/>
      <c r="I76" s="30" t="s">
        <v>31</v>
      </c>
      <c r="J76" s="34" t="str">
        <f>E21</f>
        <v xml:space="preserve"> </v>
      </c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29</v>
      </c>
      <c r="D77" s="38"/>
      <c r="E77" s="38"/>
      <c r="F77" s="25" t="str">
        <f>IF(E18="","",E18)</f>
        <v>Vyplň údaj</v>
      </c>
      <c r="G77" s="38"/>
      <c r="H77" s="38"/>
      <c r="I77" s="30" t="s">
        <v>33</v>
      </c>
      <c r="J77" s="34" t="str">
        <f>E24</f>
        <v xml:space="preserve"> </v>
      </c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0" customFormat="1" ht="29.25" customHeight="1">
      <c r="A79" s="169"/>
      <c r="B79" s="170"/>
      <c r="C79" s="171" t="s">
        <v>99</v>
      </c>
      <c r="D79" s="172" t="s">
        <v>55</v>
      </c>
      <c r="E79" s="172" t="s">
        <v>51</v>
      </c>
      <c r="F79" s="172" t="s">
        <v>52</v>
      </c>
      <c r="G79" s="172" t="s">
        <v>100</v>
      </c>
      <c r="H79" s="172" t="s">
        <v>101</v>
      </c>
      <c r="I79" s="172" t="s">
        <v>102</v>
      </c>
      <c r="J79" s="172" t="s">
        <v>95</v>
      </c>
      <c r="K79" s="173" t="s">
        <v>103</v>
      </c>
      <c r="L79" s="174"/>
      <c r="M79" s="90" t="s">
        <v>19</v>
      </c>
      <c r="N79" s="91" t="s">
        <v>40</v>
      </c>
      <c r="O79" s="91" t="s">
        <v>104</v>
      </c>
      <c r="P79" s="91" t="s">
        <v>105</v>
      </c>
      <c r="Q79" s="91" t="s">
        <v>106</v>
      </c>
      <c r="R79" s="91" t="s">
        <v>107</v>
      </c>
      <c r="S79" s="91" t="s">
        <v>108</v>
      </c>
      <c r="T79" s="92" t="s">
        <v>109</v>
      </c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</row>
    <row r="80" spans="1:63" s="2" customFormat="1" ht="22.8" customHeight="1">
      <c r="A80" s="36"/>
      <c r="B80" s="37"/>
      <c r="C80" s="97" t="s">
        <v>110</v>
      </c>
      <c r="D80" s="38"/>
      <c r="E80" s="38"/>
      <c r="F80" s="38"/>
      <c r="G80" s="38"/>
      <c r="H80" s="38"/>
      <c r="I80" s="38"/>
      <c r="J80" s="175">
        <f>BK80</f>
        <v>0</v>
      </c>
      <c r="K80" s="38"/>
      <c r="L80" s="42"/>
      <c r="M80" s="93"/>
      <c r="N80" s="176"/>
      <c r="O80" s="94"/>
      <c r="P80" s="177">
        <f>P81+SUM(P82:P103)</f>
        <v>0</v>
      </c>
      <c r="Q80" s="94"/>
      <c r="R80" s="177">
        <f>R81+SUM(R82:R103)</f>
        <v>0</v>
      </c>
      <c r="S80" s="94"/>
      <c r="T80" s="178">
        <f>T81+SUM(T82:T103)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5" t="s">
        <v>69</v>
      </c>
      <c r="AU80" s="15" t="s">
        <v>96</v>
      </c>
      <c r="BK80" s="179">
        <f>BK81+SUM(BK82:BK103)</f>
        <v>0</v>
      </c>
    </row>
    <row r="81" spans="1:65" s="2" customFormat="1" ht="33" customHeight="1">
      <c r="A81" s="36"/>
      <c r="B81" s="37"/>
      <c r="C81" s="217" t="s">
        <v>78</v>
      </c>
      <c r="D81" s="217" t="s">
        <v>126</v>
      </c>
      <c r="E81" s="218" t="s">
        <v>127</v>
      </c>
      <c r="F81" s="219" t="s">
        <v>128</v>
      </c>
      <c r="G81" s="220" t="s">
        <v>118</v>
      </c>
      <c r="H81" s="221">
        <v>10</v>
      </c>
      <c r="I81" s="222"/>
      <c r="J81" s="223">
        <f>ROUND(I81*H81,2)</f>
        <v>0</v>
      </c>
      <c r="K81" s="219" t="s">
        <v>119</v>
      </c>
      <c r="L81" s="224"/>
      <c r="M81" s="225" t="s">
        <v>19</v>
      </c>
      <c r="N81" s="226" t="s">
        <v>41</v>
      </c>
      <c r="O81" s="82"/>
      <c r="P81" s="203">
        <f>O81*H81</f>
        <v>0</v>
      </c>
      <c r="Q81" s="203">
        <v>0</v>
      </c>
      <c r="R81" s="203">
        <f>Q81*H81</f>
        <v>0</v>
      </c>
      <c r="S81" s="203">
        <v>0</v>
      </c>
      <c r="T81" s="204">
        <f>S81*H81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205" t="s">
        <v>80</v>
      </c>
      <c r="AT81" s="205" t="s">
        <v>126</v>
      </c>
      <c r="AU81" s="205" t="s">
        <v>70</v>
      </c>
      <c r="AY81" s="15" t="s">
        <v>114</v>
      </c>
      <c r="BE81" s="206">
        <f>IF(N81="základní",J81,0)</f>
        <v>0</v>
      </c>
      <c r="BF81" s="206">
        <f>IF(N81="snížená",J81,0)</f>
        <v>0</v>
      </c>
      <c r="BG81" s="206">
        <f>IF(N81="zákl. přenesená",J81,0)</f>
        <v>0</v>
      </c>
      <c r="BH81" s="206">
        <f>IF(N81="sníž. přenesená",J81,0)</f>
        <v>0</v>
      </c>
      <c r="BI81" s="206">
        <f>IF(N81="nulová",J81,0)</f>
        <v>0</v>
      </c>
      <c r="BJ81" s="15" t="s">
        <v>78</v>
      </c>
      <c r="BK81" s="206">
        <f>ROUND(I81*H81,2)</f>
        <v>0</v>
      </c>
      <c r="BL81" s="15" t="s">
        <v>78</v>
      </c>
      <c r="BM81" s="205" t="s">
        <v>129</v>
      </c>
    </row>
    <row r="82" spans="1:47" s="2" customFormat="1" ht="12">
      <c r="A82" s="36"/>
      <c r="B82" s="37"/>
      <c r="C82" s="38"/>
      <c r="D82" s="207" t="s">
        <v>121</v>
      </c>
      <c r="E82" s="38"/>
      <c r="F82" s="208" t="s">
        <v>128</v>
      </c>
      <c r="G82" s="38"/>
      <c r="H82" s="38"/>
      <c r="I82" s="209"/>
      <c r="J82" s="38"/>
      <c r="K82" s="38"/>
      <c r="L82" s="42"/>
      <c r="M82" s="210"/>
      <c r="N82" s="211"/>
      <c r="O82" s="82"/>
      <c r="P82" s="82"/>
      <c r="Q82" s="82"/>
      <c r="R82" s="82"/>
      <c r="S82" s="82"/>
      <c r="T82" s="83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5" t="s">
        <v>121</v>
      </c>
      <c r="AU82" s="15" t="s">
        <v>70</v>
      </c>
    </row>
    <row r="83" spans="1:65" s="2" customFormat="1" ht="24.15" customHeight="1">
      <c r="A83" s="36"/>
      <c r="B83" s="37"/>
      <c r="C83" s="217" t="s">
        <v>80</v>
      </c>
      <c r="D83" s="217" t="s">
        <v>126</v>
      </c>
      <c r="E83" s="218" t="s">
        <v>130</v>
      </c>
      <c r="F83" s="219" t="s">
        <v>131</v>
      </c>
      <c r="G83" s="220" t="s">
        <v>118</v>
      </c>
      <c r="H83" s="221">
        <v>15</v>
      </c>
      <c r="I83" s="222"/>
      <c r="J83" s="223">
        <f>ROUND(I83*H83,2)</f>
        <v>0</v>
      </c>
      <c r="K83" s="219" t="s">
        <v>119</v>
      </c>
      <c r="L83" s="224"/>
      <c r="M83" s="225" t="s">
        <v>19</v>
      </c>
      <c r="N83" s="226" t="s">
        <v>41</v>
      </c>
      <c r="O83" s="82"/>
      <c r="P83" s="203">
        <f>O83*H83</f>
        <v>0</v>
      </c>
      <c r="Q83" s="203">
        <v>0</v>
      </c>
      <c r="R83" s="203">
        <f>Q83*H83</f>
        <v>0</v>
      </c>
      <c r="S83" s="203">
        <v>0</v>
      </c>
      <c r="T83" s="204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05" t="s">
        <v>80</v>
      </c>
      <c r="AT83" s="205" t="s">
        <v>126</v>
      </c>
      <c r="AU83" s="205" t="s">
        <v>70</v>
      </c>
      <c r="AY83" s="15" t="s">
        <v>114</v>
      </c>
      <c r="BE83" s="206">
        <f>IF(N83="základní",J83,0)</f>
        <v>0</v>
      </c>
      <c r="BF83" s="206">
        <f>IF(N83="snížená",J83,0)</f>
        <v>0</v>
      </c>
      <c r="BG83" s="206">
        <f>IF(N83="zákl. přenesená",J83,0)</f>
        <v>0</v>
      </c>
      <c r="BH83" s="206">
        <f>IF(N83="sníž. přenesená",J83,0)</f>
        <v>0</v>
      </c>
      <c r="BI83" s="206">
        <f>IF(N83="nulová",J83,0)</f>
        <v>0</v>
      </c>
      <c r="BJ83" s="15" t="s">
        <v>78</v>
      </c>
      <c r="BK83" s="206">
        <f>ROUND(I83*H83,2)</f>
        <v>0</v>
      </c>
      <c r="BL83" s="15" t="s">
        <v>78</v>
      </c>
      <c r="BM83" s="205" t="s">
        <v>132</v>
      </c>
    </row>
    <row r="84" spans="1:47" s="2" customFormat="1" ht="12">
      <c r="A84" s="36"/>
      <c r="B84" s="37"/>
      <c r="C84" s="38"/>
      <c r="D84" s="207" t="s">
        <v>121</v>
      </c>
      <c r="E84" s="38"/>
      <c r="F84" s="208" t="s">
        <v>131</v>
      </c>
      <c r="G84" s="38"/>
      <c r="H84" s="38"/>
      <c r="I84" s="209"/>
      <c r="J84" s="38"/>
      <c r="K84" s="38"/>
      <c r="L84" s="42"/>
      <c r="M84" s="210"/>
      <c r="N84" s="211"/>
      <c r="O84" s="82"/>
      <c r="P84" s="82"/>
      <c r="Q84" s="82"/>
      <c r="R84" s="82"/>
      <c r="S84" s="82"/>
      <c r="T84" s="83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5" t="s">
        <v>121</v>
      </c>
      <c r="AU84" s="15" t="s">
        <v>70</v>
      </c>
    </row>
    <row r="85" spans="1:65" s="2" customFormat="1" ht="16.5" customHeight="1">
      <c r="A85" s="36"/>
      <c r="B85" s="37"/>
      <c r="C85" s="217" t="s">
        <v>133</v>
      </c>
      <c r="D85" s="217" t="s">
        <v>126</v>
      </c>
      <c r="E85" s="218" t="s">
        <v>134</v>
      </c>
      <c r="F85" s="219" t="s">
        <v>135</v>
      </c>
      <c r="G85" s="220" t="s">
        <v>118</v>
      </c>
      <c r="H85" s="221">
        <v>2</v>
      </c>
      <c r="I85" s="222"/>
      <c r="J85" s="223">
        <f>ROUND(I85*H85,2)</f>
        <v>0</v>
      </c>
      <c r="K85" s="219" t="s">
        <v>119</v>
      </c>
      <c r="L85" s="224"/>
      <c r="M85" s="225" t="s">
        <v>19</v>
      </c>
      <c r="N85" s="226" t="s">
        <v>41</v>
      </c>
      <c r="O85" s="82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5" t="s">
        <v>80</v>
      </c>
      <c r="AT85" s="205" t="s">
        <v>126</v>
      </c>
      <c r="AU85" s="205" t="s">
        <v>70</v>
      </c>
      <c r="AY85" s="15" t="s">
        <v>114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15" t="s">
        <v>78</v>
      </c>
      <c r="BK85" s="206">
        <f>ROUND(I85*H85,2)</f>
        <v>0</v>
      </c>
      <c r="BL85" s="15" t="s">
        <v>78</v>
      </c>
      <c r="BM85" s="205" t="s">
        <v>136</v>
      </c>
    </row>
    <row r="86" spans="1:47" s="2" customFormat="1" ht="12">
      <c r="A86" s="36"/>
      <c r="B86" s="37"/>
      <c r="C86" s="38"/>
      <c r="D86" s="207" t="s">
        <v>121</v>
      </c>
      <c r="E86" s="38"/>
      <c r="F86" s="208" t="s">
        <v>135</v>
      </c>
      <c r="G86" s="38"/>
      <c r="H86" s="38"/>
      <c r="I86" s="209"/>
      <c r="J86" s="38"/>
      <c r="K86" s="38"/>
      <c r="L86" s="42"/>
      <c r="M86" s="210"/>
      <c r="N86" s="211"/>
      <c r="O86" s="82"/>
      <c r="P86" s="82"/>
      <c r="Q86" s="82"/>
      <c r="R86" s="82"/>
      <c r="S86" s="82"/>
      <c r="T86" s="83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5" t="s">
        <v>121</v>
      </c>
      <c r="AU86" s="15" t="s">
        <v>70</v>
      </c>
    </row>
    <row r="87" spans="1:65" s="2" customFormat="1" ht="21.75" customHeight="1">
      <c r="A87" s="36"/>
      <c r="B87" s="37"/>
      <c r="C87" s="217" t="s">
        <v>113</v>
      </c>
      <c r="D87" s="217" t="s">
        <v>126</v>
      </c>
      <c r="E87" s="218" t="s">
        <v>137</v>
      </c>
      <c r="F87" s="219" t="s">
        <v>138</v>
      </c>
      <c r="G87" s="220" t="s">
        <v>118</v>
      </c>
      <c r="H87" s="221">
        <v>4</v>
      </c>
      <c r="I87" s="222"/>
      <c r="J87" s="223">
        <f>ROUND(I87*H87,2)</f>
        <v>0</v>
      </c>
      <c r="K87" s="219" t="s">
        <v>119</v>
      </c>
      <c r="L87" s="224"/>
      <c r="M87" s="225" t="s">
        <v>19</v>
      </c>
      <c r="N87" s="226" t="s">
        <v>41</v>
      </c>
      <c r="O87" s="82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80</v>
      </c>
      <c r="AT87" s="205" t="s">
        <v>126</v>
      </c>
      <c r="AU87" s="205" t="s">
        <v>70</v>
      </c>
      <c r="AY87" s="15" t="s">
        <v>114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5" t="s">
        <v>78</v>
      </c>
      <c r="BK87" s="206">
        <f>ROUND(I87*H87,2)</f>
        <v>0</v>
      </c>
      <c r="BL87" s="15" t="s">
        <v>78</v>
      </c>
      <c r="BM87" s="205" t="s">
        <v>139</v>
      </c>
    </row>
    <row r="88" spans="1:47" s="2" customFormat="1" ht="12">
      <c r="A88" s="36"/>
      <c r="B88" s="37"/>
      <c r="C88" s="38"/>
      <c r="D88" s="207" t="s">
        <v>121</v>
      </c>
      <c r="E88" s="38"/>
      <c r="F88" s="208" t="s">
        <v>138</v>
      </c>
      <c r="G88" s="38"/>
      <c r="H88" s="38"/>
      <c r="I88" s="209"/>
      <c r="J88" s="38"/>
      <c r="K88" s="38"/>
      <c r="L88" s="42"/>
      <c r="M88" s="210"/>
      <c r="N88" s="211"/>
      <c r="O88" s="82"/>
      <c r="P88" s="82"/>
      <c r="Q88" s="82"/>
      <c r="R88" s="82"/>
      <c r="S88" s="82"/>
      <c r="T88" s="83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5" t="s">
        <v>121</v>
      </c>
      <c r="AU88" s="15" t="s">
        <v>70</v>
      </c>
    </row>
    <row r="89" spans="1:65" s="2" customFormat="1" ht="16.5" customHeight="1">
      <c r="A89" s="36"/>
      <c r="B89" s="37"/>
      <c r="C89" s="217" t="s">
        <v>140</v>
      </c>
      <c r="D89" s="217" t="s">
        <v>126</v>
      </c>
      <c r="E89" s="218" t="s">
        <v>141</v>
      </c>
      <c r="F89" s="219" t="s">
        <v>142</v>
      </c>
      <c r="G89" s="220" t="s">
        <v>118</v>
      </c>
      <c r="H89" s="221">
        <v>4</v>
      </c>
      <c r="I89" s="222"/>
      <c r="J89" s="223">
        <f>ROUND(I89*H89,2)</f>
        <v>0</v>
      </c>
      <c r="K89" s="219" t="s">
        <v>119</v>
      </c>
      <c r="L89" s="224"/>
      <c r="M89" s="225" t="s">
        <v>19</v>
      </c>
      <c r="N89" s="226" t="s">
        <v>41</v>
      </c>
      <c r="O89" s="82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80</v>
      </c>
      <c r="AT89" s="205" t="s">
        <v>126</v>
      </c>
      <c r="AU89" s="205" t="s">
        <v>70</v>
      </c>
      <c r="AY89" s="15" t="s">
        <v>114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5" t="s">
        <v>78</v>
      </c>
      <c r="BK89" s="206">
        <f>ROUND(I89*H89,2)</f>
        <v>0</v>
      </c>
      <c r="BL89" s="15" t="s">
        <v>78</v>
      </c>
      <c r="BM89" s="205" t="s">
        <v>143</v>
      </c>
    </row>
    <row r="90" spans="1:47" s="2" customFormat="1" ht="12">
      <c r="A90" s="36"/>
      <c r="B90" s="37"/>
      <c r="C90" s="38"/>
      <c r="D90" s="207" t="s">
        <v>121</v>
      </c>
      <c r="E90" s="38"/>
      <c r="F90" s="208" t="s">
        <v>142</v>
      </c>
      <c r="G90" s="38"/>
      <c r="H90" s="38"/>
      <c r="I90" s="209"/>
      <c r="J90" s="38"/>
      <c r="K90" s="38"/>
      <c r="L90" s="42"/>
      <c r="M90" s="210"/>
      <c r="N90" s="211"/>
      <c r="O90" s="82"/>
      <c r="P90" s="82"/>
      <c r="Q90" s="82"/>
      <c r="R90" s="82"/>
      <c r="S90" s="82"/>
      <c r="T90" s="83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5" t="s">
        <v>121</v>
      </c>
      <c r="AU90" s="15" t="s">
        <v>70</v>
      </c>
    </row>
    <row r="91" spans="1:65" s="2" customFormat="1" ht="16.5" customHeight="1">
      <c r="A91" s="36"/>
      <c r="B91" s="37"/>
      <c r="C91" s="217" t="s">
        <v>144</v>
      </c>
      <c r="D91" s="217" t="s">
        <v>126</v>
      </c>
      <c r="E91" s="218" t="s">
        <v>145</v>
      </c>
      <c r="F91" s="219" t="s">
        <v>146</v>
      </c>
      <c r="G91" s="220" t="s">
        <v>118</v>
      </c>
      <c r="H91" s="221">
        <v>5</v>
      </c>
      <c r="I91" s="222"/>
      <c r="J91" s="223">
        <f>ROUND(I91*H91,2)</f>
        <v>0</v>
      </c>
      <c r="K91" s="219" t="s">
        <v>119</v>
      </c>
      <c r="L91" s="224"/>
      <c r="M91" s="225" t="s">
        <v>19</v>
      </c>
      <c r="N91" s="226" t="s">
        <v>41</v>
      </c>
      <c r="O91" s="82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80</v>
      </c>
      <c r="AT91" s="205" t="s">
        <v>126</v>
      </c>
      <c r="AU91" s="205" t="s">
        <v>70</v>
      </c>
      <c r="AY91" s="15" t="s">
        <v>114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5" t="s">
        <v>78</v>
      </c>
      <c r="BK91" s="206">
        <f>ROUND(I91*H91,2)</f>
        <v>0</v>
      </c>
      <c r="BL91" s="15" t="s">
        <v>78</v>
      </c>
      <c r="BM91" s="205" t="s">
        <v>147</v>
      </c>
    </row>
    <row r="92" spans="1:47" s="2" customFormat="1" ht="12">
      <c r="A92" s="36"/>
      <c r="B92" s="37"/>
      <c r="C92" s="38"/>
      <c r="D92" s="207" t="s">
        <v>121</v>
      </c>
      <c r="E92" s="38"/>
      <c r="F92" s="208" t="s">
        <v>146</v>
      </c>
      <c r="G92" s="38"/>
      <c r="H92" s="38"/>
      <c r="I92" s="209"/>
      <c r="J92" s="38"/>
      <c r="K92" s="38"/>
      <c r="L92" s="42"/>
      <c r="M92" s="210"/>
      <c r="N92" s="211"/>
      <c r="O92" s="82"/>
      <c r="P92" s="82"/>
      <c r="Q92" s="82"/>
      <c r="R92" s="82"/>
      <c r="S92" s="82"/>
      <c r="T92" s="83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5" t="s">
        <v>121</v>
      </c>
      <c r="AU92" s="15" t="s">
        <v>70</v>
      </c>
    </row>
    <row r="93" spans="1:65" s="2" customFormat="1" ht="16.5" customHeight="1">
      <c r="A93" s="36"/>
      <c r="B93" s="37"/>
      <c r="C93" s="217" t="s">
        <v>148</v>
      </c>
      <c r="D93" s="217" t="s">
        <v>126</v>
      </c>
      <c r="E93" s="218" t="s">
        <v>149</v>
      </c>
      <c r="F93" s="219" t="s">
        <v>150</v>
      </c>
      <c r="G93" s="220" t="s">
        <v>118</v>
      </c>
      <c r="H93" s="221">
        <v>20</v>
      </c>
      <c r="I93" s="222"/>
      <c r="J93" s="223">
        <f>ROUND(I93*H93,2)</f>
        <v>0</v>
      </c>
      <c r="K93" s="219" t="s">
        <v>119</v>
      </c>
      <c r="L93" s="224"/>
      <c r="M93" s="225" t="s">
        <v>19</v>
      </c>
      <c r="N93" s="226" t="s">
        <v>41</v>
      </c>
      <c r="O93" s="82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80</v>
      </c>
      <c r="AT93" s="205" t="s">
        <v>126</v>
      </c>
      <c r="AU93" s="205" t="s">
        <v>70</v>
      </c>
      <c r="AY93" s="15" t="s">
        <v>114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5" t="s">
        <v>78</v>
      </c>
      <c r="BK93" s="206">
        <f>ROUND(I93*H93,2)</f>
        <v>0</v>
      </c>
      <c r="BL93" s="15" t="s">
        <v>78</v>
      </c>
      <c r="BM93" s="205" t="s">
        <v>151</v>
      </c>
    </row>
    <row r="94" spans="1:47" s="2" customFormat="1" ht="12">
      <c r="A94" s="36"/>
      <c r="B94" s="37"/>
      <c r="C94" s="38"/>
      <c r="D94" s="207" t="s">
        <v>121</v>
      </c>
      <c r="E94" s="38"/>
      <c r="F94" s="208" t="s">
        <v>150</v>
      </c>
      <c r="G94" s="38"/>
      <c r="H94" s="38"/>
      <c r="I94" s="209"/>
      <c r="J94" s="38"/>
      <c r="K94" s="38"/>
      <c r="L94" s="42"/>
      <c r="M94" s="210"/>
      <c r="N94" s="211"/>
      <c r="O94" s="82"/>
      <c r="P94" s="82"/>
      <c r="Q94" s="82"/>
      <c r="R94" s="82"/>
      <c r="S94" s="82"/>
      <c r="T94" s="83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5" t="s">
        <v>121</v>
      </c>
      <c r="AU94" s="15" t="s">
        <v>70</v>
      </c>
    </row>
    <row r="95" spans="1:65" s="2" customFormat="1" ht="16.5" customHeight="1">
      <c r="A95" s="36"/>
      <c r="B95" s="37"/>
      <c r="C95" s="217" t="s">
        <v>152</v>
      </c>
      <c r="D95" s="217" t="s">
        <v>126</v>
      </c>
      <c r="E95" s="218" t="s">
        <v>153</v>
      </c>
      <c r="F95" s="219" t="s">
        <v>154</v>
      </c>
      <c r="G95" s="220" t="s">
        <v>155</v>
      </c>
      <c r="H95" s="221">
        <v>20</v>
      </c>
      <c r="I95" s="222"/>
      <c r="J95" s="223">
        <f>ROUND(I95*H95,2)</f>
        <v>0</v>
      </c>
      <c r="K95" s="219" t="s">
        <v>119</v>
      </c>
      <c r="L95" s="224"/>
      <c r="M95" s="225" t="s">
        <v>19</v>
      </c>
      <c r="N95" s="226" t="s">
        <v>41</v>
      </c>
      <c r="O95" s="82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80</v>
      </c>
      <c r="AT95" s="205" t="s">
        <v>126</v>
      </c>
      <c r="AU95" s="205" t="s">
        <v>70</v>
      </c>
      <c r="AY95" s="15" t="s">
        <v>114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5" t="s">
        <v>78</v>
      </c>
      <c r="BK95" s="206">
        <f>ROUND(I95*H95,2)</f>
        <v>0</v>
      </c>
      <c r="BL95" s="15" t="s">
        <v>78</v>
      </c>
      <c r="BM95" s="205" t="s">
        <v>156</v>
      </c>
    </row>
    <row r="96" spans="1:47" s="2" customFormat="1" ht="12">
      <c r="A96" s="36"/>
      <c r="B96" s="37"/>
      <c r="C96" s="38"/>
      <c r="D96" s="207" t="s">
        <v>121</v>
      </c>
      <c r="E96" s="38"/>
      <c r="F96" s="208" t="s">
        <v>154</v>
      </c>
      <c r="G96" s="38"/>
      <c r="H96" s="38"/>
      <c r="I96" s="209"/>
      <c r="J96" s="38"/>
      <c r="K96" s="38"/>
      <c r="L96" s="42"/>
      <c r="M96" s="210"/>
      <c r="N96" s="211"/>
      <c r="O96" s="82"/>
      <c r="P96" s="82"/>
      <c r="Q96" s="82"/>
      <c r="R96" s="82"/>
      <c r="S96" s="82"/>
      <c r="T96" s="83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5" t="s">
        <v>121</v>
      </c>
      <c r="AU96" s="15" t="s">
        <v>70</v>
      </c>
    </row>
    <row r="97" spans="1:65" s="2" customFormat="1" ht="16.5" customHeight="1">
      <c r="A97" s="36"/>
      <c r="B97" s="37"/>
      <c r="C97" s="217" t="s">
        <v>157</v>
      </c>
      <c r="D97" s="217" t="s">
        <v>126</v>
      </c>
      <c r="E97" s="218" t="s">
        <v>158</v>
      </c>
      <c r="F97" s="219" t="s">
        <v>159</v>
      </c>
      <c r="G97" s="220" t="s">
        <v>160</v>
      </c>
      <c r="H97" s="221">
        <v>30</v>
      </c>
      <c r="I97" s="222"/>
      <c r="J97" s="223">
        <f>ROUND(I97*H97,2)</f>
        <v>0</v>
      </c>
      <c r="K97" s="219" t="s">
        <v>119</v>
      </c>
      <c r="L97" s="224"/>
      <c r="M97" s="225" t="s">
        <v>19</v>
      </c>
      <c r="N97" s="226" t="s">
        <v>41</v>
      </c>
      <c r="O97" s="82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80</v>
      </c>
      <c r="AT97" s="205" t="s">
        <v>126</v>
      </c>
      <c r="AU97" s="205" t="s">
        <v>70</v>
      </c>
      <c r="AY97" s="15" t="s">
        <v>114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5" t="s">
        <v>78</v>
      </c>
      <c r="BK97" s="206">
        <f>ROUND(I97*H97,2)</f>
        <v>0</v>
      </c>
      <c r="BL97" s="15" t="s">
        <v>78</v>
      </c>
      <c r="BM97" s="205" t="s">
        <v>161</v>
      </c>
    </row>
    <row r="98" spans="1:47" s="2" customFormat="1" ht="12">
      <c r="A98" s="36"/>
      <c r="B98" s="37"/>
      <c r="C98" s="38"/>
      <c r="D98" s="207" t="s">
        <v>121</v>
      </c>
      <c r="E98" s="38"/>
      <c r="F98" s="208" t="s">
        <v>159</v>
      </c>
      <c r="G98" s="38"/>
      <c r="H98" s="38"/>
      <c r="I98" s="209"/>
      <c r="J98" s="38"/>
      <c r="K98" s="38"/>
      <c r="L98" s="42"/>
      <c r="M98" s="210"/>
      <c r="N98" s="211"/>
      <c r="O98" s="82"/>
      <c r="P98" s="82"/>
      <c r="Q98" s="82"/>
      <c r="R98" s="82"/>
      <c r="S98" s="82"/>
      <c r="T98" s="83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5" t="s">
        <v>121</v>
      </c>
      <c r="AU98" s="15" t="s">
        <v>70</v>
      </c>
    </row>
    <row r="99" spans="1:65" s="2" customFormat="1" ht="24.15" customHeight="1">
      <c r="A99" s="36"/>
      <c r="B99" s="37"/>
      <c r="C99" s="217" t="s">
        <v>162</v>
      </c>
      <c r="D99" s="217" t="s">
        <v>126</v>
      </c>
      <c r="E99" s="218" t="s">
        <v>163</v>
      </c>
      <c r="F99" s="219" t="s">
        <v>164</v>
      </c>
      <c r="G99" s="220" t="s">
        <v>118</v>
      </c>
      <c r="H99" s="221">
        <v>5</v>
      </c>
      <c r="I99" s="222"/>
      <c r="J99" s="223">
        <f>ROUND(I99*H99,2)</f>
        <v>0</v>
      </c>
      <c r="K99" s="219" t="s">
        <v>119</v>
      </c>
      <c r="L99" s="224"/>
      <c r="M99" s="225" t="s">
        <v>19</v>
      </c>
      <c r="N99" s="226" t="s">
        <v>41</v>
      </c>
      <c r="O99" s="82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80</v>
      </c>
      <c r="AT99" s="205" t="s">
        <v>126</v>
      </c>
      <c r="AU99" s="205" t="s">
        <v>70</v>
      </c>
      <c r="AY99" s="15" t="s">
        <v>114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5" t="s">
        <v>78</v>
      </c>
      <c r="BK99" s="206">
        <f>ROUND(I99*H99,2)</f>
        <v>0</v>
      </c>
      <c r="BL99" s="15" t="s">
        <v>78</v>
      </c>
      <c r="BM99" s="205" t="s">
        <v>165</v>
      </c>
    </row>
    <row r="100" spans="1:47" s="2" customFormat="1" ht="12">
      <c r="A100" s="36"/>
      <c r="B100" s="37"/>
      <c r="C100" s="38"/>
      <c r="D100" s="207" t="s">
        <v>121</v>
      </c>
      <c r="E100" s="38"/>
      <c r="F100" s="208" t="s">
        <v>164</v>
      </c>
      <c r="G100" s="38"/>
      <c r="H100" s="38"/>
      <c r="I100" s="209"/>
      <c r="J100" s="38"/>
      <c r="K100" s="38"/>
      <c r="L100" s="42"/>
      <c r="M100" s="210"/>
      <c r="N100" s="211"/>
      <c r="O100" s="82"/>
      <c r="P100" s="82"/>
      <c r="Q100" s="82"/>
      <c r="R100" s="82"/>
      <c r="S100" s="82"/>
      <c r="T100" s="83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5" t="s">
        <v>121</v>
      </c>
      <c r="AU100" s="15" t="s">
        <v>70</v>
      </c>
    </row>
    <row r="101" spans="1:65" s="2" customFormat="1" ht="21.75" customHeight="1">
      <c r="A101" s="36"/>
      <c r="B101" s="37"/>
      <c r="C101" s="217" t="s">
        <v>166</v>
      </c>
      <c r="D101" s="217" t="s">
        <v>126</v>
      </c>
      <c r="E101" s="218" t="s">
        <v>167</v>
      </c>
      <c r="F101" s="219" t="s">
        <v>168</v>
      </c>
      <c r="G101" s="220" t="s">
        <v>169</v>
      </c>
      <c r="H101" s="221">
        <v>100</v>
      </c>
      <c r="I101" s="222"/>
      <c r="J101" s="223">
        <f>ROUND(I101*H101,2)</f>
        <v>0</v>
      </c>
      <c r="K101" s="219" t="s">
        <v>119</v>
      </c>
      <c r="L101" s="224"/>
      <c r="M101" s="225" t="s">
        <v>19</v>
      </c>
      <c r="N101" s="226" t="s">
        <v>41</v>
      </c>
      <c r="O101" s="82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80</v>
      </c>
      <c r="AT101" s="205" t="s">
        <v>126</v>
      </c>
      <c r="AU101" s="205" t="s">
        <v>70</v>
      </c>
      <c r="AY101" s="15" t="s">
        <v>114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5" t="s">
        <v>78</v>
      </c>
      <c r="BK101" s="206">
        <f>ROUND(I101*H101,2)</f>
        <v>0</v>
      </c>
      <c r="BL101" s="15" t="s">
        <v>78</v>
      </c>
      <c r="BM101" s="205" t="s">
        <v>170</v>
      </c>
    </row>
    <row r="102" spans="1:47" s="2" customFormat="1" ht="12">
      <c r="A102" s="36"/>
      <c r="B102" s="37"/>
      <c r="C102" s="38"/>
      <c r="D102" s="207" t="s">
        <v>121</v>
      </c>
      <c r="E102" s="38"/>
      <c r="F102" s="208" t="s">
        <v>168</v>
      </c>
      <c r="G102" s="38"/>
      <c r="H102" s="38"/>
      <c r="I102" s="209"/>
      <c r="J102" s="38"/>
      <c r="K102" s="38"/>
      <c r="L102" s="42"/>
      <c r="M102" s="210"/>
      <c r="N102" s="211"/>
      <c r="O102" s="82"/>
      <c r="P102" s="82"/>
      <c r="Q102" s="82"/>
      <c r="R102" s="82"/>
      <c r="S102" s="82"/>
      <c r="T102" s="83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5" t="s">
        <v>121</v>
      </c>
      <c r="AU102" s="15" t="s">
        <v>70</v>
      </c>
    </row>
    <row r="103" spans="1:63" s="11" customFormat="1" ht="25.9" customHeight="1">
      <c r="A103" s="11"/>
      <c r="B103" s="180"/>
      <c r="C103" s="181"/>
      <c r="D103" s="182" t="s">
        <v>69</v>
      </c>
      <c r="E103" s="183" t="s">
        <v>111</v>
      </c>
      <c r="F103" s="183" t="s">
        <v>112</v>
      </c>
      <c r="G103" s="181"/>
      <c r="H103" s="181"/>
      <c r="I103" s="184"/>
      <c r="J103" s="185">
        <f>BK103</f>
        <v>0</v>
      </c>
      <c r="K103" s="181"/>
      <c r="L103" s="186"/>
      <c r="M103" s="187"/>
      <c r="N103" s="188"/>
      <c r="O103" s="188"/>
      <c r="P103" s="189">
        <f>SUM(P104:P115)</f>
        <v>0</v>
      </c>
      <c r="Q103" s="188"/>
      <c r="R103" s="189">
        <f>SUM(R104:R115)</f>
        <v>0</v>
      </c>
      <c r="S103" s="188"/>
      <c r="T103" s="190">
        <f>SUM(T104:T115)</f>
        <v>0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R103" s="191" t="s">
        <v>113</v>
      </c>
      <c r="AT103" s="192" t="s">
        <v>69</v>
      </c>
      <c r="AU103" s="192" t="s">
        <v>70</v>
      </c>
      <c r="AY103" s="191" t="s">
        <v>114</v>
      </c>
      <c r="BK103" s="193">
        <f>SUM(BK104:BK115)</f>
        <v>0</v>
      </c>
    </row>
    <row r="104" spans="1:65" s="2" customFormat="1" ht="16.5" customHeight="1">
      <c r="A104" s="36"/>
      <c r="B104" s="37"/>
      <c r="C104" s="194" t="s">
        <v>171</v>
      </c>
      <c r="D104" s="194" t="s">
        <v>115</v>
      </c>
      <c r="E104" s="195" t="s">
        <v>172</v>
      </c>
      <c r="F104" s="196" t="s">
        <v>173</v>
      </c>
      <c r="G104" s="197" t="s">
        <v>118</v>
      </c>
      <c r="H104" s="198">
        <v>10</v>
      </c>
      <c r="I104" s="199"/>
      <c r="J104" s="200">
        <f>ROUND(I104*H104,2)</f>
        <v>0</v>
      </c>
      <c r="K104" s="196" t="s">
        <v>119</v>
      </c>
      <c r="L104" s="42"/>
      <c r="M104" s="201" t="s">
        <v>19</v>
      </c>
      <c r="N104" s="202" t="s">
        <v>41</v>
      </c>
      <c r="O104" s="82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78</v>
      </c>
      <c r="AT104" s="205" t="s">
        <v>115</v>
      </c>
      <c r="AU104" s="205" t="s">
        <v>78</v>
      </c>
      <c r="AY104" s="15" t="s">
        <v>114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5" t="s">
        <v>78</v>
      </c>
      <c r="BK104" s="206">
        <f>ROUND(I104*H104,2)</f>
        <v>0</v>
      </c>
      <c r="BL104" s="15" t="s">
        <v>78</v>
      </c>
      <c r="BM104" s="205" t="s">
        <v>174</v>
      </c>
    </row>
    <row r="105" spans="1:47" s="2" customFormat="1" ht="12">
      <c r="A105" s="36"/>
      <c r="B105" s="37"/>
      <c r="C105" s="38"/>
      <c r="D105" s="207" t="s">
        <v>121</v>
      </c>
      <c r="E105" s="38"/>
      <c r="F105" s="208" t="s">
        <v>173</v>
      </c>
      <c r="G105" s="38"/>
      <c r="H105" s="38"/>
      <c r="I105" s="209"/>
      <c r="J105" s="38"/>
      <c r="K105" s="38"/>
      <c r="L105" s="42"/>
      <c r="M105" s="210"/>
      <c r="N105" s="211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121</v>
      </c>
      <c r="AU105" s="15" t="s">
        <v>78</v>
      </c>
    </row>
    <row r="106" spans="1:65" s="2" customFormat="1" ht="16.5" customHeight="1">
      <c r="A106" s="36"/>
      <c r="B106" s="37"/>
      <c r="C106" s="194" t="s">
        <v>175</v>
      </c>
      <c r="D106" s="194" t="s">
        <v>115</v>
      </c>
      <c r="E106" s="195" t="s">
        <v>176</v>
      </c>
      <c r="F106" s="196" t="s">
        <v>177</v>
      </c>
      <c r="G106" s="197" t="s">
        <v>118</v>
      </c>
      <c r="H106" s="198">
        <v>0</v>
      </c>
      <c r="I106" s="199"/>
      <c r="J106" s="200">
        <f>ROUND(I106*H106,2)</f>
        <v>0</v>
      </c>
      <c r="K106" s="196" t="s">
        <v>119</v>
      </c>
      <c r="L106" s="42"/>
      <c r="M106" s="201" t="s">
        <v>19</v>
      </c>
      <c r="N106" s="202" t="s">
        <v>41</v>
      </c>
      <c r="O106" s="82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78</v>
      </c>
      <c r="AT106" s="205" t="s">
        <v>115</v>
      </c>
      <c r="AU106" s="205" t="s">
        <v>78</v>
      </c>
      <c r="AY106" s="15" t="s">
        <v>114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5" t="s">
        <v>78</v>
      </c>
      <c r="BK106" s="206">
        <f>ROUND(I106*H106,2)</f>
        <v>0</v>
      </c>
      <c r="BL106" s="15" t="s">
        <v>78</v>
      </c>
      <c r="BM106" s="205" t="s">
        <v>178</v>
      </c>
    </row>
    <row r="107" spans="1:47" s="2" customFormat="1" ht="12">
      <c r="A107" s="36"/>
      <c r="B107" s="37"/>
      <c r="C107" s="38"/>
      <c r="D107" s="207" t="s">
        <v>121</v>
      </c>
      <c r="E107" s="38"/>
      <c r="F107" s="208" t="s">
        <v>179</v>
      </c>
      <c r="G107" s="38"/>
      <c r="H107" s="38"/>
      <c r="I107" s="209"/>
      <c r="J107" s="38"/>
      <c r="K107" s="38"/>
      <c r="L107" s="42"/>
      <c r="M107" s="210"/>
      <c r="N107" s="211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121</v>
      </c>
      <c r="AU107" s="15" t="s">
        <v>78</v>
      </c>
    </row>
    <row r="108" spans="1:65" s="2" customFormat="1" ht="16.5" customHeight="1">
      <c r="A108" s="36"/>
      <c r="B108" s="37"/>
      <c r="C108" s="194" t="s">
        <v>180</v>
      </c>
      <c r="D108" s="194" t="s">
        <v>115</v>
      </c>
      <c r="E108" s="195" t="s">
        <v>181</v>
      </c>
      <c r="F108" s="196" t="s">
        <v>182</v>
      </c>
      <c r="G108" s="197" t="s">
        <v>118</v>
      </c>
      <c r="H108" s="198">
        <v>0</v>
      </c>
      <c r="I108" s="199"/>
      <c r="J108" s="200">
        <f>ROUND(I108*H108,2)</f>
        <v>0</v>
      </c>
      <c r="K108" s="196" t="s">
        <v>119</v>
      </c>
      <c r="L108" s="42"/>
      <c r="M108" s="201" t="s">
        <v>19</v>
      </c>
      <c r="N108" s="202" t="s">
        <v>41</v>
      </c>
      <c r="O108" s="82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78</v>
      </c>
      <c r="AT108" s="205" t="s">
        <v>115</v>
      </c>
      <c r="AU108" s="205" t="s">
        <v>78</v>
      </c>
      <c r="AY108" s="15" t="s">
        <v>114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5" t="s">
        <v>78</v>
      </c>
      <c r="BK108" s="206">
        <f>ROUND(I108*H108,2)</f>
        <v>0</v>
      </c>
      <c r="BL108" s="15" t="s">
        <v>78</v>
      </c>
      <c r="BM108" s="205" t="s">
        <v>183</v>
      </c>
    </row>
    <row r="109" spans="1:47" s="2" customFormat="1" ht="12">
      <c r="A109" s="36"/>
      <c r="B109" s="37"/>
      <c r="C109" s="38"/>
      <c r="D109" s="207" t="s">
        <v>121</v>
      </c>
      <c r="E109" s="38"/>
      <c r="F109" s="208" t="s">
        <v>184</v>
      </c>
      <c r="G109" s="38"/>
      <c r="H109" s="38"/>
      <c r="I109" s="209"/>
      <c r="J109" s="38"/>
      <c r="K109" s="38"/>
      <c r="L109" s="42"/>
      <c r="M109" s="210"/>
      <c r="N109" s="211"/>
      <c r="O109" s="82"/>
      <c r="P109" s="82"/>
      <c r="Q109" s="82"/>
      <c r="R109" s="82"/>
      <c r="S109" s="82"/>
      <c r="T109" s="83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5" t="s">
        <v>121</v>
      </c>
      <c r="AU109" s="15" t="s">
        <v>78</v>
      </c>
    </row>
    <row r="110" spans="1:65" s="2" customFormat="1" ht="16.5" customHeight="1">
      <c r="A110" s="36"/>
      <c r="B110" s="37"/>
      <c r="C110" s="194" t="s">
        <v>185</v>
      </c>
      <c r="D110" s="194" t="s">
        <v>115</v>
      </c>
      <c r="E110" s="195" t="s">
        <v>186</v>
      </c>
      <c r="F110" s="196" t="s">
        <v>187</v>
      </c>
      <c r="G110" s="197" t="s">
        <v>118</v>
      </c>
      <c r="H110" s="198">
        <v>5</v>
      </c>
      <c r="I110" s="199"/>
      <c r="J110" s="200">
        <f>ROUND(I110*H110,2)</f>
        <v>0</v>
      </c>
      <c r="K110" s="196" t="s">
        <v>119</v>
      </c>
      <c r="L110" s="42"/>
      <c r="M110" s="201" t="s">
        <v>19</v>
      </c>
      <c r="N110" s="202" t="s">
        <v>41</v>
      </c>
      <c r="O110" s="82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78</v>
      </c>
      <c r="AT110" s="205" t="s">
        <v>115</v>
      </c>
      <c r="AU110" s="205" t="s">
        <v>78</v>
      </c>
      <c r="AY110" s="15" t="s">
        <v>114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5" t="s">
        <v>78</v>
      </c>
      <c r="BK110" s="206">
        <f>ROUND(I110*H110,2)</f>
        <v>0</v>
      </c>
      <c r="BL110" s="15" t="s">
        <v>78</v>
      </c>
      <c r="BM110" s="205" t="s">
        <v>188</v>
      </c>
    </row>
    <row r="111" spans="1:47" s="2" customFormat="1" ht="12">
      <c r="A111" s="36"/>
      <c r="B111" s="37"/>
      <c r="C111" s="38"/>
      <c r="D111" s="207" t="s">
        <v>121</v>
      </c>
      <c r="E111" s="38"/>
      <c r="F111" s="208" t="s">
        <v>189</v>
      </c>
      <c r="G111" s="38"/>
      <c r="H111" s="38"/>
      <c r="I111" s="209"/>
      <c r="J111" s="38"/>
      <c r="K111" s="38"/>
      <c r="L111" s="42"/>
      <c r="M111" s="210"/>
      <c r="N111" s="211"/>
      <c r="O111" s="82"/>
      <c r="P111" s="82"/>
      <c r="Q111" s="82"/>
      <c r="R111" s="82"/>
      <c r="S111" s="82"/>
      <c r="T111" s="83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5" t="s">
        <v>121</v>
      </c>
      <c r="AU111" s="15" t="s">
        <v>78</v>
      </c>
    </row>
    <row r="112" spans="1:65" s="2" customFormat="1" ht="16.5" customHeight="1">
      <c r="A112" s="36"/>
      <c r="B112" s="37"/>
      <c r="C112" s="194" t="s">
        <v>8</v>
      </c>
      <c r="D112" s="194" t="s">
        <v>115</v>
      </c>
      <c r="E112" s="195" t="s">
        <v>190</v>
      </c>
      <c r="F112" s="196" t="s">
        <v>191</v>
      </c>
      <c r="G112" s="197" t="s">
        <v>118</v>
      </c>
      <c r="H112" s="198">
        <v>5</v>
      </c>
      <c r="I112" s="199"/>
      <c r="J112" s="200">
        <f>ROUND(I112*H112,2)</f>
        <v>0</v>
      </c>
      <c r="K112" s="196" t="s">
        <v>119</v>
      </c>
      <c r="L112" s="42"/>
      <c r="M112" s="201" t="s">
        <v>19</v>
      </c>
      <c r="N112" s="202" t="s">
        <v>41</v>
      </c>
      <c r="O112" s="82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78</v>
      </c>
      <c r="AT112" s="205" t="s">
        <v>115</v>
      </c>
      <c r="AU112" s="205" t="s">
        <v>78</v>
      </c>
      <c r="AY112" s="15" t="s">
        <v>114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5" t="s">
        <v>78</v>
      </c>
      <c r="BK112" s="206">
        <f>ROUND(I112*H112,2)</f>
        <v>0</v>
      </c>
      <c r="BL112" s="15" t="s">
        <v>78</v>
      </c>
      <c r="BM112" s="205" t="s">
        <v>192</v>
      </c>
    </row>
    <row r="113" spans="1:47" s="2" customFormat="1" ht="12">
      <c r="A113" s="36"/>
      <c r="B113" s="37"/>
      <c r="C113" s="38"/>
      <c r="D113" s="207" t="s">
        <v>121</v>
      </c>
      <c r="E113" s="38"/>
      <c r="F113" s="208" t="s">
        <v>193</v>
      </c>
      <c r="G113" s="38"/>
      <c r="H113" s="38"/>
      <c r="I113" s="209"/>
      <c r="J113" s="38"/>
      <c r="K113" s="38"/>
      <c r="L113" s="42"/>
      <c r="M113" s="210"/>
      <c r="N113" s="211"/>
      <c r="O113" s="82"/>
      <c r="P113" s="82"/>
      <c r="Q113" s="82"/>
      <c r="R113" s="82"/>
      <c r="S113" s="82"/>
      <c r="T113" s="83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5" t="s">
        <v>121</v>
      </c>
      <c r="AU113" s="15" t="s">
        <v>78</v>
      </c>
    </row>
    <row r="114" spans="1:65" s="2" customFormat="1" ht="16.5" customHeight="1">
      <c r="A114" s="36"/>
      <c r="B114" s="37"/>
      <c r="C114" s="194" t="s">
        <v>194</v>
      </c>
      <c r="D114" s="194" t="s">
        <v>115</v>
      </c>
      <c r="E114" s="195" t="s">
        <v>195</v>
      </c>
      <c r="F114" s="196" t="s">
        <v>196</v>
      </c>
      <c r="G114" s="197" t="s">
        <v>118</v>
      </c>
      <c r="H114" s="198">
        <v>10</v>
      </c>
      <c r="I114" s="199"/>
      <c r="J114" s="200">
        <f>ROUND(I114*H114,2)</f>
        <v>0</v>
      </c>
      <c r="K114" s="196" t="s">
        <v>119</v>
      </c>
      <c r="L114" s="42"/>
      <c r="M114" s="201" t="s">
        <v>19</v>
      </c>
      <c r="N114" s="202" t="s">
        <v>41</v>
      </c>
      <c r="O114" s="82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78</v>
      </c>
      <c r="AT114" s="205" t="s">
        <v>115</v>
      </c>
      <c r="AU114" s="205" t="s">
        <v>78</v>
      </c>
      <c r="AY114" s="15" t="s">
        <v>114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5" t="s">
        <v>78</v>
      </c>
      <c r="BK114" s="206">
        <f>ROUND(I114*H114,2)</f>
        <v>0</v>
      </c>
      <c r="BL114" s="15" t="s">
        <v>78</v>
      </c>
      <c r="BM114" s="205" t="s">
        <v>197</v>
      </c>
    </row>
    <row r="115" spans="1:47" s="2" customFormat="1" ht="12">
      <c r="A115" s="36"/>
      <c r="B115" s="37"/>
      <c r="C115" s="38"/>
      <c r="D115" s="207" t="s">
        <v>121</v>
      </c>
      <c r="E115" s="38"/>
      <c r="F115" s="208" t="s">
        <v>198</v>
      </c>
      <c r="G115" s="38"/>
      <c r="H115" s="38"/>
      <c r="I115" s="209"/>
      <c r="J115" s="38"/>
      <c r="K115" s="38"/>
      <c r="L115" s="42"/>
      <c r="M115" s="213"/>
      <c r="N115" s="214"/>
      <c r="O115" s="215"/>
      <c r="P115" s="215"/>
      <c r="Q115" s="215"/>
      <c r="R115" s="215"/>
      <c r="S115" s="215"/>
      <c r="T115" s="21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121</v>
      </c>
      <c r="AU115" s="15" t="s">
        <v>78</v>
      </c>
    </row>
    <row r="116" spans="1:31" s="2" customFormat="1" ht="6.95" customHeight="1">
      <c r="A116" s="36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42"/>
      <c r="M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</sheetData>
  <sheetProtection password="CC35" sheet="1" objects="1" scenarios="1" formatColumns="0" formatRows="0" autoFilter="0"/>
  <autoFilter ref="C79:K115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80</v>
      </c>
    </row>
    <row r="4" spans="2:46" s="1" customFormat="1" ht="24.95" customHeight="1">
      <c r="B4" s="18"/>
      <c r="D4" s="128" t="s">
        <v>90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Servis klimatizace SSZT Pce 2024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91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199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11. 9. 2023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tr">
        <f>IF('Rekapitulace stavby'!AN10="","",'Rekapitulace stavby'!AN10)</f>
        <v/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tr">
        <f>IF('Rekapitulace stavby'!E11="","",'Rekapitulace stavby'!E11)</f>
        <v xml:space="preserve"> </v>
      </c>
      <c r="F15" s="36"/>
      <c r="G15" s="36"/>
      <c r="H15" s="36"/>
      <c r="I15" s="130" t="s">
        <v>28</v>
      </c>
      <c r="J15" s="134" t="str">
        <f>IF('Rekapitulace stavby'!AN11="","",'Rekapitulace stavby'!AN11)</f>
        <v/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33</v>
      </c>
      <c r="E23" s="36"/>
      <c r="F23" s="36"/>
      <c r="G23" s="36"/>
      <c r="H23" s="36"/>
      <c r="I23" s="130" t="s">
        <v>26</v>
      </c>
      <c r="J23" s="134" t="str">
        <f>IF('Rekapitulace stavby'!AN19="","",'Rekapitulace stavby'!AN19)</f>
        <v/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tr">
        <f>IF('Rekapitulace stavby'!E20="","",'Rekapitulace stavby'!E20)</f>
        <v xml:space="preserve"> </v>
      </c>
      <c r="F24" s="36"/>
      <c r="G24" s="36"/>
      <c r="H24" s="36"/>
      <c r="I24" s="130" t="s">
        <v>28</v>
      </c>
      <c r="J24" s="134" t="str">
        <f>IF('Rekapitulace stavby'!AN20="","",'Rekapitulace stavby'!AN20)</f>
        <v/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34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36</v>
      </c>
      <c r="E30" s="36"/>
      <c r="F30" s="36"/>
      <c r="G30" s="36"/>
      <c r="H30" s="36"/>
      <c r="I30" s="36"/>
      <c r="J30" s="142">
        <f>ROUND(J85,2)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38</v>
      </c>
      <c r="G32" s="36"/>
      <c r="H32" s="36"/>
      <c r="I32" s="143" t="s">
        <v>37</v>
      </c>
      <c r="J32" s="143" t="s">
        <v>39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40</v>
      </c>
      <c r="E33" s="130" t="s">
        <v>41</v>
      </c>
      <c r="F33" s="145">
        <f>ROUND((SUM(BE85:BE249)),2)</f>
        <v>0</v>
      </c>
      <c r="G33" s="36"/>
      <c r="H33" s="36"/>
      <c r="I33" s="146">
        <v>0.21</v>
      </c>
      <c r="J33" s="145">
        <f>ROUND(((SUM(BE85:BE249))*I33),2)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42</v>
      </c>
      <c r="F34" s="145">
        <f>ROUND((SUM(BF85:BF249)),2)</f>
        <v>0</v>
      </c>
      <c r="G34" s="36"/>
      <c r="H34" s="36"/>
      <c r="I34" s="146">
        <v>0.15</v>
      </c>
      <c r="J34" s="145">
        <f>ROUND(((SUM(BF85:BF249))*I34),2)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43</v>
      </c>
      <c r="F35" s="145">
        <f>ROUND((SUM(BG85:BG249)),2)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44</v>
      </c>
      <c r="F36" s="145">
        <f>ROUND((SUM(BH85:BH249)),2)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45</v>
      </c>
      <c r="F37" s="145">
        <f>ROUND((SUM(BI85:BI249)),2)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46</v>
      </c>
      <c r="E39" s="149"/>
      <c r="F39" s="149"/>
      <c r="G39" s="150" t="s">
        <v>47</v>
      </c>
      <c r="H39" s="151" t="s">
        <v>48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93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Servis klimatizace SSZT Pce 2024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91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PS03 - práce a dodávky URS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>OŘ Hradec Králové</v>
      </c>
      <c r="G52" s="38"/>
      <c r="H52" s="38"/>
      <c r="I52" s="30" t="s">
        <v>23</v>
      </c>
      <c r="J52" s="70" t="str">
        <f>IF(J12="","",J12)</f>
        <v>11. 9. 2023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 xml:space="preserve"> </v>
      </c>
      <c r="G54" s="38"/>
      <c r="H54" s="38"/>
      <c r="I54" s="30" t="s">
        <v>31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 xml:space="preserve"> 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94</v>
      </c>
      <c r="D57" s="160"/>
      <c r="E57" s="160"/>
      <c r="F57" s="160"/>
      <c r="G57" s="160"/>
      <c r="H57" s="160"/>
      <c r="I57" s="160"/>
      <c r="J57" s="161" t="s">
        <v>95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68</v>
      </c>
      <c r="D59" s="38"/>
      <c r="E59" s="38"/>
      <c r="F59" s="38"/>
      <c r="G59" s="38"/>
      <c r="H59" s="38"/>
      <c r="I59" s="38"/>
      <c r="J59" s="100">
        <f>J85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96</v>
      </c>
    </row>
    <row r="60" spans="1:31" s="9" customFormat="1" ht="24.95" customHeight="1">
      <c r="A60" s="9"/>
      <c r="B60" s="163"/>
      <c r="C60" s="164"/>
      <c r="D60" s="165" t="s">
        <v>200</v>
      </c>
      <c r="E60" s="166"/>
      <c r="F60" s="166"/>
      <c r="G60" s="166"/>
      <c r="H60" s="166"/>
      <c r="I60" s="166"/>
      <c r="J60" s="167">
        <f>J124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27"/>
      <c r="C61" s="228"/>
      <c r="D61" s="229" t="s">
        <v>201</v>
      </c>
      <c r="E61" s="230"/>
      <c r="F61" s="230"/>
      <c r="G61" s="230"/>
      <c r="H61" s="230"/>
      <c r="I61" s="230"/>
      <c r="J61" s="231">
        <f>J125</f>
        <v>0</v>
      </c>
      <c r="K61" s="228"/>
      <c r="L61" s="23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9" customFormat="1" ht="24.95" customHeight="1">
      <c r="A62" s="9"/>
      <c r="B62" s="163"/>
      <c r="C62" s="164"/>
      <c r="D62" s="165" t="s">
        <v>202</v>
      </c>
      <c r="E62" s="166"/>
      <c r="F62" s="166"/>
      <c r="G62" s="166"/>
      <c r="H62" s="166"/>
      <c r="I62" s="166"/>
      <c r="J62" s="167">
        <f>J135</f>
        <v>0</v>
      </c>
      <c r="K62" s="164"/>
      <c r="L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2" customFormat="1" ht="19.9" customHeight="1">
      <c r="A63" s="12"/>
      <c r="B63" s="227"/>
      <c r="C63" s="228"/>
      <c r="D63" s="229" t="s">
        <v>203</v>
      </c>
      <c r="E63" s="230"/>
      <c r="F63" s="230"/>
      <c r="G63" s="230"/>
      <c r="H63" s="230"/>
      <c r="I63" s="230"/>
      <c r="J63" s="231">
        <f>J136</f>
        <v>0</v>
      </c>
      <c r="K63" s="228"/>
      <c r="L63" s="23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27"/>
      <c r="C64" s="228"/>
      <c r="D64" s="229" t="s">
        <v>204</v>
      </c>
      <c r="E64" s="230"/>
      <c r="F64" s="230"/>
      <c r="G64" s="230"/>
      <c r="H64" s="230"/>
      <c r="I64" s="230"/>
      <c r="J64" s="231">
        <f>J140</f>
        <v>0</v>
      </c>
      <c r="K64" s="228"/>
      <c r="L64" s="23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27"/>
      <c r="C65" s="228"/>
      <c r="D65" s="229" t="s">
        <v>205</v>
      </c>
      <c r="E65" s="230"/>
      <c r="F65" s="230"/>
      <c r="G65" s="230"/>
      <c r="H65" s="230"/>
      <c r="I65" s="230"/>
      <c r="J65" s="231">
        <f>J144</f>
        <v>0</v>
      </c>
      <c r="K65" s="228"/>
      <c r="L65" s="23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2" customFormat="1" ht="21.8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3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1" t="s">
        <v>98</v>
      </c>
      <c r="D72" s="38"/>
      <c r="E72" s="38"/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16</v>
      </c>
      <c r="D74" s="38"/>
      <c r="E74" s="38"/>
      <c r="F74" s="38"/>
      <c r="G74" s="38"/>
      <c r="H74" s="38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158" t="str">
        <f>E7</f>
        <v>Servis klimatizace SSZT Pce 2024</v>
      </c>
      <c r="F75" s="30"/>
      <c r="G75" s="30"/>
      <c r="H75" s="30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91</v>
      </c>
      <c r="D76" s="38"/>
      <c r="E76" s="38"/>
      <c r="F76" s="38"/>
      <c r="G76" s="38"/>
      <c r="H76" s="38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67" t="str">
        <f>E9</f>
        <v>PS03 - práce a dodávky URS</v>
      </c>
      <c r="F77" s="38"/>
      <c r="G77" s="38"/>
      <c r="H77" s="38"/>
      <c r="I77" s="38"/>
      <c r="J77" s="38"/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21</v>
      </c>
      <c r="D79" s="38"/>
      <c r="E79" s="38"/>
      <c r="F79" s="25" t="str">
        <f>F12</f>
        <v>OŘ Hradec Králové</v>
      </c>
      <c r="G79" s="38"/>
      <c r="H79" s="38"/>
      <c r="I79" s="30" t="s">
        <v>23</v>
      </c>
      <c r="J79" s="70" t="str">
        <f>IF(J12="","",J12)</f>
        <v>11. 9. 2023</v>
      </c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0" t="s">
        <v>25</v>
      </c>
      <c r="D81" s="38"/>
      <c r="E81" s="38"/>
      <c r="F81" s="25" t="str">
        <f>E15</f>
        <v xml:space="preserve"> </v>
      </c>
      <c r="G81" s="38"/>
      <c r="H81" s="38"/>
      <c r="I81" s="30" t="s">
        <v>31</v>
      </c>
      <c r="J81" s="34" t="str">
        <f>E21</f>
        <v xml:space="preserve"> </v>
      </c>
      <c r="K81" s="38"/>
      <c r="L81" s="13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15" customHeight="1">
      <c r="A82" s="36"/>
      <c r="B82" s="37"/>
      <c r="C82" s="30" t="s">
        <v>29</v>
      </c>
      <c r="D82" s="38"/>
      <c r="E82" s="38"/>
      <c r="F82" s="25" t="str">
        <f>IF(E18="","",E18)</f>
        <v>Vyplň údaj</v>
      </c>
      <c r="G82" s="38"/>
      <c r="H82" s="38"/>
      <c r="I82" s="30" t="s">
        <v>33</v>
      </c>
      <c r="J82" s="34" t="str">
        <f>E24</f>
        <v xml:space="preserve"> </v>
      </c>
      <c r="K82" s="38"/>
      <c r="L82" s="13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3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0" customFormat="1" ht="29.25" customHeight="1">
      <c r="A84" s="169"/>
      <c r="B84" s="170"/>
      <c r="C84" s="171" t="s">
        <v>99</v>
      </c>
      <c r="D84" s="172" t="s">
        <v>55</v>
      </c>
      <c r="E84" s="172" t="s">
        <v>51</v>
      </c>
      <c r="F84" s="172" t="s">
        <v>52</v>
      </c>
      <c r="G84" s="172" t="s">
        <v>100</v>
      </c>
      <c r="H84" s="172" t="s">
        <v>101</v>
      </c>
      <c r="I84" s="172" t="s">
        <v>102</v>
      </c>
      <c r="J84" s="172" t="s">
        <v>95</v>
      </c>
      <c r="K84" s="173" t="s">
        <v>103</v>
      </c>
      <c r="L84" s="174"/>
      <c r="M84" s="90" t="s">
        <v>19</v>
      </c>
      <c r="N84" s="91" t="s">
        <v>40</v>
      </c>
      <c r="O84" s="91" t="s">
        <v>104</v>
      </c>
      <c r="P84" s="91" t="s">
        <v>105</v>
      </c>
      <c r="Q84" s="91" t="s">
        <v>106</v>
      </c>
      <c r="R84" s="91" t="s">
        <v>107</v>
      </c>
      <c r="S84" s="91" t="s">
        <v>108</v>
      </c>
      <c r="T84" s="92" t="s">
        <v>109</v>
      </c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</row>
    <row r="85" spans="1:63" s="2" customFormat="1" ht="22.8" customHeight="1">
      <c r="A85" s="36"/>
      <c r="B85" s="37"/>
      <c r="C85" s="97" t="s">
        <v>110</v>
      </c>
      <c r="D85" s="38"/>
      <c r="E85" s="38"/>
      <c r="F85" s="38"/>
      <c r="G85" s="38"/>
      <c r="H85" s="38"/>
      <c r="I85" s="38"/>
      <c r="J85" s="175">
        <f>BK85</f>
        <v>0</v>
      </c>
      <c r="K85" s="38"/>
      <c r="L85" s="42"/>
      <c r="M85" s="93"/>
      <c r="N85" s="176"/>
      <c r="O85" s="94"/>
      <c r="P85" s="177">
        <f>P86+SUM(P87:P124)+P135</f>
        <v>0</v>
      </c>
      <c r="Q85" s="94"/>
      <c r="R85" s="177">
        <f>R86+SUM(R87:R124)+R135</f>
        <v>0.9098000000000002</v>
      </c>
      <c r="S85" s="94"/>
      <c r="T85" s="178">
        <f>T86+SUM(T87:T124)+T135</f>
        <v>0.159555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5" t="s">
        <v>69</v>
      </c>
      <c r="AU85" s="15" t="s">
        <v>96</v>
      </c>
      <c r="BK85" s="179">
        <f>BK86+SUM(BK87:BK124)+BK135</f>
        <v>0</v>
      </c>
    </row>
    <row r="86" spans="1:65" s="2" customFormat="1" ht="16.5" customHeight="1">
      <c r="A86" s="36"/>
      <c r="B86" s="37"/>
      <c r="C86" s="217" t="s">
        <v>78</v>
      </c>
      <c r="D86" s="217" t="s">
        <v>126</v>
      </c>
      <c r="E86" s="218" t="s">
        <v>206</v>
      </c>
      <c r="F86" s="219" t="s">
        <v>207</v>
      </c>
      <c r="G86" s="220" t="s">
        <v>169</v>
      </c>
      <c r="H86" s="221">
        <v>95</v>
      </c>
      <c r="I86" s="222"/>
      <c r="J86" s="223">
        <f>ROUND(I86*H86,2)</f>
        <v>0</v>
      </c>
      <c r="K86" s="219" t="s">
        <v>208</v>
      </c>
      <c r="L86" s="224"/>
      <c r="M86" s="225" t="s">
        <v>19</v>
      </c>
      <c r="N86" s="226" t="s">
        <v>41</v>
      </c>
      <c r="O86" s="82"/>
      <c r="P86" s="203">
        <f>O86*H86</f>
        <v>0</v>
      </c>
      <c r="Q86" s="203">
        <v>8E-05</v>
      </c>
      <c r="R86" s="203">
        <f>Q86*H86</f>
        <v>0.007600000000000001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80</v>
      </c>
      <c r="AT86" s="205" t="s">
        <v>126</v>
      </c>
      <c r="AU86" s="205" t="s">
        <v>70</v>
      </c>
      <c r="AY86" s="15" t="s">
        <v>114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5" t="s">
        <v>78</v>
      </c>
      <c r="BK86" s="206">
        <f>ROUND(I86*H86,2)</f>
        <v>0</v>
      </c>
      <c r="BL86" s="15" t="s">
        <v>78</v>
      </c>
      <c r="BM86" s="205" t="s">
        <v>209</v>
      </c>
    </row>
    <row r="87" spans="1:47" s="2" customFormat="1" ht="12">
      <c r="A87" s="36"/>
      <c r="B87" s="37"/>
      <c r="C87" s="38"/>
      <c r="D87" s="207" t="s">
        <v>121</v>
      </c>
      <c r="E87" s="38"/>
      <c r="F87" s="208" t="s">
        <v>207</v>
      </c>
      <c r="G87" s="38"/>
      <c r="H87" s="38"/>
      <c r="I87" s="209"/>
      <c r="J87" s="38"/>
      <c r="K87" s="38"/>
      <c r="L87" s="42"/>
      <c r="M87" s="210"/>
      <c r="N87" s="211"/>
      <c r="O87" s="82"/>
      <c r="P87" s="82"/>
      <c r="Q87" s="82"/>
      <c r="R87" s="82"/>
      <c r="S87" s="82"/>
      <c r="T87" s="83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5" t="s">
        <v>121</v>
      </c>
      <c r="AU87" s="15" t="s">
        <v>70</v>
      </c>
    </row>
    <row r="88" spans="1:65" s="2" customFormat="1" ht="16.5" customHeight="1">
      <c r="A88" s="36"/>
      <c r="B88" s="37"/>
      <c r="C88" s="217" t="s">
        <v>80</v>
      </c>
      <c r="D88" s="217" t="s">
        <v>126</v>
      </c>
      <c r="E88" s="218" t="s">
        <v>210</v>
      </c>
      <c r="F88" s="219" t="s">
        <v>211</v>
      </c>
      <c r="G88" s="220" t="s">
        <v>118</v>
      </c>
      <c r="H88" s="221">
        <v>2</v>
      </c>
      <c r="I88" s="222"/>
      <c r="J88" s="223">
        <f>ROUND(I88*H88,2)</f>
        <v>0</v>
      </c>
      <c r="K88" s="219" t="s">
        <v>208</v>
      </c>
      <c r="L88" s="224"/>
      <c r="M88" s="225" t="s">
        <v>19</v>
      </c>
      <c r="N88" s="226" t="s">
        <v>41</v>
      </c>
      <c r="O88" s="82"/>
      <c r="P88" s="203">
        <f>O88*H88</f>
        <v>0</v>
      </c>
      <c r="Q88" s="203">
        <v>0.029</v>
      </c>
      <c r="R88" s="203">
        <f>Q88*H88</f>
        <v>0.058</v>
      </c>
      <c r="S88" s="203">
        <v>0</v>
      </c>
      <c r="T88" s="204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80</v>
      </c>
      <c r="AT88" s="205" t="s">
        <v>126</v>
      </c>
      <c r="AU88" s="205" t="s">
        <v>70</v>
      </c>
      <c r="AY88" s="15" t="s">
        <v>114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5" t="s">
        <v>78</v>
      </c>
      <c r="BK88" s="206">
        <f>ROUND(I88*H88,2)</f>
        <v>0</v>
      </c>
      <c r="BL88" s="15" t="s">
        <v>78</v>
      </c>
      <c r="BM88" s="205" t="s">
        <v>212</v>
      </c>
    </row>
    <row r="89" spans="1:47" s="2" customFormat="1" ht="12">
      <c r="A89" s="36"/>
      <c r="B89" s="37"/>
      <c r="C89" s="38"/>
      <c r="D89" s="207" t="s">
        <v>121</v>
      </c>
      <c r="E89" s="38"/>
      <c r="F89" s="208" t="s">
        <v>211</v>
      </c>
      <c r="G89" s="38"/>
      <c r="H89" s="38"/>
      <c r="I89" s="209"/>
      <c r="J89" s="38"/>
      <c r="K89" s="38"/>
      <c r="L89" s="42"/>
      <c r="M89" s="210"/>
      <c r="N89" s="211"/>
      <c r="O89" s="82"/>
      <c r="P89" s="82"/>
      <c r="Q89" s="82"/>
      <c r="R89" s="82"/>
      <c r="S89" s="82"/>
      <c r="T89" s="83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5" t="s">
        <v>121</v>
      </c>
      <c r="AU89" s="15" t="s">
        <v>70</v>
      </c>
    </row>
    <row r="90" spans="1:65" s="2" customFormat="1" ht="16.5" customHeight="1">
      <c r="A90" s="36"/>
      <c r="B90" s="37"/>
      <c r="C90" s="217" t="s">
        <v>133</v>
      </c>
      <c r="D90" s="217" t="s">
        <v>126</v>
      </c>
      <c r="E90" s="218" t="s">
        <v>213</v>
      </c>
      <c r="F90" s="219" t="s">
        <v>214</v>
      </c>
      <c r="G90" s="220" t="s">
        <v>118</v>
      </c>
      <c r="H90" s="221">
        <v>4</v>
      </c>
      <c r="I90" s="222"/>
      <c r="J90" s="223">
        <f>ROUND(I90*H90,2)</f>
        <v>0</v>
      </c>
      <c r="K90" s="219" t="s">
        <v>208</v>
      </c>
      <c r="L90" s="224"/>
      <c r="M90" s="225" t="s">
        <v>19</v>
      </c>
      <c r="N90" s="226" t="s">
        <v>41</v>
      </c>
      <c r="O90" s="82"/>
      <c r="P90" s="203">
        <f>O90*H90</f>
        <v>0</v>
      </c>
      <c r="Q90" s="203">
        <v>0.034</v>
      </c>
      <c r="R90" s="203">
        <f>Q90*H90</f>
        <v>0.136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80</v>
      </c>
      <c r="AT90" s="205" t="s">
        <v>126</v>
      </c>
      <c r="AU90" s="205" t="s">
        <v>70</v>
      </c>
      <c r="AY90" s="15" t="s">
        <v>114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5" t="s">
        <v>78</v>
      </c>
      <c r="BK90" s="206">
        <f>ROUND(I90*H90,2)</f>
        <v>0</v>
      </c>
      <c r="BL90" s="15" t="s">
        <v>78</v>
      </c>
      <c r="BM90" s="205" t="s">
        <v>215</v>
      </c>
    </row>
    <row r="91" spans="1:47" s="2" customFormat="1" ht="12">
      <c r="A91" s="36"/>
      <c r="B91" s="37"/>
      <c r="C91" s="38"/>
      <c r="D91" s="207" t="s">
        <v>121</v>
      </c>
      <c r="E91" s="38"/>
      <c r="F91" s="208" t="s">
        <v>214</v>
      </c>
      <c r="G91" s="38"/>
      <c r="H91" s="38"/>
      <c r="I91" s="209"/>
      <c r="J91" s="38"/>
      <c r="K91" s="38"/>
      <c r="L91" s="42"/>
      <c r="M91" s="210"/>
      <c r="N91" s="211"/>
      <c r="O91" s="82"/>
      <c r="P91" s="82"/>
      <c r="Q91" s="82"/>
      <c r="R91" s="82"/>
      <c r="S91" s="82"/>
      <c r="T91" s="83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121</v>
      </c>
      <c r="AU91" s="15" t="s">
        <v>70</v>
      </c>
    </row>
    <row r="92" spans="1:65" s="2" customFormat="1" ht="16.5" customHeight="1">
      <c r="A92" s="36"/>
      <c r="B92" s="37"/>
      <c r="C92" s="217" t="s">
        <v>113</v>
      </c>
      <c r="D92" s="217" t="s">
        <v>126</v>
      </c>
      <c r="E92" s="218" t="s">
        <v>216</v>
      </c>
      <c r="F92" s="219" t="s">
        <v>217</v>
      </c>
      <c r="G92" s="220" t="s">
        <v>118</v>
      </c>
      <c r="H92" s="221">
        <v>4</v>
      </c>
      <c r="I92" s="222"/>
      <c r="J92" s="223">
        <f>ROUND(I92*H92,2)</f>
        <v>0</v>
      </c>
      <c r="K92" s="219" t="s">
        <v>208</v>
      </c>
      <c r="L92" s="224"/>
      <c r="M92" s="225" t="s">
        <v>19</v>
      </c>
      <c r="N92" s="226" t="s">
        <v>41</v>
      </c>
      <c r="O92" s="82"/>
      <c r="P92" s="203">
        <f>O92*H92</f>
        <v>0</v>
      </c>
      <c r="Q92" s="203">
        <v>0.046</v>
      </c>
      <c r="R92" s="203">
        <f>Q92*H92</f>
        <v>0.184</v>
      </c>
      <c r="S92" s="203">
        <v>0</v>
      </c>
      <c r="T92" s="204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80</v>
      </c>
      <c r="AT92" s="205" t="s">
        <v>126</v>
      </c>
      <c r="AU92" s="205" t="s">
        <v>70</v>
      </c>
      <c r="AY92" s="15" t="s">
        <v>114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5" t="s">
        <v>78</v>
      </c>
      <c r="BK92" s="206">
        <f>ROUND(I92*H92,2)</f>
        <v>0</v>
      </c>
      <c r="BL92" s="15" t="s">
        <v>78</v>
      </c>
      <c r="BM92" s="205" t="s">
        <v>218</v>
      </c>
    </row>
    <row r="93" spans="1:47" s="2" customFormat="1" ht="12">
      <c r="A93" s="36"/>
      <c r="B93" s="37"/>
      <c r="C93" s="38"/>
      <c r="D93" s="207" t="s">
        <v>121</v>
      </c>
      <c r="E93" s="38"/>
      <c r="F93" s="208" t="s">
        <v>217</v>
      </c>
      <c r="G93" s="38"/>
      <c r="H93" s="38"/>
      <c r="I93" s="209"/>
      <c r="J93" s="38"/>
      <c r="K93" s="38"/>
      <c r="L93" s="42"/>
      <c r="M93" s="210"/>
      <c r="N93" s="211"/>
      <c r="O93" s="82"/>
      <c r="P93" s="82"/>
      <c r="Q93" s="82"/>
      <c r="R93" s="82"/>
      <c r="S93" s="82"/>
      <c r="T93" s="83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121</v>
      </c>
      <c r="AU93" s="15" t="s">
        <v>70</v>
      </c>
    </row>
    <row r="94" spans="1:65" s="2" customFormat="1" ht="16.5" customHeight="1">
      <c r="A94" s="36"/>
      <c r="B94" s="37"/>
      <c r="C94" s="217" t="s">
        <v>140</v>
      </c>
      <c r="D94" s="217" t="s">
        <v>126</v>
      </c>
      <c r="E94" s="218" t="s">
        <v>219</v>
      </c>
      <c r="F94" s="219" t="s">
        <v>220</v>
      </c>
      <c r="G94" s="220" t="s">
        <v>118</v>
      </c>
      <c r="H94" s="221">
        <v>2</v>
      </c>
      <c r="I94" s="222"/>
      <c r="J94" s="223">
        <f>ROUND(I94*H94,2)</f>
        <v>0</v>
      </c>
      <c r="K94" s="219" t="s">
        <v>208</v>
      </c>
      <c r="L94" s="224"/>
      <c r="M94" s="225" t="s">
        <v>19</v>
      </c>
      <c r="N94" s="226" t="s">
        <v>41</v>
      </c>
      <c r="O94" s="82"/>
      <c r="P94" s="203">
        <f>O94*H94</f>
        <v>0</v>
      </c>
      <c r="Q94" s="203">
        <v>0.05</v>
      </c>
      <c r="R94" s="203">
        <f>Q94*H94</f>
        <v>0.1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80</v>
      </c>
      <c r="AT94" s="205" t="s">
        <v>126</v>
      </c>
      <c r="AU94" s="205" t="s">
        <v>70</v>
      </c>
      <c r="AY94" s="15" t="s">
        <v>114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5" t="s">
        <v>78</v>
      </c>
      <c r="BK94" s="206">
        <f>ROUND(I94*H94,2)</f>
        <v>0</v>
      </c>
      <c r="BL94" s="15" t="s">
        <v>78</v>
      </c>
      <c r="BM94" s="205" t="s">
        <v>221</v>
      </c>
    </row>
    <row r="95" spans="1:47" s="2" customFormat="1" ht="12">
      <c r="A95" s="36"/>
      <c r="B95" s="37"/>
      <c r="C95" s="38"/>
      <c r="D95" s="207" t="s">
        <v>121</v>
      </c>
      <c r="E95" s="38"/>
      <c r="F95" s="208" t="s">
        <v>220</v>
      </c>
      <c r="G95" s="38"/>
      <c r="H95" s="38"/>
      <c r="I95" s="209"/>
      <c r="J95" s="38"/>
      <c r="K95" s="38"/>
      <c r="L95" s="42"/>
      <c r="M95" s="210"/>
      <c r="N95" s="211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121</v>
      </c>
      <c r="AU95" s="15" t="s">
        <v>70</v>
      </c>
    </row>
    <row r="96" spans="1:65" s="2" customFormat="1" ht="16.5" customHeight="1">
      <c r="A96" s="36"/>
      <c r="B96" s="37"/>
      <c r="C96" s="217" t="s">
        <v>144</v>
      </c>
      <c r="D96" s="217" t="s">
        <v>126</v>
      </c>
      <c r="E96" s="218" t="s">
        <v>222</v>
      </c>
      <c r="F96" s="219" t="s">
        <v>223</v>
      </c>
      <c r="G96" s="220" t="s">
        <v>169</v>
      </c>
      <c r="H96" s="221">
        <v>100</v>
      </c>
      <c r="I96" s="222"/>
      <c r="J96" s="223">
        <f>ROUND(I96*H96,2)</f>
        <v>0</v>
      </c>
      <c r="K96" s="219" t="s">
        <v>208</v>
      </c>
      <c r="L96" s="224"/>
      <c r="M96" s="225" t="s">
        <v>19</v>
      </c>
      <c r="N96" s="226" t="s">
        <v>41</v>
      </c>
      <c r="O96" s="82"/>
      <c r="P96" s="203">
        <f>O96*H96</f>
        <v>0</v>
      </c>
      <c r="Q96" s="203">
        <v>0.001</v>
      </c>
      <c r="R96" s="203">
        <f>Q96*H96</f>
        <v>0.1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80</v>
      </c>
      <c r="AT96" s="205" t="s">
        <v>126</v>
      </c>
      <c r="AU96" s="205" t="s">
        <v>70</v>
      </c>
      <c r="AY96" s="15" t="s">
        <v>114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5" t="s">
        <v>78</v>
      </c>
      <c r="BK96" s="206">
        <f>ROUND(I96*H96,2)</f>
        <v>0</v>
      </c>
      <c r="BL96" s="15" t="s">
        <v>78</v>
      </c>
      <c r="BM96" s="205" t="s">
        <v>224</v>
      </c>
    </row>
    <row r="97" spans="1:47" s="2" customFormat="1" ht="12">
      <c r="A97" s="36"/>
      <c r="B97" s="37"/>
      <c r="C97" s="38"/>
      <c r="D97" s="207" t="s">
        <v>121</v>
      </c>
      <c r="E97" s="38"/>
      <c r="F97" s="208" t="s">
        <v>223</v>
      </c>
      <c r="G97" s="38"/>
      <c r="H97" s="38"/>
      <c r="I97" s="209"/>
      <c r="J97" s="38"/>
      <c r="K97" s="38"/>
      <c r="L97" s="42"/>
      <c r="M97" s="210"/>
      <c r="N97" s="211"/>
      <c r="O97" s="82"/>
      <c r="P97" s="82"/>
      <c r="Q97" s="82"/>
      <c r="R97" s="82"/>
      <c r="S97" s="82"/>
      <c r="T97" s="83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5" t="s">
        <v>121</v>
      </c>
      <c r="AU97" s="15" t="s">
        <v>70</v>
      </c>
    </row>
    <row r="98" spans="1:65" s="2" customFormat="1" ht="16.5" customHeight="1">
      <c r="A98" s="36"/>
      <c r="B98" s="37"/>
      <c r="C98" s="217" t="s">
        <v>148</v>
      </c>
      <c r="D98" s="217" t="s">
        <v>126</v>
      </c>
      <c r="E98" s="218" t="s">
        <v>225</v>
      </c>
      <c r="F98" s="219" t="s">
        <v>226</v>
      </c>
      <c r="G98" s="220" t="s">
        <v>169</v>
      </c>
      <c r="H98" s="221">
        <v>50</v>
      </c>
      <c r="I98" s="222"/>
      <c r="J98" s="223">
        <f>ROUND(I98*H98,2)</f>
        <v>0</v>
      </c>
      <c r="K98" s="219" t="s">
        <v>208</v>
      </c>
      <c r="L98" s="224"/>
      <c r="M98" s="225" t="s">
        <v>19</v>
      </c>
      <c r="N98" s="226" t="s">
        <v>41</v>
      </c>
      <c r="O98" s="82"/>
      <c r="P98" s="203">
        <f>O98*H98</f>
        <v>0</v>
      </c>
      <c r="Q98" s="203">
        <v>0.0016</v>
      </c>
      <c r="R98" s="203">
        <f>Q98*H98</f>
        <v>0.08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80</v>
      </c>
      <c r="AT98" s="205" t="s">
        <v>126</v>
      </c>
      <c r="AU98" s="205" t="s">
        <v>70</v>
      </c>
      <c r="AY98" s="15" t="s">
        <v>114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5" t="s">
        <v>78</v>
      </c>
      <c r="BK98" s="206">
        <f>ROUND(I98*H98,2)</f>
        <v>0</v>
      </c>
      <c r="BL98" s="15" t="s">
        <v>78</v>
      </c>
      <c r="BM98" s="205" t="s">
        <v>227</v>
      </c>
    </row>
    <row r="99" spans="1:47" s="2" customFormat="1" ht="12">
      <c r="A99" s="36"/>
      <c r="B99" s="37"/>
      <c r="C99" s="38"/>
      <c r="D99" s="207" t="s">
        <v>121</v>
      </c>
      <c r="E99" s="38"/>
      <c r="F99" s="208" t="s">
        <v>226</v>
      </c>
      <c r="G99" s="38"/>
      <c r="H99" s="38"/>
      <c r="I99" s="209"/>
      <c r="J99" s="38"/>
      <c r="K99" s="38"/>
      <c r="L99" s="42"/>
      <c r="M99" s="210"/>
      <c r="N99" s="211"/>
      <c r="O99" s="82"/>
      <c r="P99" s="82"/>
      <c r="Q99" s="82"/>
      <c r="R99" s="82"/>
      <c r="S99" s="82"/>
      <c r="T99" s="83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5" t="s">
        <v>121</v>
      </c>
      <c r="AU99" s="15" t="s">
        <v>70</v>
      </c>
    </row>
    <row r="100" spans="1:65" s="2" customFormat="1" ht="16.5" customHeight="1">
      <c r="A100" s="36"/>
      <c r="B100" s="37"/>
      <c r="C100" s="217" t="s">
        <v>152</v>
      </c>
      <c r="D100" s="217" t="s">
        <v>126</v>
      </c>
      <c r="E100" s="218" t="s">
        <v>228</v>
      </c>
      <c r="F100" s="219" t="s">
        <v>229</v>
      </c>
      <c r="G100" s="220" t="s">
        <v>169</v>
      </c>
      <c r="H100" s="221">
        <v>150</v>
      </c>
      <c r="I100" s="222"/>
      <c r="J100" s="223">
        <f>ROUND(I100*H100,2)</f>
        <v>0</v>
      </c>
      <c r="K100" s="219" t="s">
        <v>208</v>
      </c>
      <c r="L100" s="224"/>
      <c r="M100" s="225" t="s">
        <v>19</v>
      </c>
      <c r="N100" s="226" t="s">
        <v>41</v>
      </c>
      <c r="O100" s="82"/>
      <c r="P100" s="203">
        <f>O100*H100</f>
        <v>0</v>
      </c>
      <c r="Q100" s="203">
        <v>0.0003</v>
      </c>
      <c r="R100" s="203">
        <f>Q100*H100</f>
        <v>0.045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80</v>
      </c>
      <c r="AT100" s="205" t="s">
        <v>126</v>
      </c>
      <c r="AU100" s="205" t="s">
        <v>70</v>
      </c>
      <c r="AY100" s="15" t="s">
        <v>114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5" t="s">
        <v>78</v>
      </c>
      <c r="BK100" s="206">
        <f>ROUND(I100*H100,2)</f>
        <v>0</v>
      </c>
      <c r="BL100" s="15" t="s">
        <v>78</v>
      </c>
      <c r="BM100" s="205" t="s">
        <v>230</v>
      </c>
    </row>
    <row r="101" spans="1:47" s="2" customFormat="1" ht="12">
      <c r="A101" s="36"/>
      <c r="B101" s="37"/>
      <c r="C101" s="38"/>
      <c r="D101" s="207" t="s">
        <v>121</v>
      </c>
      <c r="E101" s="38"/>
      <c r="F101" s="208" t="s">
        <v>229</v>
      </c>
      <c r="G101" s="38"/>
      <c r="H101" s="38"/>
      <c r="I101" s="209"/>
      <c r="J101" s="38"/>
      <c r="K101" s="38"/>
      <c r="L101" s="42"/>
      <c r="M101" s="210"/>
      <c r="N101" s="211"/>
      <c r="O101" s="82"/>
      <c r="P101" s="82"/>
      <c r="Q101" s="82"/>
      <c r="R101" s="82"/>
      <c r="S101" s="82"/>
      <c r="T101" s="83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121</v>
      </c>
      <c r="AU101" s="15" t="s">
        <v>70</v>
      </c>
    </row>
    <row r="102" spans="1:65" s="2" customFormat="1" ht="16.5" customHeight="1">
      <c r="A102" s="36"/>
      <c r="B102" s="37"/>
      <c r="C102" s="217" t="s">
        <v>157</v>
      </c>
      <c r="D102" s="217" t="s">
        <v>126</v>
      </c>
      <c r="E102" s="218" t="s">
        <v>231</v>
      </c>
      <c r="F102" s="219" t="s">
        <v>232</v>
      </c>
      <c r="G102" s="220" t="s">
        <v>118</v>
      </c>
      <c r="H102" s="221">
        <v>30</v>
      </c>
      <c r="I102" s="222"/>
      <c r="J102" s="223">
        <f>ROUND(I102*H102,2)</f>
        <v>0</v>
      </c>
      <c r="K102" s="219" t="s">
        <v>208</v>
      </c>
      <c r="L102" s="224"/>
      <c r="M102" s="225" t="s">
        <v>19</v>
      </c>
      <c r="N102" s="226" t="s">
        <v>41</v>
      </c>
      <c r="O102" s="82"/>
      <c r="P102" s="203">
        <f>O102*H102</f>
        <v>0</v>
      </c>
      <c r="Q102" s="203">
        <v>5E-05</v>
      </c>
      <c r="R102" s="203">
        <f>Q102*H102</f>
        <v>0.0015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80</v>
      </c>
      <c r="AT102" s="205" t="s">
        <v>126</v>
      </c>
      <c r="AU102" s="205" t="s">
        <v>70</v>
      </c>
      <c r="AY102" s="15" t="s">
        <v>114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5" t="s">
        <v>78</v>
      </c>
      <c r="BK102" s="206">
        <f>ROUND(I102*H102,2)</f>
        <v>0</v>
      </c>
      <c r="BL102" s="15" t="s">
        <v>78</v>
      </c>
      <c r="BM102" s="205" t="s">
        <v>233</v>
      </c>
    </row>
    <row r="103" spans="1:47" s="2" customFormat="1" ht="12">
      <c r="A103" s="36"/>
      <c r="B103" s="37"/>
      <c r="C103" s="38"/>
      <c r="D103" s="207" t="s">
        <v>121</v>
      </c>
      <c r="E103" s="38"/>
      <c r="F103" s="208" t="s">
        <v>232</v>
      </c>
      <c r="G103" s="38"/>
      <c r="H103" s="38"/>
      <c r="I103" s="209"/>
      <c r="J103" s="38"/>
      <c r="K103" s="38"/>
      <c r="L103" s="42"/>
      <c r="M103" s="210"/>
      <c r="N103" s="211"/>
      <c r="O103" s="82"/>
      <c r="P103" s="82"/>
      <c r="Q103" s="82"/>
      <c r="R103" s="82"/>
      <c r="S103" s="82"/>
      <c r="T103" s="83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5" t="s">
        <v>121</v>
      </c>
      <c r="AU103" s="15" t="s">
        <v>70</v>
      </c>
    </row>
    <row r="104" spans="1:65" s="2" customFormat="1" ht="21.75" customHeight="1">
      <c r="A104" s="36"/>
      <c r="B104" s="37"/>
      <c r="C104" s="217" t="s">
        <v>162</v>
      </c>
      <c r="D104" s="217" t="s">
        <v>126</v>
      </c>
      <c r="E104" s="218" t="s">
        <v>234</v>
      </c>
      <c r="F104" s="219" t="s">
        <v>235</v>
      </c>
      <c r="G104" s="220" t="s">
        <v>118</v>
      </c>
      <c r="H104" s="221">
        <v>6</v>
      </c>
      <c r="I104" s="222"/>
      <c r="J104" s="223">
        <f>ROUND(I104*H104,2)</f>
        <v>0</v>
      </c>
      <c r="K104" s="219" t="s">
        <v>208</v>
      </c>
      <c r="L104" s="224"/>
      <c r="M104" s="225" t="s">
        <v>19</v>
      </c>
      <c r="N104" s="226" t="s">
        <v>41</v>
      </c>
      <c r="O104" s="82"/>
      <c r="P104" s="203">
        <f>O104*H104</f>
        <v>0</v>
      </c>
      <c r="Q104" s="203">
        <v>0.0002</v>
      </c>
      <c r="R104" s="203">
        <f>Q104*H104</f>
        <v>0.0012000000000000001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80</v>
      </c>
      <c r="AT104" s="205" t="s">
        <v>126</v>
      </c>
      <c r="AU104" s="205" t="s">
        <v>70</v>
      </c>
      <c r="AY104" s="15" t="s">
        <v>114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5" t="s">
        <v>78</v>
      </c>
      <c r="BK104" s="206">
        <f>ROUND(I104*H104,2)</f>
        <v>0</v>
      </c>
      <c r="BL104" s="15" t="s">
        <v>78</v>
      </c>
      <c r="BM104" s="205" t="s">
        <v>236</v>
      </c>
    </row>
    <row r="105" spans="1:47" s="2" customFormat="1" ht="12">
      <c r="A105" s="36"/>
      <c r="B105" s="37"/>
      <c r="C105" s="38"/>
      <c r="D105" s="207" t="s">
        <v>121</v>
      </c>
      <c r="E105" s="38"/>
      <c r="F105" s="208" t="s">
        <v>235</v>
      </c>
      <c r="G105" s="38"/>
      <c r="H105" s="38"/>
      <c r="I105" s="209"/>
      <c r="J105" s="38"/>
      <c r="K105" s="38"/>
      <c r="L105" s="42"/>
      <c r="M105" s="210"/>
      <c r="N105" s="211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121</v>
      </c>
      <c r="AU105" s="15" t="s">
        <v>70</v>
      </c>
    </row>
    <row r="106" spans="1:65" s="2" customFormat="1" ht="21.75" customHeight="1">
      <c r="A106" s="36"/>
      <c r="B106" s="37"/>
      <c r="C106" s="217" t="s">
        <v>171</v>
      </c>
      <c r="D106" s="217" t="s">
        <v>126</v>
      </c>
      <c r="E106" s="218" t="s">
        <v>237</v>
      </c>
      <c r="F106" s="219" t="s">
        <v>238</v>
      </c>
      <c r="G106" s="220" t="s">
        <v>118</v>
      </c>
      <c r="H106" s="221">
        <v>4</v>
      </c>
      <c r="I106" s="222"/>
      <c r="J106" s="223">
        <f>ROUND(I106*H106,2)</f>
        <v>0</v>
      </c>
      <c r="K106" s="219" t="s">
        <v>208</v>
      </c>
      <c r="L106" s="224"/>
      <c r="M106" s="225" t="s">
        <v>19</v>
      </c>
      <c r="N106" s="226" t="s">
        <v>41</v>
      </c>
      <c r="O106" s="82"/>
      <c r="P106" s="203">
        <f>O106*H106</f>
        <v>0</v>
      </c>
      <c r="Q106" s="203">
        <v>0.0002</v>
      </c>
      <c r="R106" s="203">
        <f>Q106*H106</f>
        <v>0.0008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80</v>
      </c>
      <c r="AT106" s="205" t="s">
        <v>126</v>
      </c>
      <c r="AU106" s="205" t="s">
        <v>70</v>
      </c>
      <c r="AY106" s="15" t="s">
        <v>114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5" t="s">
        <v>78</v>
      </c>
      <c r="BK106" s="206">
        <f>ROUND(I106*H106,2)</f>
        <v>0</v>
      </c>
      <c r="BL106" s="15" t="s">
        <v>78</v>
      </c>
      <c r="BM106" s="205" t="s">
        <v>239</v>
      </c>
    </row>
    <row r="107" spans="1:47" s="2" customFormat="1" ht="12">
      <c r="A107" s="36"/>
      <c r="B107" s="37"/>
      <c r="C107" s="38"/>
      <c r="D107" s="207" t="s">
        <v>121</v>
      </c>
      <c r="E107" s="38"/>
      <c r="F107" s="208" t="s">
        <v>238</v>
      </c>
      <c r="G107" s="38"/>
      <c r="H107" s="38"/>
      <c r="I107" s="209"/>
      <c r="J107" s="38"/>
      <c r="K107" s="38"/>
      <c r="L107" s="42"/>
      <c r="M107" s="210"/>
      <c r="N107" s="211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121</v>
      </c>
      <c r="AU107" s="15" t="s">
        <v>70</v>
      </c>
    </row>
    <row r="108" spans="1:65" s="2" customFormat="1" ht="16.5" customHeight="1">
      <c r="A108" s="36"/>
      <c r="B108" s="37"/>
      <c r="C108" s="217" t="s">
        <v>175</v>
      </c>
      <c r="D108" s="217" t="s">
        <v>126</v>
      </c>
      <c r="E108" s="218" t="s">
        <v>240</v>
      </c>
      <c r="F108" s="219" t="s">
        <v>241</v>
      </c>
      <c r="G108" s="220" t="s">
        <v>242</v>
      </c>
      <c r="H108" s="221">
        <v>4</v>
      </c>
      <c r="I108" s="222"/>
      <c r="J108" s="223">
        <f>ROUND(I108*H108,2)</f>
        <v>0</v>
      </c>
      <c r="K108" s="219" t="s">
        <v>208</v>
      </c>
      <c r="L108" s="224"/>
      <c r="M108" s="225" t="s">
        <v>19</v>
      </c>
      <c r="N108" s="226" t="s">
        <v>41</v>
      </c>
      <c r="O108" s="82"/>
      <c r="P108" s="203">
        <f>O108*H108</f>
        <v>0</v>
      </c>
      <c r="Q108" s="203">
        <v>0.0001</v>
      </c>
      <c r="R108" s="203">
        <f>Q108*H108</f>
        <v>0.0004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80</v>
      </c>
      <c r="AT108" s="205" t="s">
        <v>126</v>
      </c>
      <c r="AU108" s="205" t="s">
        <v>70</v>
      </c>
      <c r="AY108" s="15" t="s">
        <v>114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5" t="s">
        <v>78</v>
      </c>
      <c r="BK108" s="206">
        <f>ROUND(I108*H108,2)</f>
        <v>0</v>
      </c>
      <c r="BL108" s="15" t="s">
        <v>78</v>
      </c>
      <c r="BM108" s="205" t="s">
        <v>243</v>
      </c>
    </row>
    <row r="109" spans="1:47" s="2" customFormat="1" ht="12">
      <c r="A109" s="36"/>
      <c r="B109" s="37"/>
      <c r="C109" s="38"/>
      <c r="D109" s="207" t="s">
        <v>121</v>
      </c>
      <c r="E109" s="38"/>
      <c r="F109" s="208" t="s">
        <v>241</v>
      </c>
      <c r="G109" s="38"/>
      <c r="H109" s="38"/>
      <c r="I109" s="209"/>
      <c r="J109" s="38"/>
      <c r="K109" s="38"/>
      <c r="L109" s="42"/>
      <c r="M109" s="210"/>
      <c r="N109" s="211"/>
      <c r="O109" s="82"/>
      <c r="P109" s="82"/>
      <c r="Q109" s="82"/>
      <c r="R109" s="82"/>
      <c r="S109" s="82"/>
      <c r="T109" s="83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5" t="s">
        <v>121</v>
      </c>
      <c r="AU109" s="15" t="s">
        <v>70</v>
      </c>
    </row>
    <row r="110" spans="1:65" s="2" customFormat="1" ht="24.15" customHeight="1">
      <c r="A110" s="36"/>
      <c r="B110" s="37"/>
      <c r="C110" s="217" t="s">
        <v>180</v>
      </c>
      <c r="D110" s="217" t="s">
        <v>126</v>
      </c>
      <c r="E110" s="218" t="s">
        <v>244</v>
      </c>
      <c r="F110" s="219" t="s">
        <v>245</v>
      </c>
      <c r="G110" s="220" t="s">
        <v>118</v>
      </c>
      <c r="H110" s="221">
        <v>4</v>
      </c>
      <c r="I110" s="222"/>
      <c r="J110" s="223">
        <f>ROUND(I110*H110,2)</f>
        <v>0</v>
      </c>
      <c r="K110" s="219" t="s">
        <v>208</v>
      </c>
      <c r="L110" s="224"/>
      <c r="M110" s="225" t="s">
        <v>19</v>
      </c>
      <c r="N110" s="226" t="s">
        <v>41</v>
      </c>
      <c r="O110" s="82"/>
      <c r="P110" s="203">
        <f>O110*H110</f>
        <v>0</v>
      </c>
      <c r="Q110" s="203">
        <v>0.032</v>
      </c>
      <c r="R110" s="203">
        <f>Q110*H110</f>
        <v>0.128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80</v>
      </c>
      <c r="AT110" s="205" t="s">
        <v>126</v>
      </c>
      <c r="AU110" s="205" t="s">
        <v>70</v>
      </c>
      <c r="AY110" s="15" t="s">
        <v>114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5" t="s">
        <v>78</v>
      </c>
      <c r="BK110" s="206">
        <f>ROUND(I110*H110,2)</f>
        <v>0</v>
      </c>
      <c r="BL110" s="15" t="s">
        <v>78</v>
      </c>
      <c r="BM110" s="205" t="s">
        <v>246</v>
      </c>
    </row>
    <row r="111" spans="1:47" s="2" customFormat="1" ht="12">
      <c r="A111" s="36"/>
      <c r="B111" s="37"/>
      <c r="C111" s="38"/>
      <c r="D111" s="207" t="s">
        <v>121</v>
      </c>
      <c r="E111" s="38"/>
      <c r="F111" s="208" t="s">
        <v>245</v>
      </c>
      <c r="G111" s="38"/>
      <c r="H111" s="38"/>
      <c r="I111" s="209"/>
      <c r="J111" s="38"/>
      <c r="K111" s="38"/>
      <c r="L111" s="42"/>
      <c r="M111" s="210"/>
      <c r="N111" s="211"/>
      <c r="O111" s="82"/>
      <c r="P111" s="82"/>
      <c r="Q111" s="82"/>
      <c r="R111" s="82"/>
      <c r="S111" s="82"/>
      <c r="T111" s="83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5" t="s">
        <v>121</v>
      </c>
      <c r="AU111" s="15" t="s">
        <v>70</v>
      </c>
    </row>
    <row r="112" spans="1:65" s="2" customFormat="1" ht="16.5" customHeight="1">
      <c r="A112" s="36"/>
      <c r="B112" s="37"/>
      <c r="C112" s="217" t="s">
        <v>185</v>
      </c>
      <c r="D112" s="217" t="s">
        <v>126</v>
      </c>
      <c r="E112" s="218" t="s">
        <v>247</v>
      </c>
      <c r="F112" s="219" t="s">
        <v>248</v>
      </c>
      <c r="G112" s="220" t="s">
        <v>118</v>
      </c>
      <c r="H112" s="221">
        <v>20</v>
      </c>
      <c r="I112" s="222"/>
      <c r="J112" s="223">
        <f>ROUND(I112*H112,2)</f>
        <v>0</v>
      </c>
      <c r="K112" s="219" t="s">
        <v>208</v>
      </c>
      <c r="L112" s="224"/>
      <c r="M112" s="225" t="s">
        <v>19</v>
      </c>
      <c r="N112" s="226" t="s">
        <v>41</v>
      </c>
      <c r="O112" s="82"/>
      <c r="P112" s="203">
        <f>O112*H112</f>
        <v>0</v>
      </c>
      <c r="Q112" s="203">
        <v>0.0002</v>
      </c>
      <c r="R112" s="203">
        <f>Q112*H112</f>
        <v>0.004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80</v>
      </c>
      <c r="AT112" s="205" t="s">
        <v>126</v>
      </c>
      <c r="AU112" s="205" t="s">
        <v>70</v>
      </c>
      <c r="AY112" s="15" t="s">
        <v>114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5" t="s">
        <v>78</v>
      </c>
      <c r="BK112" s="206">
        <f>ROUND(I112*H112,2)</f>
        <v>0</v>
      </c>
      <c r="BL112" s="15" t="s">
        <v>78</v>
      </c>
      <c r="BM112" s="205" t="s">
        <v>249</v>
      </c>
    </row>
    <row r="113" spans="1:47" s="2" customFormat="1" ht="12">
      <c r="A113" s="36"/>
      <c r="B113" s="37"/>
      <c r="C113" s="38"/>
      <c r="D113" s="207" t="s">
        <v>121</v>
      </c>
      <c r="E113" s="38"/>
      <c r="F113" s="208" t="s">
        <v>248</v>
      </c>
      <c r="G113" s="38"/>
      <c r="H113" s="38"/>
      <c r="I113" s="209"/>
      <c r="J113" s="38"/>
      <c r="K113" s="38"/>
      <c r="L113" s="42"/>
      <c r="M113" s="210"/>
      <c r="N113" s="211"/>
      <c r="O113" s="82"/>
      <c r="P113" s="82"/>
      <c r="Q113" s="82"/>
      <c r="R113" s="82"/>
      <c r="S113" s="82"/>
      <c r="T113" s="83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5" t="s">
        <v>121</v>
      </c>
      <c r="AU113" s="15" t="s">
        <v>70</v>
      </c>
    </row>
    <row r="114" spans="1:65" s="2" customFormat="1" ht="16.5" customHeight="1">
      <c r="A114" s="36"/>
      <c r="B114" s="37"/>
      <c r="C114" s="217" t="s">
        <v>8</v>
      </c>
      <c r="D114" s="217" t="s">
        <v>126</v>
      </c>
      <c r="E114" s="218" t="s">
        <v>250</v>
      </c>
      <c r="F114" s="219" t="s">
        <v>251</v>
      </c>
      <c r="G114" s="220" t="s">
        <v>118</v>
      </c>
      <c r="H114" s="221">
        <v>2</v>
      </c>
      <c r="I114" s="222"/>
      <c r="J114" s="223">
        <f>ROUND(I114*H114,2)</f>
        <v>0</v>
      </c>
      <c r="K114" s="219" t="s">
        <v>208</v>
      </c>
      <c r="L114" s="224"/>
      <c r="M114" s="225" t="s">
        <v>19</v>
      </c>
      <c r="N114" s="226" t="s">
        <v>41</v>
      </c>
      <c r="O114" s="82"/>
      <c r="P114" s="203">
        <f>O114*H114</f>
        <v>0</v>
      </c>
      <c r="Q114" s="203">
        <v>0.00128</v>
      </c>
      <c r="R114" s="203">
        <f>Q114*H114</f>
        <v>0.00256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80</v>
      </c>
      <c r="AT114" s="205" t="s">
        <v>126</v>
      </c>
      <c r="AU114" s="205" t="s">
        <v>70</v>
      </c>
      <c r="AY114" s="15" t="s">
        <v>114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5" t="s">
        <v>78</v>
      </c>
      <c r="BK114" s="206">
        <f>ROUND(I114*H114,2)</f>
        <v>0</v>
      </c>
      <c r="BL114" s="15" t="s">
        <v>78</v>
      </c>
      <c r="BM114" s="205" t="s">
        <v>252</v>
      </c>
    </row>
    <row r="115" spans="1:47" s="2" customFormat="1" ht="12">
      <c r="A115" s="36"/>
      <c r="B115" s="37"/>
      <c r="C115" s="38"/>
      <c r="D115" s="207" t="s">
        <v>121</v>
      </c>
      <c r="E115" s="38"/>
      <c r="F115" s="208" t="s">
        <v>251</v>
      </c>
      <c r="G115" s="38"/>
      <c r="H115" s="38"/>
      <c r="I115" s="209"/>
      <c r="J115" s="38"/>
      <c r="K115" s="38"/>
      <c r="L115" s="42"/>
      <c r="M115" s="210"/>
      <c r="N115" s="211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121</v>
      </c>
      <c r="AU115" s="15" t="s">
        <v>70</v>
      </c>
    </row>
    <row r="116" spans="1:65" s="2" customFormat="1" ht="16.5" customHeight="1">
      <c r="A116" s="36"/>
      <c r="B116" s="37"/>
      <c r="C116" s="217" t="s">
        <v>194</v>
      </c>
      <c r="D116" s="217" t="s">
        <v>126</v>
      </c>
      <c r="E116" s="218" t="s">
        <v>253</v>
      </c>
      <c r="F116" s="219" t="s">
        <v>254</v>
      </c>
      <c r="G116" s="220" t="s">
        <v>118</v>
      </c>
      <c r="H116" s="221">
        <v>2</v>
      </c>
      <c r="I116" s="222"/>
      <c r="J116" s="223">
        <f>ROUND(I116*H116,2)</f>
        <v>0</v>
      </c>
      <c r="K116" s="219" t="s">
        <v>208</v>
      </c>
      <c r="L116" s="224"/>
      <c r="M116" s="225" t="s">
        <v>19</v>
      </c>
      <c r="N116" s="226" t="s">
        <v>41</v>
      </c>
      <c r="O116" s="82"/>
      <c r="P116" s="203">
        <f>O116*H116</f>
        <v>0</v>
      </c>
      <c r="Q116" s="203">
        <v>0.00012</v>
      </c>
      <c r="R116" s="203">
        <f>Q116*H116</f>
        <v>0.00024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80</v>
      </c>
      <c r="AT116" s="205" t="s">
        <v>126</v>
      </c>
      <c r="AU116" s="205" t="s">
        <v>70</v>
      </c>
      <c r="AY116" s="15" t="s">
        <v>114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5" t="s">
        <v>78</v>
      </c>
      <c r="BK116" s="206">
        <f>ROUND(I116*H116,2)</f>
        <v>0</v>
      </c>
      <c r="BL116" s="15" t="s">
        <v>78</v>
      </c>
      <c r="BM116" s="205" t="s">
        <v>255</v>
      </c>
    </row>
    <row r="117" spans="1:47" s="2" customFormat="1" ht="12">
      <c r="A117" s="36"/>
      <c r="B117" s="37"/>
      <c r="C117" s="38"/>
      <c r="D117" s="207" t="s">
        <v>121</v>
      </c>
      <c r="E117" s="38"/>
      <c r="F117" s="208" t="s">
        <v>254</v>
      </c>
      <c r="G117" s="38"/>
      <c r="H117" s="38"/>
      <c r="I117" s="209"/>
      <c r="J117" s="38"/>
      <c r="K117" s="38"/>
      <c r="L117" s="42"/>
      <c r="M117" s="210"/>
      <c r="N117" s="211"/>
      <c r="O117" s="82"/>
      <c r="P117" s="82"/>
      <c r="Q117" s="82"/>
      <c r="R117" s="82"/>
      <c r="S117" s="82"/>
      <c r="T117" s="83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5" t="s">
        <v>121</v>
      </c>
      <c r="AU117" s="15" t="s">
        <v>70</v>
      </c>
    </row>
    <row r="118" spans="1:65" s="2" customFormat="1" ht="16.5" customHeight="1">
      <c r="A118" s="36"/>
      <c r="B118" s="37"/>
      <c r="C118" s="217" t="s">
        <v>166</v>
      </c>
      <c r="D118" s="217" t="s">
        <v>126</v>
      </c>
      <c r="E118" s="218" t="s">
        <v>256</v>
      </c>
      <c r="F118" s="219" t="s">
        <v>257</v>
      </c>
      <c r="G118" s="220" t="s">
        <v>169</v>
      </c>
      <c r="H118" s="221">
        <v>50</v>
      </c>
      <c r="I118" s="222"/>
      <c r="J118" s="223">
        <f>ROUND(I118*H118,2)</f>
        <v>0</v>
      </c>
      <c r="K118" s="219" t="s">
        <v>208</v>
      </c>
      <c r="L118" s="224"/>
      <c r="M118" s="225" t="s">
        <v>19</v>
      </c>
      <c r="N118" s="226" t="s">
        <v>41</v>
      </c>
      <c r="O118" s="82"/>
      <c r="P118" s="203">
        <f>O118*H118</f>
        <v>0</v>
      </c>
      <c r="Q118" s="203">
        <v>0.00041</v>
      </c>
      <c r="R118" s="203">
        <f>Q118*H118</f>
        <v>0.0205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80</v>
      </c>
      <c r="AT118" s="205" t="s">
        <v>126</v>
      </c>
      <c r="AU118" s="205" t="s">
        <v>70</v>
      </c>
      <c r="AY118" s="15" t="s">
        <v>114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5" t="s">
        <v>78</v>
      </c>
      <c r="BK118" s="206">
        <f>ROUND(I118*H118,2)</f>
        <v>0</v>
      </c>
      <c r="BL118" s="15" t="s">
        <v>78</v>
      </c>
      <c r="BM118" s="205" t="s">
        <v>258</v>
      </c>
    </row>
    <row r="119" spans="1:47" s="2" customFormat="1" ht="12">
      <c r="A119" s="36"/>
      <c r="B119" s="37"/>
      <c r="C119" s="38"/>
      <c r="D119" s="207" t="s">
        <v>121</v>
      </c>
      <c r="E119" s="38"/>
      <c r="F119" s="208" t="s">
        <v>257</v>
      </c>
      <c r="G119" s="38"/>
      <c r="H119" s="38"/>
      <c r="I119" s="209"/>
      <c r="J119" s="38"/>
      <c r="K119" s="38"/>
      <c r="L119" s="42"/>
      <c r="M119" s="210"/>
      <c r="N119" s="211"/>
      <c r="O119" s="82"/>
      <c r="P119" s="82"/>
      <c r="Q119" s="82"/>
      <c r="R119" s="82"/>
      <c r="S119" s="82"/>
      <c r="T119" s="83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121</v>
      </c>
      <c r="AU119" s="15" t="s">
        <v>70</v>
      </c>
    </row>
    <row r="120" spans="1:65" s="2" customFormat="1" ht="16.5" customHeight="1">
      <c r="A120" s="36"/>
      <c r="B120" s="37"/>
      <c r="C120" s="217" t="s">
        <v>259</v>
      </c>
      <c r="D120" s="217" t="s">
        <v>126</v>
      </c>
      <c r="E120" s="218" t="s">
        <v>260</v>
      </c>
      <c r="F120" s="219" t="s">
        <v>261</v>
      </c>
      <c r="G120" s="220" t="s">
        <v>155</v>
      </c>
      <c r="H120" s="221">
        <v>20</v>
      </c>
      <c r="I120" s="222"/>
      <c r="J120" s="223">
        <f>ROUND(I120*H120,2)</f>
        <v>0</v>
      </c>
      <c r="K120" s="219" t="s">
        <v>208</v>
      </c>
      <c r="L120" s="224"/>
      <c r="M120" s="225" t="s">
        <v>19</v>
      </c>
      <c r="N120" s="226" t="s">
        <v>41</v>
      </c>
      <c r="O120" s="82"/>
      <c r="P120" s="203">
        <f>O120*H120</f>
        <v>0</v>
      </c>
      <c r="Q120" s="203">
        <v>0.001</v>
      </c>
      <c r="R120" s="203">
        <f>Q120*H120</f>
        <v>0.02</v>
      </c>
      <c r="S120" s="203">
        <v>0</v>
      </c>
      <c r="T120" s="204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80</v>
      </c>
      <c r="AT120" s="205" t="s">
        <v>126</v>
      </c>
      <c r="AU120" s="205" t="s">
        <v>70</v>
      </c>
      <c r="AY120" s="15" t="s">
        <v>114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5" t="s">
        <v>78</v>
      </c>
      <c r="BK120" s="206">
        <f>ROUND(I120*H120,2)</f>
        <v>0</v>
      </c>
      <c r="BL120" s="15" t="s">
        <v>78</v>
      </c>
      <c r="BM120" s="205" t="s">
        <v>262</v>
      </c>
    </row>
    <row r="121" spans="1:47" s="2" customFormat="1" ht="12">
      <c r="A121" s="36"/>
      <c r="B121" s="37"/>
      <c r="C121" s="38"/>
      <c r="D121" s="207" t="s">
        <v>121</v>
      </c>
      <c r="E121" s="38"/>
      <c r="F121" s="208" t="s">
        <v>261</v>
      </c>
      <c r="G121" s="38"/>
      <c r="H121" s="38"/>
      <c r="I121" s="209"/>
      <c r="J121" s="38"/>
      <c r="K121" s="38"/>
      <c r="L121" s="42"/>
      <c r="M121" s="210"/>
      <c r="N121" s="211"/>
      <c r="O121" s="82"/>
      <c r="P121" s="82"/>
      <c r="Q121" s="82"/>
      <c r="R121" s="82"/>
      <c r="S121" s="82"/>
      <c r="T121" s="83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121</v>
      </c>
      <c r="AU121" s="15" t="s">
        <v>70</v>
      </c>
    </row>
    <row r="122" spans="1:65" s="2" customFormat="1" ht="16.5" customHeight="1">
      <c r="A122" s="36"/>
      <c r="B122" s="37"/>
      <c r="C122" s="217" t="s">
        <v>263</v>
      </c>
      <c r="D122" s="217" t="s">
        <v>126</v>
      </c>
      <c r="E122" s="218" t="s">
        <v>264</v>
      </c>
      <c r="F122" s="219" t="s">
        <v>265</v>
      </c>
      <c r="G122" s="220" t="s">
        <v>155</v>
      </c>
      <c r="H122" s="221">
        <v>20</v>
      </c>
      <c r="I122" s="222"/>
      <c r="J122" s="223">
        <f>ROUND(I122*H122,2)</f>
        <v>0</v>
      </c>
      <c r="K122" s="219" t="s">
        <v>208</v>
      </c>
      <c r="L122" s="224"/>
      <c r="M122" s="225" t="s">
        <v>19</v>
      </c>
      <c r="N122" s="226" t="s">
        <v>41</v>
      </c>
      <c r="O122" s="82"/>
      <c r="P122" s="203">
        <f>O122*H122</f>
        <v>0</v>
      </c>
      <c r="Q122" s="203">
        <v>0.001</v>
      </c>
      <c r="R122" s="203">
        <f>Q122*H122</f>
        <v>0.02</v>
      </c>
      <c r="S122" s="203">
        <v>0</v>
      </c>
      <c r="T122" s="204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80</v>
      </c>
      <c r="AT122" s="205" t="s">
        <v>126</v>
      </c>
      <c r="AU122" s="205" t="s">
        <v>70</v>
      </c>
      <c r="AY122" s="15" t="s">
        <v>114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5" t="s">
        <v>78</v>
      </c>
      <c r="BK122" s="206">
        <f>ROUND(I122*H122,2)</f>
        <v>0</v>
      </c>
      <c r="BL122" s="15" t="s">
        <v>78</v>
      </c>
      <c r="BM122" s="205" t="s">
        <v>266</v>
      </c>
    </row>
    <row r="123" spans="1:47" s="2" customFormat="1" ht="12">
      <c r="A123" s="36"/>
      <c r="B123" s="37"/>
      <c r="C123" s="38"/>
      <c r="D123" s="207" t="s">
        <v>121</v>
      </c>
      <c r="E123" s="38"/>
      <c r="F123" s="208" t="s">
        <v>265</v>
      </c>
      <c r="G123" s="38"/>
      <c r="H123" s="38"/>
      <c r="I123" s="209"/>
      <c r="J123" s="38"/>
      <c r="K123" s="38"/>
      <c r="L123" s="42"/>
      <c r="M123" s="210"/>
      <c r="N123" s="211"/>
      <c r="O123" s="82"/>
      <c r="P123" s="82"/>
      <c r="Q123" s="82"/>
      <c r="R123" s="82"/>
      <c r="S123" s="82"/>
      <c r="T123" s="83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121</v>
      </c>
      <c r="AU123" s="15" t="s">
        <v>70</v>
      </c>
    </row>
    <row r="124" spans="1:63" s="11" customFormat="1" ht="25.9" customHeight="1">
      <c r="A124" s="11"/>
      <c r="B124" s="180"/>
      <c r="C124" s="181"/>
      <c r="D124" s="182" t="s">
        <v>69</v>
      </c>
      <c r="E124" s="183" t="s">
        <v>267</v>
      </c>
      <c r="F124" s="183" t="s">
        <v>268</v>
      </c>
      <c r="G124" s="181"/>
      <c r="H124" s="181"/>
      <c r="I124" s="184"/>
      <c r="J124" s="185">
        <f>BK124</f>
        <v>0</v>
      </c>
      <c r="K124" s="181"/>
      <c r="L124" s="186"/>
      <c r="M124" s="187"/>
      <c r="N124" s="188"/>
      <c r="O124" s="188"/>
      <c r="P124" s="189">
        <f>P125</f>
        <v>0</v>
      </c>
      <c r="Q124" s="188"/>
      <c r="R124" s="189">
        <f>R125</f>
        <v>0</v>
      </c>
      <c r="S124" s="188"/>
      <c r="T124" s="190">
        <f>T125</f>
        <v>0.011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191" t="s">
        <v>78</v>
      </c>
      <c r="AT124" s="192" t="s">
        <v>69</v>
      </c>
      <c r="AU124" s="192" t="s">
        <v>70</v>
      </c>
      <c r="AY124" s="191" t="s">
        <v>114</v>
      </c>
      <c r="BK124" s="193">
        <f>BK125</f>
        <v>0</v>
      </c>
    </row>
    <row r="125" spans="1:63" s="11" customFormat="1" ht="22.8" customHeight="1">
      <c r="A125" s="11"/>
      <c r="B125" s="180"/>
      <c r="C125" s="181"/>
      <c r="D125" s="182" t="s">
        <v>69</v>
      </c>
      <c r="E125" s="233" t="s">
        <v>157</v>
      </c>
      <c r="F125" s="233" t="s">
        <v>269</v>
      </c>
      <c r="G125" s="181"/>
      <c r="H125" s="181"/>
      <c r="I125" s="184"/>
      <c r="J125" s="234">
        <f>BK125</f>
        <v>0</v>
      </c>
      <c r="K125" s="181"/>
      <c r="L125" s="186"/>
      <c r="M125" s="187"/>
      <c r="N125" s="188"/>
      <c r="O125" s="188"/>
      <c r="P125" s="189">
        <f>SUM(P126:P134)</f>
        <v>0</v>
      </c>
      <c r="Q125" s="188"/>
      <c r="R125" s="189">
        <f>SUM(R126:R134)</f>
        <v>0</v>
      </c>
      <c r="S125" s="188"/>
      <c r="T125" s="190">
        <f>SUM(T126:T134)</f>
        <v>0.011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191" t="s">
        <v>78</v>
      </c>
      <c r="AT125" s="192" t="s">
        <v>69</v>
      </c>
      <c r="AU125" s="192" t="s">
        <v>78</v>
      </c>
      <c r="AY125" s="191" t="s">
        <v>114</v>
      </c>
      <c r="BK125" s="193">
        <f>SUM(BK126:BK134)</f>
        <v>0</v>
      </c>
    </row>
    <row r="126" spans="1:65" s="2" customFormat="1" ht="16.5" customHeight="1">
      <c r="A126" s="36"/>
      <c r="B126" s="37"/>
      <c r="C126" s="194" t="s">
        <v>7</v>
      </c>
      <c r="D126" s="194" t="s">
        <v>115</v>
      </c>
      <c r="E126" s="195" t="s">
        <v>270</v>
      </c>
      <c r="F126" s="196" t="s">
        <v>271</v>
      </c>
      <c r="G126" s="197" t="s">
        <v>272</v>
      </c>
      <c r="H126" s="198">
        <v>10</v>
      </c>
      <c r="I126" s="199"/>
      <c r="J126" s="200">
        <f>ROUND(I126*H126,2)</f>
        <v>0</v>
      </c>
      <c r="K126" s="196" t="s">
        <v>208</v>
      </c>
      <c r="L126" s="42"/>
      <c r="M126" s="201" t="s">
        <v>19</v>
      </c>
      <c r="N126" s="202" t="s">
        <v>41</v>
      </c>
      <c r="O126" s="82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78</v>
      </c>
      <c r="AT126" s="205" t="s">
        <v>115</v>
      </c>
      <c r="AU126" s="205" t="s">
        <v>80</v>
      </c>
      <c r="AY126" s="15" t="s">
        <v>114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5" t="s">
        <v>78</v>
      </c>
      <c r="BK126" s="206">
        <f>ROUND(I126*H126,2)</f>
        <v>0</v>
      </c>
      <c r="BL126" s="15" t="s">
        <v>78</v>
      </c>
      <c r="BM126" s="205" t="s">
        <v>273</v>
      </c>
    </row>
    <row r="127" spans="1:47" s="2" customFormat="1" ht="12">
      <c r="A127" s="36"/>
      <c r="B127" s="37"/>
      <c r="C127" s="38"/>
      <c r="D127" s="207" t="s">
        <v>121</v>
      </c>
      <c r="E127" s="38"/>
      <c r="F127" s="208" t="s">
        <v>274</v>
      </c>
      <c r="G127" s="38"/>
      <c r="H127" s="38"/>
      <c r="I127" s="209"/>
      <c r="J127" s="38"/>
      <c r="K127" s="38"/>
      <c r="L127" s="42"/>
      <c r="M127" s="210"/>
      <c r="N127" s="211"/>
      <c r="O127" s="82"/>
      <c r="P127" s="82"/>
      <c r="Q127" s="82"/>
      <c r="R127" s="82"/>
      <c r="S127" s="82"/>
      <c r="T127" s="83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121</v>
      </c>
      <c r="AU127" s="15" t="s">
        <v>80</v>
      </c>
    </row>
    <row r="128" spans="1:47" s="2" customFormat="1" ht="12">
      <c r="A128" s="36"/>
      <c r="B128" s="37"/>
      <c r="C128" s="38"/>
      <c r="D128" s="235" t="s">
        <v>275</v>
      </c>
      <c r="E128" s="38"/>
      <c r="F128" s="236" t="s">
        <v>276</v>
      </c>
      <c r="G128" s="38"/>
      <c r="H128" s="38"/>
      <c r="I128" s="209"/>
      <c r="J128" s="38"/>
      <c r="K128" s="38"/>
      <c r="L128" s="42"/>
      <c r="M128" s="210"/>
      <c r="N128" s="211"/>
      <c r="O128" s="82"/>
      <c r="P128" s="82"/>
      <c r="Q128" s="82"/>
      <c r="R128" s="82"/>
      <c r="S128" s="82"/>
      <c r="T128" s="83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275</v>
      </c>
      <c r="AU128" s="15" t="s">
        <v>80</v>
      </c>
    </row>
    <row r="129" spans="1:65" s="2" customFormat="1" ht="16.5" customHeight="1">
      <c r="A129" s="36"/>
      <c r="B129" s="37"/>
      <c r="C129" s="194" t="s">
        <v>277</v>
      </c>
      <c r="D129" s="194" t="s">
        <v>115</v>
      </c>
      <c r="E129" s="195" t="s">
        <v>278</v>
      </c>
      <c r="F129" s="196" t="s">
        <v>279</v>
      </c>
      <c r="G129" s="197" t="s">
        <v>118</v>
      </c>
      <c r="H129" s="198">
        <v>7</v>
      </c>
      <c r="I129" s="199"/>
      <c r="J129" s="200">
        <f>ROUND(I129*H129,2)</f>
        <v>0</v>
      </c>
      <c r="K129" s="196" t="s">
        <v>208</v>
      </c>
      <c r="L129" s="42"/>
      <c r="M129" s="201" t="s">
        <v>19</v>
      </c>
      <c r="N129" s="202" t="s">
        <v>41</v>
      </c>
      <c r="O129" s="82"/>
      <c r="P129" s="203">
        <f>O129*H129</f>
        <v>0</v>
      </c>
      <c r="Q129" s="203">
        <v>0</v>
      </c>
      <c r="R129" s="203">
        <f>Q129*H129</f>
        <v>0</v>
      </c>
      <c r="S129" s="203">
        <v>0.001</v>
      </c>
      <c r="T129" s="204">
        <f>S129*H129</f>
        <v>0.007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78</v>
      </c>
      <c r="AT129" s="205" t="s">
        <v>115</v>
      </c>
      <c r="AU129" s="205" t="s">
        <v>80</v>
      </c>
      <c r="AY129" s="15" t="s">
        <v>114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5" t="s">
        <v>78</v>
      </c>
      <c r="BK129" s="206">
        <f>ROUND(I129*H129,2)</f>
        <v>0</v>
      </c>
      <c r="BL129" s="15" t="s">
        <v>78</v>
      </c>
      <c r="BM129" s="205" t="s">
        <v>280</v>
      </c>
    </row>
    <row r="130" spans="1:47" s="2" customFormat="1" ht="12">
      <c r="A130" s="36"/>
      <c r="B130" s="37"/>
      <c r="C130" s="38"/>
      <c r="D130" s="207" t="s">
        <v>121</v>
      </c>
      <c r="E130" s="38"/>
      <c r="F130" s="208" t="s">
        <v>281</v>
      </c>
      <c r="G130" s="38"/>
      <c r="H130" s="38"/>
      <c r="I130" s="209"/>
      <c r="J130" s="38"/>
      <c r="K130" s="38"/>
      <c r="L130" s="42"/>
      <c r="M130" s="210"/>
      <c r="N130" s="211"/>
      <c r="O130" s="82"/>
      <c r="P130" s="82"/>
      <c r="Q130" s="82"/>
      <c r="R130" s="82"/>
      <c r="S130" s="82"/>
      <c r="T130" s="83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121</v>
      </c>
      <c r="AU130" s="15" t="s">
        <v>80</v>
      </c>
    </row>
    <row r="131" spans="1:47" s="2" customFormat="1" ht="12">
      <c r="A131" s="36"/>
      <c r="B131" s="37"/>
      <c r="C131" s="38"/>
      <c r="D131" s="235" t="s">
        <v>275</v>
      </c>
      <c r="E131" s="38"/>
      <c r="F131" s="236" t="s">
        <v>282</v>
      </c>
      <c r="G131" s="38"/>
      <c r="H131" s="38"/>
      <c r="I131" s="209"/>
      <c r="J131" s="38"/>
      <c r="K131" s="38"/>
      <c r="L131" s="42"/>
      <c r="M131" s="210"/>
      <c r="N131" s="211"/>
      <c r="O131" s="82"/>
      <c r="P131" s="82"/>
      <c r="Q131" s="82"/>
      <c r="R131" s="82"/>
      <c r="S131" s="82"/>
      <c r="T131" s="83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275</v>
      </c>
      <c r="AU131" s="15" t="s">
        <v>80</v>
      </c>
    </row>
    <row r="132" spans="1:65" s="2" customFormat="1" ht="16.5" customHeight="1">
      <c r="A132" s="36"/>
      <c r="B132" s="37"/>
      <c r="C132" s="194" t="s">
        <v>283</v>
      </c>
      <c r="D132" s="194" t="s">
        <v>115</v>
      </c>
      <c r="E132" s="195" t="s">
        <v>284</v>
      </c>
      <c r="F132" s="196" t="s">
        <v>285</v>
      </c>
      <c r="G132" s="197" t="s">
        <v>118</v>
      </c>
      <c r="H132" s="198">
        <v>2</v>
      </c>
      <c r="I132" s="199"/>
      <c r="J132" s="200">
        <f>ROUND(I132*H132,2)</f>
        <v>0</v>
      </c>
      <c r="K132" s="196" t="s">
        <v>208</v>
      </c>
      <c r="L132" s="42"/>
      <c r="M132" s="201" t="s">
        <v>19</v>
      </c>
      <c r="N132" s="202" t="s">
        <v>41</v>
      </c>
      <c r="O132" s="82"/>
      <c r="P132" s="203">
        <f>O132*H132</f>
        <v>0</v>
      </c>
      <c r="Q132" s="203">
        <v>0</v>
      </c>
      <c r="R132" s="203">
        <f>Q132*H132</f>
        <v>0</v>
      </c>
      <c r="S132" s="203">
        <v>0.002</v>
      </c>
      <c r="T132" s="204">
        <f>S132*H132</f>
        <v>0.004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78</v>
      </c>
      <c r="AT132" s="205" t="s">
        <v>115</v>
      </c>
      <c r="AU132" s="205" t="s">
        <v>80</v>
      </c>
      <c r="AY132" s="15" t="s">
        <v>114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5" t="s">
        <v>78</v>
      </c>
      <c r="BK132" s="206">
        <f>ROUND(I132*H132,2)</f>
        <v>0</v>
      </c>
      <c r="BL132" s="15" t="s">
        <v>78</v>
      </c>
      <c r="BM132" s="205" t="s">
        <v>286</v>
      </c>
    </row>
    <row r="133" spans="1:47" s="2" customFormat="1" ht="12">
      <c r="A133" s="36"/>
      <c r="B133" s="37"/>
      <c r="C133" s="38"/>
      <c r="D133" s="207" t="s">
        <v>121</v>
      </c>
      <c r="E133" s="38"/>
      <c r="F133" s="208" t="s">
        <v>287</v>
      </c>
      <c r="G133" s="38"/>
      <c r="H133" s="38"/>
      <c r="I133" s="209"/>
      <c r="J133" s="38"/>
      <c r="K133" s="38"/>
      <c r="L133" s="42"/>
      <c r="M133" s="210"/>
      <c r="N133" s="211"/>
      <c r="O133" s="82"/>
      <c r="P133" s="82"/>
      <c r="Q133" s="82"/>
      <c r="R133" s="82"/>
      <c r="S133" s="82"/>
      <c r="T133" s="83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121</v>
      </c>
      <c r="AU133" s="15" t="s">
        <v>80</v>
      </c>
    </row>
    <row r="134" spans="1:47" s="2" customFormat="1" ht="12">
      <c r="A134" s="36"/>
      <c r="B134" s="37"/>
      <c r="C134" s="38"/>
      <c r="D134" s="235" t="s">
        <v>275</v>
      </c>
      <c r="E134" s="38"/>
      <c r="F134" s="236" t="s">
        <v>288</v>
      </c>
      <c r="G134" s="38"/>
      <c r="H134" s="38"/>
      <c r="I134" s="209"/>
      <c r="J134" s="38"/>
      <c r="K134" s="38"/>
      <c r="L134" s="42"/>
      <c r="M134" s="210"/>
      <c r="N134" s="211"/>
      <c r="O134" s="82"/>
      <c r="P134" s="82"/>
      <c r="Q134" s="82"/>
      <c r="R134" s="82"/>
      <c r="S134" s="82"/>
      <c r="T134" s="83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275</v>
      </c>
      <c r="AU134" s="15" t="s">
        <v>80</v>
      </c>
    </row>
    <row r="135" spans="1:63" s="11" customFormat="1" ht="25.9" customHeight="1">
      <c r="A135" s="11"/>
      <c r="B135" s="180"/>
      <c r="C135" s="181"/>
      <c r="D135" s="182" t="s">
        <v>69</v>
      </c>
      <c r="E135" s="183" t="s">
        <v>289</v>
      </c>
      <c r="F135" s="183" t="s">
        <v>290</v>
      </c>
      <c r="G135" s="181"/>
      <c r="H135" s="181"/>
      <c r="I135" s="184"/>
      <c r="J135" s="185">
        <f>BK135</f>
        <v>0</v>
      </c>
      <c r="K135" s="181"/>
      <c r="L135" s="186"/>
      <c r="M135" s="187"/>
      <c r="N135" s="188"/>
      <c r="O135" s="188"/>
      <c r="P135" s="189">
        <f>P136+P140+P144</f>
        <v>0</v>
      </c>
      <c r="Q135" s="188"/>
      <c r="R135" s="189">
        <f>R136+R140+R144</f>
        <v>0</v>
      </c>
      <c r="S135" s="188"/>
      <c r="T135" s="190">
        <f>T136+T140+T144</f>
        <v>0.148555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191" t="s">
        <v>80</v>
      </c>
      <c r="AT135" s="192" t="s">
        <v>69</v>
      </c>
      <c r="AU135" s="192" t="s">
        <v>70</v>
      </c>
      <c r="AY135" s="191" t="s">
        <v>114</v>
      </c>
      <c r="BK135" s="193">
        <f>BK136+BK140+BK144</f>
        <v>0</v>
      </c>
    </row>
    <row r="136" spans="1:63" s="11" customFormat="1" ht="22.8" customHeight="1">
      <c r="A136" s="11"/>
      <c r="B136" s="180"/>
      <c r="C136" s="181"/>
      <c r="D136" s="182" t="s">
        <v>69</v>
      </c>
      <c r="E136" s="233" t="s">
        <v>291</v>
      </c>
      <c r="F136" s="233" t="s">
        <v>292</v>
      </c>
      <c r="G136" s="181"/>
      <c r="H136" s="181"/>
      <c r="I136" s="184"/>
      <c r="J136" s="234">
        <f>BK136</f>
        <v>0</v>
      </c>
      <c r="K136" s="181"/>
      <c r="L136" s="186"/>
      <c r="M136" s="187"/>
      <c r="N136" s="188"/>
      <c r="O136" s="188"/>
      <c r="P136" s="189">
        <f>SUM(P137:P139)</f>
        <v>0</v>
      </c>
      <c r="Q136" s="188"/>
      <c r="R136" s="189">
        <f>SUM(R137:R139)</f>
        <v>0</v>
      </c>
      <c r="S136" s="188"/>
      <c r="T136" s="190">
        <f>SUM(T137:T139)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191" t="s">
        <v>80</v>
      </c>
      <c r="AT136" s="192" t="s">
        <v>69</v>
      </c>
      <c r="AU136" s="192" t="s">
        <v>78</v>
      </c>
      <c r="AY136" s="191" t="s">
        <v>114</v>
      </c>
      <c r="BK136" s="193">
        <f>SUM(BK137:BK139)</f>
        <v>0</v>
      </c>
    </row>
    <row r="137" spans="1:65" s="2" customFormat="1" ht="16.5" customHeight="1">
      <c r="A137" s="36"/>
      <c r="B137" s="37"/>
      <c r="C137" s="194" t="s">
        <v>293</v>
      </c>
      <c r="D137" s="194" t="s">
        <v>115</v>
      </c>
      <c r="E137" s="195" t="s">
        <v>294</v>
      </c>
      <c r="F137" s="196" t="s">
        <v>295</v>
      </c>
      <c r="G137" s="197" t="s">
        <v>169</v>
      </c>
      <c r="H137" s="198">
        <v>100</v>
      </c>
      <c r="I137" s="199"/>
      <c r="J137" s="200">
        <f>ROUND(I137*H137,2)</f>
        <v>0</v>
      </c>
      <c r="K137" s="196" t="s">
        <v>208</v>
      </c>
      <c r="L137" s="42"/>
      <c r="M137" s="201" t="s">
        <v>19</v>
      </c>
      <c r="N137" s="202" t="s">
        <v>41</v>
      </c>
      <c r="O137" s="82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78</v>
      </c>
      <c r="AT137" s="205" t="s">
        <v>115</v>
      </c>
      <c r="AU137" s="205" t="s">
        <v>80</v>
      </c>
      <c r="AY137" s="15" t="s">
        <v>114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5" t="s">
        <v>78</v>
      </c>
      <c r="BK137" s="206">
        <f>ROUND(I137*H137,2)</f>
        <v>0</v>
      </c>
      <c r="BL137" s="15" t="s">
        <v>78</v>
      </c>
      <c r="BM137" s="205" t="s">
        <v>296</v>
      </c>
    </row>
    <row r="138" spans="1:47" s="2" customFormat="1" ht="12">
      <c r="A138" s="36"/>
      <c r="B138" s="37"/>
      <c r="C138" s="38"/>
      <c r="D138" s="207" t="s">
        <v>121</v>
      </c>
      <c r="E138" s="38"/>
      <c r="F138" s="208" t="s">
        <v>297</v>
      </c>
      <c r="G138" s="38"/>
      <c r="H138" s="38"/>
      <c r="I138" s="209"/>
      <c r="J138" s="38"/>
      <c r="K138" s="38"/>
      <c r="L138" s="42"/>
      <c r="M138" s="210"/>
      <c r="N138" s="211"/>
      <c r="O138" s="82"/>
      <c r="P138" s="82"/>
      <c r="Q138" s="82"/>
      <c r="R138" s="82"/>
      <c r="S138" s="82"/>
      <c r="T138" s="83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121</v>
      </c>
      <c r="AU138" s="15" t="s">
        <v>80</v>
      </c>
    </row>
    <row r="139" spans="1:47" s="2" customFormat="1" ht="12">
      <c r="A139" s="36"/>
      <c r="B139" s="37"/>
      <c r="C139" s="38"/>
      <c r="D139" s="235" t="s">
        <v>275</v>
      </c>
      <c r="E139" s="38"/>
      <c r="F139" s="236" t="s">
        <v>298</v>
      </c>
      <c r="G139" s="38"/>
      <c r="H139" s="38"/>
      <c r="I139" s="209"/>
      <c r="J139" s="38"/>
      <c r="K139" s="38"/>
      <c r="L139" s="42"/>
      <c r="M139" s="210"/>
      <c r="N139" s="211"/>
      <c r="O139" s="82"/>
      <c r="P139" s="82"/>
      <c r="Q139" s="82"/>
      <c r="R139" s="82"/>
      <c r="S139" s="82"/>
      <c r="T139" s="83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275</v>
      </c>
      <c r="AU139" s="15" t="s">
        <v>80</v>
      </c>
    </row>
    <row r="140" spans="1:63" s="11" customFormat="1" ht="22.8" customHeight="1">
      <c r="A140" s="11"/>
      <c r="B140" s="180"/>
      <c r="C140" s="181"/>
      <c r="D140" s="182" t="s">
        <v>69</v>
      </c>
      <c r="E140" s="233" t="s">
        <v>299</v>
      </c>
      <c r="F140" s="233" t="s">
        <v>300</v>
      </c>
      <c r="G140" s="181"/>
      <c r="H140" s="181"/>
      <c r="I140" s="184"/>
      <c r="J140" s="234">
        <f>BK140</f>
        <v>0</v>
      </c>
      <c r="K140" s="181"/>
      <c r="L140" s="186"/>
      <c r="M140" s="187"/>
      <c r="N140" s="188"/>
      <c r="O140" s="188"/>
      <c r="P140" s="189">
        <f>SUM(P141:P143)</f>
        <v>0</v>
      </c>
      <c r="Q140" s="188"/>
      <c r="R140" s="189">
        <f>SUM(R141:R143)</f>
        <v>0</v>
      </c>
      <c r="S140" s="188"/>
      <c r="T140" s="190">
        <f>SUM(T141:T143)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191" t="s">
        <v>80</v>
      </c>
      <c r="AT140" s="192" t="s">
        <v>69</v>
      </c>
      <c r="AU140" s="192" t="s">
        <v>78</v>
      </c>
      <c r="AY140" s="191" t="s">
        <v>114</v>
      </c>
      <c r="BK140" s="193">
        <f>SUM(BK141:BK143)</f>
        <v>0</v>
      </c>
    </row>
    <row r="141" spans="1:65" s="2" customFormat="1" ht="16.5" customHeight="1">
      <c r="A141" s="36"/>
      <c r="B141" s="37"/>
      <c r="C141" s="194" t="s">
        <v>301</v>
      </c>
      <c r="D141" s="194" t="s">
        <v>115</v>
      </c>
      <c r="E141" s="195" t="s">
        <v>302</v>
      </c>
      <c r="F141" s="196" t="s">
        <v>303</v>
      </c>
      <c r="G141" s="197" t="s">
        <v>169</v>
      </c>
      <c r="H141" s="198">
        <v>95</v>
      </c>
      <c r="I141" s="199"/>
      <c r="J141" s="200">
        <f>ROUND(I141*H141,2)</f>
        <v>0</v>
      </c>
      <c r="K141" s="196" t="s">
        <v>208</v>
      </c>
      <c r="L141" s="42"/>
      <c r="M141" s="201" t="s">
        <v>19</v>
      </c>
      <c r="N141" s="202" t="s">
        <v>41</v>
      </c>
      <c r="O141" s="82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78</v>
      </c>
      <c r="AT141" s="205" t="s">
        <v>115</v>
      </c>
      <c r="AU141" s="205" t="s">
        <v>80</v>
      </c>
      <c r="AY141" s="15" t="s">
        <v>114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5" t="s">
        <v>78</v>
      </c>
      <c r="BK141" s="206">
        <f>ROUND(I141*H141,2)</f>
        <v>0</v>
      </c>
      <c r="BL141" s="15" t="s">
        <v>78</v>
      </c>
      <c r="BM141" s="205" t="s">
        <v>304</v>
      </c>
    </row>
    <row r="142" spans="1:47" s="2" customFormat="1" ht="12">
      <c r="A142" s="36"/>
      <c r="B142" s="37"/>
      <c r="C142" s="38"/>
      <c r="D142" s="207" t="s">
        <v>121</v>
      </c>
      <c r="E142" s="38"/>
      <c r="F142" s="208" t="s">
        <v>305</v>
      </c>
      <c r="G142" s="38"/>
      <c r="H142" s="38"/>
      <c r="I142" s="209"/>
      <c r="J142" s="38"/>
      <c r="K142" s="38"/>
      <c r="L142" s="42"/>
      <c r="M142" s="210"/>
      <c r="N142" s="211"/>
      <c r="O142" s="82"/>
      <c r="P142" s="82"/>
      <c r="Q142" s="82"/>
      <c r="R142" s="82"/>
      <c r="S142" s="82"/>
      <c r="T142" s="83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121</v>
      </c>
      <c r="AU142" s="15" t="s">
        <v>80</v>
      </c>
    </row>
    <row r="143" spans="1:47" s="2" customFormat="1" ht="12">
      <c r="A143" s="36"/>
      <c r="B143" s="37"/>
      <c r="C143" s="38"/>
      <c r="D143" s="235" t="s">
        <v>275</v>
      </c>
      <c r="E143" s="38"/>
      <c r="F143" s="236" t="s">
        <v>306</v>
      </c>
      <c r="G143" s="38"/>
      <c r="H143" s="38"/>
      <c r="I143" s="209"/>
      <c r="J143" s="38"/>
      <c r="K143" s="38"/>
      <c r="L143" s="42"/>
      <c r="M143" s="210"/>
      <c r="N143" s="211"/>
      <c r="O143" s="82"/>
      <c r="P143" s="82"/>
      <c r="Q143" s="82"/>
      <c r="R143" s="82"/>
      <c r="S143" s="82"/>
      <c r="T143" s="83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275</v>
      </c>
      <c r="AU143" s="15" t="s">
        <v>80</v>
      </c>
    </row>
    <row r="144" spans="1:63" s="11" customFormat="1" ht="22.8" customHeight="1">
      <c r="A144" s="11"/>
      <c r="B144" s="180"/>
      <c r="C144" s="181"/>
      <c r="D144" s="182" t="s">
        <v>69</v>
      </c>
      <c r="E144" s="233" t="s">
        <v>307</v>
      </c>
      <c r="F144" s="233" t="s">
        <v>308</v>
      </c>
      <c r="G144" s="181"/>
      <c r="H144" s="181"/>
      <c r="I144" s="184"/>
      <c r="J144" s="234">
        <f>BK144</f>
        <v>0</v>
      </c>
      <c r="K144" s="181"/>
      <c r="L144" s="186"/>
      <c r="M144" s="187"/>
      <c r="N144" s="188"/>
      <c r="O144" s="188"/>
      <c r="P144" s="189">
        <f>SUM(P145:P249)</f>
        <v>0</v>
      </c>
      <c r="Q144" s="188"/>
      <c r="R144" s="189">
        <f>SUM(R145:R249)</f>
        <v>0</v>
      </c>
      <c r="S144" s="188"/>
      <c r="T144" s="190">
        <f>SUM(T145:T249)</f>
        <v>0.148555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191" t="s">
        <v>80</v>
      </c>
      <c r="AT144" s="192" t="s">
        <v>69</v>
      </c>
      <c r="AU144" s="192" t="s">
        <v>78</v>
      </c>
      <c r="AY144" s="191" t="s">
        <v>114</v>
      </c>
      <c r="BK144" s="193">
        <f>SUM(BK145:BK249)</f>
        <v>0</v>
      </c>
    </row>
    <row r="145" spans="1:65" s="2" customFormat="1" ht="16.5" customHeight="1">
      <c r="A145" s="36"/>
      <c r="B145" s="37"/>
      <c r="C145" s="194" t="s">
        <v>309</v>
      </c>
      <c r="D145" s="194" t="s">
        <v>115</v>
      </c>
      <c r="E145" s="195" t="s">
        <v>310</v>
      </c>
      <c r="F145" s="196" t="s">
        <v>311</v>
      </c>
      <c r="G145" s="197" t="s">
        <v>118</v>
      </c>
      <c r="H145" s="198">
        <v>2</v>
      </c>
      <c r="I145" s="199"/>
      <c r="J145" s="200">
        <f>ROUND(I145*H145,2)</f>
        <v>0</v>
      </c>
      <c r="K145" s="196" t="s">
        <v>208</v>
      </c>
      <c r="L145" s="42"/>
      <c r="M145" s="201" t="s">
        <v>19</v>
      </c>
      <c r="N145" s="202" t="s">
        <v>41</v>
      </c>
      <c r="O145" s="82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78</v>
      </c>
      <c r="AT145" s="205" t="s">
        <v>115</v>
      </c>
      <c r="AU145" s="205" t="s">
        <v>80</v>
      </c>
      <c r="AY145" s="15" t="s">
        <v>114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5" t="s">
        <v>78</v>
      </c>
      <c r="BK145" s="206">
        <f>ROUND(I145*H145,2)</f>
        <v>0</v>
      </c>
      <c r="BL145" s="15" t="s">
        <v>78</v>
      </c>
      <c r="BM145" s="205" t="s">
        <v>312</v>
      </c>
    </row>
    <row r="146" spans="1:47" s="2" customFormat="1" ht="12">
      <c r="A146" s="36"/>
      <c r="B146" s="37"/>
      <c r="C146" s="38"/>
      <c r="D146" s="207" t="s">
        <v>121</v>
      </c>
      <c r="E146" s="38"/>
      <c r="F146" s="208" t="s">
        <v>313</v>
      </c>
      <c r="G146" s="38"/>
      <c r="H146" s="38"/>
      <c r="I146" s="209"/>
      <c r="J146" s="38"/>
      <c r="K146" s="38"/>
      <c r="L146" s="42"/>
      <c r="M146" s="210"/>
      <c r="N146" s="211"/>
      <c r="O146" s="82"/>
      <c r="P146" s="82"/>
      <c r="Q146" s="82"/>
      <c r="R146" s="82"/>
      <c r="S146" s="82"/>
      <c r="T146" s="83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121</v>
      </c>
      <c r="AU146" s="15" t="s">
        <v>80</v>
      </c>
    </row>
    <row r="147" spans="1:47" s="2" customFormat="1" ht="12">
      <c r="A147" s="36"/>
      <c r="B147" s="37"/>
      <c r="C147" s="38"/>
      <c r="D147" s="235" t="s">
        <v>275</v>
      </c>
      <c r="E147" s="38"/>
      <c r="F147" s="236" t="s">
        <v>314</v>
      </c>
      <c r="G147" s="38"/>
      <c r="H147" s="38"/>
      <c r="I147" s="209"/>
      <c r="J147" s="38"/>
      <c r="K147" s="38"/>
      <c r="L147" s="42"/>
      <c r="M147" s="210"/>
      <c r="N147" s="211"/>
      <c r="O147" s="82"/>
      <c r="P147" s="82"/>
      <c r="Q147" s="82"/>
      <c r="R147" s="82"/>
      <c r="S147" s="82"/>
      <c r="T147" s="83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275</v>
      </c>
      <c r="AU147" s="15" t="s">
        <v>80</v>
      </c>
    </row>
    <row r="148" spans="1:65" s="2" customFormat="1" ht="16.5" customHeight="1">
      <c r="A148" s="36"/>
      <c r="B148" s="37"/>
      <c r="C148" s="194" t="s">
        <v>315</v>
      </c>
      <c r="D148" s="194" t="s">
        <v>115</v>
      </c>
      <c r="E148" s="195" t="s">
        <v>316</v>
      </c>
      <c r="F148" s="196" t="s">
        <v>317</v>
      </c>
      <c r="G148" s="197" t="s">
        <v>118</v>
      </c>
      <c r="H148" s="198">
        <v>4</v>
      </c>
      <c r="I148" s="199"/>
      <c r="J148" s="200">
        <f>ROUND(I148*H148,2)</f>
        <v>0</v>
      </c>
      <c r="K148" s="196" t="s">
        <v>208</v>
      </c>
      <c r="L148" s="42"/>
      <c r="M148" s="201" t="s">
        <v>19</v>
      </c>
      <c r="N148" s="202" t="s">
        <v>41</v>
      </c>
      <c r="O148" s="82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78</v>
      </c>
      <c r="AT148" s="205" t="s">
        <v>115</v>
      </c>
      <c r="AU148" s="205" t="s">
        <v>80</v>
      </c>
      <c r="AY148" s="15" t="s">
        <v>114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5" t="s">
        <v>78</v>
      </c>
      <c r="BK148" s="206">
        <f>ROUND(I148*H148,2)</f>
        <v>0</v>
      </c>
      <c r="BL148" s="15" t="s">
        <v>78</v>
      </c>
      <c r="BM148" s="205" t="s">
        <v>318</v>
      </c>
    </row>
    <row r="149" spans="1:47" s="2" customFormat="1" ht="12">
      <c r="A149" s="36"/>
      <c r="B149" s="37"/>
      <c r="C149" s="38"/>
      <c r="D149" s="207" t="s">
        <v>121</v>
      </c>
      <c r="E149" s="38"/>
      <c r="F149" s="208" t="s">
        <v>319</v>
      </c>
      <c r="G149" s="38"/>
      <c r="H149" s="38"/>
      <c r="I149" s="209"/>
      <c r="J149" s="38"/>
      <c r="K149" s="38"/>
      <c r="L149" s="42"/>
      <c r="M149" s="210"/>
      <c r="N149" s="211"/>
      <c r="O149" s="82"/>
      <c r="P149" s="82"/>
      <c r="Q149" s="82"/>
      <c r="R149" s="82"/>
      <c r="S149" s="82"/>
      <c r="T149" s="83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121</v>
      </c>
      <c r="AU149" s="15" t="s">
        <v>80</v>
      </c>
    </row>
    <row r="150" spans="1:47" s="2" customFormat="1" ht="12">
      <c r="A150" s="36"/>
      <c r="B150" s="37"/>
      <c r="C150" s="38"/>
      <c r="D150" s="235" t="s">
        <v>275</v>
      </c>
      <c r="E150" s="38"/>
      <c r="F150" s="236" t="s">
        <v>320</v>
      </c>
      <c r="G150" s="38"/>
      <c r="H150" s="38"/>
      <c r="I150" s="209"/>
      <c r="J150" s="38"/>
      <c r="K150" s="38"/>
      <c r="L150" s="42"/>
      <c r="M150" s="210"/>
      <c r="N150" s="211"/>
      <c r="O150" s="82"/>
      <c r="P150" s="82"/>
      <c r="Q150" s="82"/>
      <c r="R150" s="82"/>
      <c r="S150" s="82"/>
      <c r="T150" s="83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275</v>
      </c>
      <c r="AU150" s="15" t="s">
        <v>80</v>
      </c>
    </row>
    <row r="151" spans="1:65" s="2" customFormat="1" ht="16.5" customHeight="1">
      <c r="A151" s="36"/>
      <c r="B151" s="37"/>
      <c r="C151" s="194" t="s">
        <v>321</v>
      </c>
      <c r="D151" s="194" t="s">
        <v>115</v>
      </c>
      <c r="E151" s="195" t="s">
        <v>322</v>
      </c>
      <c r="F151" s="196" t="s">
        <v>323</v>
      </c>
      <c r="G151" s="197" t="s">
        <v>118</v>
      </c>
      <c r="H151" s="198">
        <v>4</v>
      </c>
      <c r="I151" s="199"/>
      <c r="J151" s="200">
        <f>ROUND(I151*H151,2)</f>
        <v>0</v>
      </c>
      <c r="K151" s="196" t="s">
        <v>208</v>
      </c>
      <c r="L151" s="42"/>
      <c r="M151" s="201" t="s">
        <v>19</v>
      </c>
      <c r="N151" s="202" t="s">
        <v>41</v>
      </c>
      <c r="O151" s="82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78</v>
      </c>
      <c r="AT151" s="205" t="s">
        <v>115</v>
      </c>
      <c r="AU151" s="205" t="s">
        <v>80</v>
      </c>
      <c r="AY151" s="15" t="s">
        <v>114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5" t="s">
        <v>78</v>
      </c>
      <c r="BK151" s="206">
        <f>ROUND(I151*H151,2)</f>
        <v>0</v>
      </c>
      <c r="BL151" s="15" t="s">
        <v>78</v>
      </c>
      <c r="BM151" s="205" t="s">
        <v>324</v>
      </c>
    </row>
    <row r="152" spans="1:47" s="2" customFormat="1" ht="12">
      <c r="A152" s="36"/>
      <c r="B152" s="37"/>
      <c r="C152" s="38"/>
      <c r="D152" s="207" t="s">
        <v>121</v>
      </c>
      <c r="E152" s="38"/>
      <c r="F152" s="208" t="s">
        <v>325</v>
      </c>
      <c r="G152" s="38"/>
      <c r="H152" s="38"/>
      <c r="I152" s="209"/>
      <c r="J152" s="38"/>
      <c r="K152" s="38"/>
      <c r="L152" s="42"/>
      <c r="M152" s="210"/>
      <c r="N152" s="211"/>
      <c r="O152" s="82"/>
      <c r="P152" s="82"/>
      <c r="Q152" s="82"/>
      <c r="R152" s="82"/>
      <c r="S152" s="82"/>
      <c r="T152" s="83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121</v>
      </c>
      <c r="AU152" s="15" t="s">
        <v>80</v>
      </c>
    </row>
    <row r="153" spans="1:47" s="2" customFormat="1" ht="12">
      <c r="A153" s="36"/>
      <c r="B153" s="37"/>
      <c r="C153" s="38"/>
      <c r="D153" s="235" t="s">
        <v>275</v>
      </c>
      <c r="E153" s="38"/>
      <c r="F153" s="236" t="s">
        <v>326</v>
      </c>
      <c r="G153" s="38"/>
      <c r="H153" s="38"/>
      <c r="I153" s="209"/>
      <c r="J153" s="38"/>
      <c r="K153" s="38"/>
      <c r="L153" s="42"/>
      <c r="M153" s="210"/>
      <c r="N153" s="211"/>
      <c r="O153" s="82"/>
      <c r="P153" s="82"/>
      <c r="Q153" s="82"/>
      <c r="R153" s="82"/>
      <c r="S153" s="82"/>
      <c r="T153" s="83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275</v>
      </c>
      <c r="AU153" s="15" t="s">
        <v>80</v>
      </c>
    </row>
    <row r="154" spans="1:65" s="2" customFormat="1" ht="16.5" customHeight="1">
      <c r="A154" s="36"/>
      <c r="B154" s="37"/>
      <c r="C154" s="194" t="s">
        <v>327</v>
      </c>
      <c r="D154" s="194" t="s">
        <v>115</v>
      </c>
      <c r="E154" s="195" t="s">
        <v>328</v>
      </c>
      <c r="F154" s="196" t="s">
        <v>329</v>
      </c>
      <c r="G154" s="197" t="s">
        <v>118</v>
      </c>
      <c r="H154" s="198">
        <v>1</v>
      </c>
      <c r="I154" s="199"/>
      <c r="J154" s="200">
        <f>ROUND(I154*H154,2)</f>
        <v>0</v>
      </c>
      <c r="K154" s="196" t="s">
        <v>208</v>
      </c>
      <c r="L154" s="42"/>
      <c r="M154" s="201" t="s">
        <v>19</v>
      </c>
      <c r="N154" s="202" t="s">
        <v>41</v>
      </c>
      <c r="O154" s="82"/>
      <c r="P154" s="203">
        <f>O154*H154</f>
        <v>0</v>
      </c>
      <c r="Q154" s="203">
        <v>0</v>
      </c>
      <c r="R154" s="203">
        <f>Q154*H154</f>
        <v>0</v>
      </c>
      <c r="S154" s="203">
        <v>0.01</v>
      </c>
      <c r="T154" s="204">
        <f>S154*H154</f>
        <v>0.01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5" t="s">
        <v>78</v>
      </c>
      <c r="AT154" s="205" t="s">
        <v>115</v>
      </c>
      <c r="AU154" s="205" t="s">
        <v>80</v>
      </c>
      <c r="AY154" s="15" t="s">
        <v>114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5" t="s">
        <v>78</v>
      </c>
      <c r="BK154" s="206">
        <f>ROUND(I154*H154,2)</f>
        <v>0</v>
      </c>
      <c r="BL154" s="15" t="s">
        <v>78</v>
      </c>
      <c r="BM154" s="205" t="s">
        <v>330</v>
      </c>
    </row>
    <row r="155" spans="1:47" s="2" customFormat="1" ht="12">
      <c r="A155" s="36"/>
      <c r="B155" s="37"/>
      <c r="C155" s="38"/>
      <c r="D155" s="207" t="s">
        <v>121</v>
      </c>
      <c r="E155" s="38"/>
      <c r="F155" s="208" t="s">
        <v>331</v>
      </c>
      <c r="G155" s="38"/>
      <c r="H155" s="38"/>
      <c r="I155" s="209"/>
      <c r="J155" s="38"/>
      <c r="K155" s="38"/>
      <c r="L155" s="42"/>
      <c r="M155" s="210"/>
      <c r="N155" s="211"/>
      <c r="O155" s="82"/>
      <c r="P155" s="82"/>
      <c r="Q155" s="82"/>
      <c r="R155" s="82"/>
      <c r="S155" s="82"/>
      <c r="T155" s="83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121</v>
      </c>
      <c r="AU155" s="15" t="s">
        <v>80</v>
      </c>
    </row>
    <row r="156" spans="1:47" s="2" customFormat="1" ht="12">
      <c r="A156" s="36"/>
      <c r="B156" s="37"/>
      <c r="C156" s="38"/>
      <c r="D156" s="235" t="s">
        <v>275</v>
      </c>
      <c r="E156" s="38"/>
      <c r="F156" s="236" t="s">
        <v>332</v>
      </c>
      <c r="G156" s="38"/>
      <c r="H156" s="38"/>
      <c r="I156" s="209"/>
      <c r="J156" s="38"/>
      <c r="K156" s="38"/>
      <c r="L156" s="42"/>
      <c r="M156" s="210"/>
      <c r="N156" s="211"/>
      <c r="O156" s="82"/>
      <c r="P156" s="82"/>
      <c r="Q156" s="82"/>
      <c r="R156" s="82"/>
      <c r="S156" s="82"/>
      <c r="T156" s="83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275</v>
      </c>
      <c r="AU156" s="15" t="s">
        <v>80</v>
      </c>
    </row>
    <row r="157" spans="1:65" s="2" customFormat="1" ht="16.5" customHeight="1">
      <c r="A157" s="36"/>
      <c r="B157" s="37"/>
      <c r="C157" s="194" t="s">
        <v>333</v>
      </c>
      <c r="D157" s="194" t="s">
        <v>115</v>
      </c>
      <c r="E157" s="195" t="s">
        <v>334</v>
      </c>
      <c r="F157" s="196" t="s">
        <v>335</v>
      </c>
      <c r="G157" s="197" t="s">
        <v>118</v>
      </c>
      <c r="H157" s="198">
        <v>1</v>
      </c>
      <c r="I157" s="199"/>
      <c r="J157" s="200">
        <f>ROUND(I157*H157,2)</f>
        <v>0</v>
      </c>
      <c r="K157" s="196" t="s">
        <v>208</v>
      </c>
      <c r="L157" s="42"/>
      <c r="M157" s="201" t="s">
        <v>19</v>
      </c>
      <c r="N157" s="202" t="s">
        <v>41</v>
      </c>
      <c r="O157" s="82"/>
      <c r="P157" s="203">
        <f>O157*H157</f>
        <v>0</v>
      </c>
      <c r="Q157" s="203">
        <v>0</v>
      </c>
      <c r="R157" s="203">
        <f>Q157*H157</f>
        <v>0</v>
      </c>
      <c r="S157" s="203">
        <v>0.015</v>
      </c>
      <c r="T157" s="204">
        <f>S157*H157</f>
        <v>0.015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78</v>
      </c>
      <c r="AT157" s="205" t="s">
        <v>115</v>
      </c>
      <c r="AU157" s="205" t="s">
        <v>80</v>
      </c>
      <c r="AY157" s="15" t="s">
        <v>114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5" t="s">
        <v>78</v>
      </c>
      <c r="BK157" s="206">
        <f>ROUND(I157*H157,2)</f>
        <v>0</v>
      </c>
      <c r="BL157" s="15" t="s">
        <v>78</v>
      </c>
      <c r="BM157" s="205" t="s">
        <v>336</v>
      </c>
    </row>
    <row r="158" spans="1:47" s="2" customFormat="1" ht="12">
      <c r="A158" s="36"/>
      <c r="B158" s="37"/>
      <c r="C158" s="38"/>
      <c r="D158" s="207" t="s">
        <v>121</v>
      </c>
      <c r="E158" s="38"/>
      <c r="F158" s="208" t="s">
        <v>337</v>
      </c>
      <c r="G158" s="38"/>
      <c r="H158" s="38"/>
      <c r="I158" s="209"/>
      <c r="J158" s="38"/>
      <c r="K158" s="38"/>
      <c r="L158" s="42"/>
      <c r="M158" s="210"/>
      <c r="N158" s="211"/>
      <c r="O158" s="82"/>
      <c r="P158" s="82"/>
      <c r="Q158" s="82"/>
      <c r="R158" s="82"/>
      <c r="S158" s="82"/>
      <c r="T158" s="83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121</v>
      </c>
      <c r="AU158" s="15" t="s">
        <v>80</v>
      </c>
    </row>
    <row r="159" spans="1:47" s="2" customFormat="1" ht="12">
      <c r="A159" s="36"/>
      <c r="B159" s="37"/>
      <c r="C159" s="38"/>
      <c r="D159" s="235" t="s">
        <v>275</v>
      </c>
      <c r="E159" s="38"/>
      <c r="F159" s="236" t="s">
        <v>338</v>
      </c>
      <c r="G159" s="38"/>
      <c r="H159" s="38"/>
      <c r="I159" s="209"/>
      <c r="J159" s="38"/>
      <c r="K159" s="38"/>
      <c r="L159" s="42"/>
      <c r="M159" s="210"/>
      <c r="N159" s="211"/>
      <c r="O159" s="82"/>
      <c r="P159" s="82"/>
      <c r="Q159" s="82"/>
      <c r="R159" s="82"/>
      <c r="S159" s="82"/>
      <c r="T159" s="83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275</v>
      </c>
      <c r="AU159" s="15" t="s">
        <v>80</v>
      </c>
    </row>
    <row r="160" spans="1:65" s="2" customFormat="1" ht="16.5" customHeight="1">
      <c r="A160" s="36"/>
      <c r="B160" s="37"/>
      <c r="C160" s="194" t="s">
        <v>339</v>
      </c>
      <c r="D160" s="194" t="s">
        <v>115</v>
      </c>
      <c r="E160" s="195" t="s">
        <v>340</v>
      </c>
      <c r="F160" s="196" t="s">
        <v>341</v>
      </c>
      <c r="G160" s="197" t="s">
        <v>118</v>
      </c>
      <c r="H160" s="198">
        <v>1</v>
      </c>
      <c r="I160" s="199"/>
      <c r="J160" s="200">
        <f>ROUND(I160*H160,2)</f>
        <v>0</v>
      </c>
      <c r="K160" s="196" t="s">
        <v>208</v>
      </c>
      <c r="L160" s="42"/>
      <c r="M160" s="201" t="s">
        <v>19</v>
      </c>
      <c r="N160" s="202" t="s">
        <v>41</v>
      </c>
      <c r="O160" s="82"/>
      <c r="P160" s="203">
        <f>O160*H160</f>
        <v>0</v>
      </c>
      <c r="Q160" s="203">
        <v>0</v>
      </c>
      <c r="R160" s="203">
        <f>Q160*H160</f>
        <v>0</v>
      </c>
      <c r="S160" s="203">
        <v>0.026</v>
      </c>
      <c r="T160" s="204">
        <f>S160*H160</f>
        <v>0.026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5" t="s">
        <v>78</v>
      </c>
      <c r="AT160" s="205" t="s">
        <v>115</v>
      </c>
      <c r="AU160" s="205" t="s">
        <v>80</v>
      </c>
      <c r="AY160" s="15" t="s">
        <v>114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5" t="s">
        <v>78</v>
      </c>
      <c r="BK160" s="206">
        <f>ROUND(I160*H160,2)</f>
        <v>0</v>
      </c>
      <c r="BL160" s="15" t="s">
        <v>78</v>
      </c>
      <c r="BM160" s="205" t="s">
        <v>342</v>
      </c>
    </row>
    <row r="161" spans="1:47" s="2" customFormat="1" ht="12">
      <c r="A161" s="36"/>
      <c r="B161" s="37"/>
      <c r="C161" s="38"/>
      <c r="D161" s="207" t="s">
        <v>121</v>
      </c>
      <c r="E161" s="38"/>
      <c r="F161" s="208" t="s">
        <v>343</v>
      </c>
      <c r="G161" s="38"/>
      <c r="H161" s="38"/>
      <c r="I161" s="209"/>
      <c r="J161" s="38"/>
      <c r="K161" s="38"/>
      <c r="L161" s="42"/>
      <c r="M161" s="210"/>
      <c r="N161" s="211"/>
      <c r="O161" s="82"/>
      <c r="P161" s="82"/>
      <c r="Q161" s="82"/>
      <c r="R161" s="82"/>
      <c r="S161" s="82"/>
      <c r="T161" s="83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121</v>
      </c>
      <c r="AU161" s="15" t="s">
        <v>80</v>
      </c>
    </row>
    <row r="162" spans="1:47" s="2" customFormat="1" ht="12">
      <c r="A162" s="36"/>
      <c r="B162" s="37"/>
      <c r="C162" s="38"/>
      <c r="D162" s="235" t="s">
        <v>275</v>
      </c>
      <c r="E162" s="38"/>
      <c r="F162" s="236" t="s">
        <v>344</v>
      </c>
      <c r="G162" s="38"/>
      <c r="H162" s="38"/>
      <c r="I162" s="209"/>
      <c r="J162" s="38"/>
      <c r="K162" s="38"/>
      <c r="L162" s="42"/>
      <c r="M162" s="210"/>
      <c r="N162" s="211"/>
      <c r="O162" s="82"/>
      <c r="P162" s="82"/>
      <c r="Q162" s="82"/>
      <c r="R162" s="82"/>
      <c r="S162" s="82"/>
      <c r="T162" s="83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275</v>
      </c>
      <c r="AU162" s="15" t="s">
        <v>80</v>
      </c>
    </row>
    <row r="163" spans="1:65" s="2" customFormat="1" ht="16.5" customHeight="1">
      <c r="A163" s="36"/>
      <c r="B163" s="37"/>
      <c r="C163" s="194" t="s">
        <v>345</v>
      </c>
      <c r="D163" s="194" t="s">
        <v>115</v>
      </c>
      <c r="E163" s="195" t="s">
        <v>346</v>
      </c>
      <c r="F163" s="196" t="s">
        <v>347</v>
      </c>
      <c r="G163" s="197" t="s">
        <v>118</v>
      </c>
      <c r="H163" s="198">
        <v>2</v>
      </c>
      <c r="I163" s="199"/>
      <c r="J163" s="200">
        <f>ROUND(I163*H163,2)</f>
        <v>0</v>
      </c>
      <c r="K163" s="196" t="s">
        <v>208</v>
      </c>
      <c r="L163" s="42"/>
      <c r="M163" s="201" t="s">
        <v>19</v>
      </c>
      <c r="N163" s="202" t="s">
        <v>41</v>
      </c>
      <c r="O163" s="82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78</v>
      </c>
      <c r="AT163" s="205" t="s">
        <v>115</v>
      </c>
      <c r="AU163" s="205" t="s">
        <v>80</v>
      </c>
      <c r="AY163" s="15" t="s">
        <v>114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5" t="s">
        <v>78</v>
      </c>
      <c r="BK163" s="206">
        <f>ROUND(I163*H163,2)</f>
        <v>0</v>
      </c>
      <c r="BL163" s="15" t="s">
        <v>78</v>
      </c>
      <c r="BM163" s="205" t="s">
        <v>348</v>
      </c>
    </row>
    <row r="164" spans="1:47" s="2" customFormat="1" ht="12">
      <c r="A164" s="36"/>
      <c r="B164" s="37"/>
      <c r="C164" s="38"/>
      <c r="D164" s="207" t="s">
        <v>121</v>
      </c>
      <c r="E164" s="38"/>
      <c r="F164" s="208" t="s">
        <v>349</v>
      </c>
      <c r="G164" s="38"/>
      <c r="H164" s="38"/>
      <c r="I164" s="209"/>
      <c r="J164" s="38"/>
      <c r="K164" s="38"/>
      <c r="L164" s="42"/>
      <c r="M164" s="210"/>
      <c r="N164" s="211"/>
      <c r="O164" s="82"/>
      <c r="P164" s="82"/>
      <c r="Q164" s="82"/>
      <c r="R164" s="82"/>
      <c r="S164" s="82"/>
      <c r="T164" s="83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121</v>
      </c>
      <c r="AU164" s="15" t="s">
        <v>80</v>
      </c>
    </row>
    <row r="165" spans="1:47" s="2" customFormat="1" ht="12">
      <c r="A165" s="36"/>
      <c r="B165" s="37"/>
      <c r="C165" s="38"/>
      <c r="D165" s="235" t="s">
        <v>275</v>
      </c>
      <c r="E165" s="38"/>
      <c r="F165" s="236" t="s">
        <v>350</v>
      </c>
      <c r="G165" s="38"/>
      <c r="H165" s="38"/>
      <c r="I165" s="209"/>
      <c r="J165" s="38"/>
      <c r="K165" s="38"/>
      <c r="L165" s="42"/>
      <c r="M165" s="210"/>
      <c r="N165" s="211"/>
      <c r="O165" s="82"/>
      <c r="P165" s="82"/>
      <c r="Q165" s="82"/>
      <c r="R165" s="82"/>
      <c r="S165" s="82"/>
      <c r="T165" s="83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275</v>
      </c>
      <c r="AU165" s="15" t="s">
        <v>80</v>
      </c>
    </row>
    <row r="166" spans="1:65" s="2" customFormat="1" ht="16.5" customHeight="1">
      <c r="A166" s="36"/>
      <c r="B166" s="37"/>
      <c r="C166" s="194" t="s">
        <v>351</v>
      </c>
      <c r="D166" s="194" t="s">
        <v>115</v>
      </c>
      <c r="E166" s="195" t="s">
        <v>352</v>
      </c>
      <c r="F166" s="196" t="s">
        <v>353</v>
      </c>
      <c r="G166" s="197" t="s">
        <v>118</v>
      </c>
      <c r="H166" s="198">
        <v>1</v>
      </c>
      <c r="I166" s="199"/>
      <c r="J166" s="200">
        <f>ROUND(I166*H166,2)</f>
        <v>0</v>
      </c>
      <c r="K166" s="196" t="s">
        <v>208</v>
      </c>
      <c r="L166" s="42"/>
      <c r="M166" s="201" t="s">
        <v>19</v>
      </c>
      <c r="N166" s="202" t="s">
        <v>41</v>
      </c>
      <c r="O166" s="82"/>
      <c r="P166" s="203">
        <f>O166*H166</f>
        <v>0</v>
      </c>
      <c r="Q166" s="203">
        <v>0</v>
      </c>
      <c r="R166" s="203">
        <f>Q166*H166</f>
        <v>0</v>
      </c>
      <c r="S166" s="203">
        <v>0.034</v>
      </c>
      <c r="T166" s="204">
        <f>S166*H166</f>
        <v>0.034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78</v>
      </c>
      <c r="AT166" s="205" t="s">
        <v>115</v>
      </c>
      <c r="AU166" s="205" t="s">
        <v>80</v>
      </c>
      <c r="AY166" s="15" t="s">
        <v>114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5" t="s">
        <v>78</v>
      </c>
      <c r="BK166" s="206">
        <f>ROUND(I166*H166,2)</f>
        <v>0</v>
      </c>
      <c r="BL166" s="15" t="s">
        <v>78</v>
      </c>
      <c r="BM166" s="205" t="s">
        <v>354</v>
      </c>
    </row>
    <row r="167" spans="1:47" s="2" customFormat="1" ht="12">
      <c r="A167" s="36"/>
      <c r="B167" s="37"/>
      <c r="C167" s="38"/>
      <c r="D167" s="207" t="s">
        <v>121</v>
      </c>
      <c r="E167" s="38"/>
      <c r="F167" s="208" t="s">
        <v>355</v>
      </c>
      <c r="G167" s="38"/>
      <c r="H167" s="38"/>
      <c r="I167" s="209"/>
      <c r="J167" s="38"/>
      <c r="K167" s="38"/>
      <c r="L167" s="42"/>
      <c r="M167" s="210"/>
      <c r="N167" s="211"/>
      <c r="O167" s="82"/>
      <c r="P167" s="82"/>
      <c r="Q167" s="82"/>
      <c r="R167" s="82"/>
      <c r="S167" s="82"/>
      <c r="T167" s="83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121</v>
      </c>
      <c r="AU167" s="15" t="s">
        <v>80</v>
      </c>
    </row>
    <row r="168" spans="1:47" s="2" customFormat="1" ht="12">
      <c r="A168" s="36"/>
      <c r="B168" s="37"/>
      <c r="C168" s="38"/>
      <c r="D168" s="235" t="s">
        <v>275</v>
      </c>
      <c r="E168" s="38"/>
      <c r="F168" s="236" t="s">
        <v>356</v>
      </c>
      <c r="G168" s="38"/>
      <c r="H168" s="38"/>
      <c r="I168" s="209"/>
      <c r="J168" s="38"/>
      <c r="K168" s="38"/>
      <c r="L168" s="42"/>
      <c r="M168" s="210"/>
      <c r="N168" s="211"/>
      <c r="O168" s="82"/>
      <c r="P168" s="82"/>
      <c r="Q168" s="82"/>
      <c r="R168" s="82"/>
      <c r="S168" s="82"/>
      <c r="T168" s="83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275</v>
      </c>
      <c r="AU168" s="15" t="s">
        <v>80</v>
      </c>
    </row>
    <row r="169" spans="1:65" s="2" customFormat="1" ht="16.5" customHeight="1">
      <c r="A169" s="36"/>
      <c r="B169" s="37"/>
      <c r="C169" s="194" t="s">
        <v>357</v>
      </c>
      <c r="D169" s="194" t="s">
        <v>115</v>
      </c>
      <c r="E169" s="195" t="s">
        <v>358</v>
      </c>
      <c r="F169" s="196" t="s">
        <v>359</v>
      </c>
      <c r="G169" s="197" t="s">
        <v>169</v>
      </c>
      <c r="H169" s="198">
        <v>100</v>
      </c>
      <c r="I169" s="199"/>
      <c r="J169" s="200">
        <f>ROUND(I169*H169,2)</f>
        <v>0</v>
      </c>
      <c r="K169" s="196" t="s">
        <v>208</v>
      </c>
      <c r="L169" s="42"/>
      <c r="M169" s="201" t="s">
        <v>19</v>
      </c>
      <c r="N169" s="202" t="s">
        <v>41</v>
      </c>
      <c r="O169" s="82"/>
      <c r="P169" s="203">
        <f>O169*H169</f>
        <v>0</v>
      </c>
      <c r="Q169" s="203">
        <v>0</v>
      </c>
      <c r="R169" s="203">
        <f>Q169*H169</f>
        <v>0</v>
      </c>
      <c r="S169" s="203">
        <v>0</v>
      </c>
      <c r="T169" s="204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5" t="s">
        <v>78</v>
      </c>
      <c r="AT169" s="205" t="s">
        <v>115</v>
      </c>
      <c r="AU169" s="205" t="s">
        <v>80</v>
      </c>
      <c r="AY169" s="15" t="s">
        <v>114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5" t="s">
        <v>78</v>
      </c>
      <c r="BK169" s="206">
        <f>ROUND(I169*H169,2)</f>
        <v>0</v>
      </c>
      <c r="BL169" s="15" t="s">
        <v>78</v>
      </c>
      <c r="BM169" s="205" t="s">
        <v>360</v>
      </c>
    </row>
    <row r="170" spans="1:47" s="2" customFormat="1" ht="12">
      <c r="A170" s="36"/>
      <c r="B170" s="37"/>
      <c r="C170" s="38"/>
      <c r="D170" s="207" t="s">
        <v>121</v>
      </c>
      <c r="E170" s="38"/>
      <c r="F170" s="208" t="s">
        <v>361</v>
      </c>
      <c r="G170" s="38"/>
      <c r="H170" s="38"/>
      <c r="I170" s="209"/>
      <c r="J170" s="38"/>
      <c r="K170" s="38"/>
      <c r="L170" s="42"/>
      <c r="M170" s="210"/>
      <c r="N170" s="211"/>
      <c r="O170" s="82"/>
      <c r="P170" s="82"/>
      <c r="Q170" s="82"/>
      <c r="R170" s="82"/>
      <c r="S170" s="82"/>
      <c r="T170" s="83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121</v>
      </c>
      <c r="AU170" s="15" t="s">
        <v>80</v>
      </c>
    </row>
    <row r="171" spans="1:47" s="2" customFormat="1" ht="12">
      <c r="A171" s="36"/>
      <c r="B171" s="37"/>
      <c r="C171" s="38"/>
      <c r="D171" s="235" t="s">
        <v>275</v>
      </c>
      <c r="E171" s="38"/>
      <c r="F171" s="236" t="s">
        <v>362</v>
      </c>
      <c r="G171" s="38"/>
      <c r="H171" s="38"/>
      <c r="I171" s="209"/>
      <c r="J171" s="38"/>
      <c r="K171" s="38"/>
      <c r="L171" s="42"/>
      <c r="M171" s="210"/>
      <c r="N171" s="211"/>
      <c r="O171" s="82"/>
      <c r="P171" s="82"/>
      <c r="Q171" s="82"/>
      <c r="R171" s="82"/>
      <c r="S171" s="82"/>
      <c r="T171" s="83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275</v>
      </c>
      <c r="AU171" s="15" t="s">
        <v>80</v>
      </c>
    </row>
    <row r="172" spans="1:65" s="2" customFormat="1" ht="16.5" customHeight="1">
      <c r="A172" s="36"/>
      <c r="B172" s="37"/>
      <c r="C172" s="194" t="s">
        <v>363</v>
      </c>
      <c r="D172" s="194" t="s">
        <v>115</v>
      </c>
      <c r="E172" s="195" t="s">
        <v>364</v>
      </c>
      <c r="F172" s="196" t="s">
        <v>365</v>
      </c>
      <c r="G172" s="197" t="s">
        <v>169</v>
      </c>
      <c r="H172" s="198">
        <v>50</v>
      </c>
      <c r="I172" s="199"/>
      <c r="J172" s="200">
        <f>ROUND(I172*H172,2)</f>
        <v>0</v>
      </c>
      <c r="K172" s="196" t="s">
        <v>208</v>
      </c>
      <c r="L172" s="42"/>
      <c r="M172" s="201" t="s">
        <v>19</v>
      </c>
      <c r="N172" s="202" t="s">
        <v>41</v>
      </c>
      <c r="O172" s="82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78</v>
      </c>
      <c r="AT172" s="205" t="s">
        <v>115</v>
      </c>
      <c r="AU172" s="205" t="s">
        <v>80</v>
      </c>
      <c r="AY172" s="15" t="s">
        <v>114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5" t="s">
        <v>78</v>
      </c>
      <c r="BK172" s="206">
        <f>ROUND(I172*H172,2)</f>
        <v>0</v>
      </c>
      <c r="BL172" s="15" t="s">
        <v>78</v>
      </c>
      <c r="BM172" s="205" t="s">
        <v>366</v>
      </c>
    </row>
    <row r="173" spans="1:47" s="2" customFormat="1" ht="12">
      <c r="A173" s="36"/>
      <c r="B173" s="37"/>
      <c r="C173" s="38"/>
      <c r="D173" s="207" t="s">
        <v>121</v>
      </c>
      <c r="E173" s="38"/>
      <c r="F173" s="208" t="s">
        <v>367</v>
      </c>
      <c r="G173" s="38"/>
      <c r="H173" s="38"/>
      <c r="I173" s="209"/>
      <c r="J173" s="38"/>
      <c r="K173" s="38"/>
      <c r="L173" s="42"/>
      <c r="M173" s="210"/>
      <c r="N173" s="211"/>
      <c r="O173" s="82"/>
      <c r="P173" s="82"/>
      <c r="Q173" s="82"/>
      <c r="R173" s="82"/>
      <c r="S173" s="82"/>
      <c r="T173" s="83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121</v>
      </c>
      <c r="AU173" s="15" t="s">
        <v>80</v>
      </c>
    </row>
    <row r="174" spans="1:47" s="2" customFormat="1" ht="12">
      <c r="A174" s="36"/>
      <c r="B174" s="37"/>
      <c r="C174" s="38"/>
      <c r="D174" s="235" t="s">
        <v>275</v>
      </c>
      <c r="E174" s="38"/>
      <c r="F174" s="236" t="s">
        <v>368</v>
      </c>
      <c r="G174" s="38"/>
      <c r="H174" s="38"/>
      <c r="I174" s="209"/>
      <c r="J174" s="38"/>
      <c r="K174" s="38"/>
      <c r="L174" s="42"/>
      <c r="M174" s="210"/>
      <c r="N174" s="211"/>
      <c r="O174" s="82"/>
      <c r="P174" s="82"/>
      <c r="Q174" s="82"/>
      <c r="R174" s="82"/>
      <c r="S174" s="82"/>
      <c r="T174" s="83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275</v>
      </c>
      <c r="AU174" s="15" t="s">
        <v>80</v>
      </c>
    </row>
    <row r="175" spans="1:65" s="2" customFormat="1" ht="16.5" customHeight="1">
      <c r="A175" s="36"/>
      <c r="B175" s="37"/>
      <c r="C175" s="194" t="s">
        <v>369</v>
      </c>
      <c r="D175" s="194" t="s">
        <v>115</v>
      </c>
      <c r="E175" s="195" t="s">
        <v>370</v>
      </c>
      <c r="F175" s="196" t="s">
        <v>371</v>
      </c>
      <c r="G175" s="197" t="s">
        <v>118</v>
      </c>
      <c r="H175" s="198">
        <v>10</v>
      </c>
      <c r="I175" s="199"/>
      <c r="J175" s="200">
        <f>ROUND(I175*H175,2)</f>
        <v>0</v>
      </c>
      <c r="K175" s="196" t="s">
        <v>208</v>
      </c>
      <c r="L175" s="42"/>
      <c r="M175" s="201" t="s">
        <v>19</v>
      </c>
      <c r="N175" s="202" t="s">
        <v>41</v>
      </c>
      <c r="O175" s="82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78</v>
      </c>
      <c r="AT175" s="205" t="s">
        <v>115</v>
      </c>
      <c r="AU175" s="205" t="s">
        <v>80</v>
      </c>
      <c r="AY175" s="15" t="s">
        <v>114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5" t="s">
        <v>78</v>
      </c>
      <c r="BK175" s="206">
        <f>ROUND(I175*H175,2)</f>
        <v>0</v>
      </c>
      <c r="BL175" s="15" t="s">
        <v>78</v>
      </c>
      <c r="BM175" s="205" t="s">
        <v>372</v>
      </c>
    </row>
    <row r="176" spans="1:47" s="2" customFormat="1" ht="12">
      <c r="A176" s="36"/>
      <c r="B176" s="37"/>
      <c r="C176" s="38"/>
      <c r="D176" s="207" t="s">
        <v>121</v>
      </c>
      <c r="E176" s="38"/>
      <c r="F176" s="208" t="s">
        <v>373</v>
      </c>
      <c r="G176" s="38"/>
      <c r="H176" s="38"/>
      <c r="I176" s="209"/>
      <c r="J176" s="38"/>
      <c r="K176" s="38"/>
      <c r="L176" s="42"/>
      <c r="M176" s="210"/>
      <c r="N176" s="211"/>
      <c r="O176" s="82"/>
      <c r="P176" s="82"/>
      <c r="Q176" s="82"/>
      <c r="R176" s="82"/>
      <c r="S176" s="82"/>
      <c r="T176" s="83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121</v>
      </c>
      <c r="AU176" s="15" t="s">
        <v>80</v>
      </c>
    </row>
    <row r="177" spans="1:47" s="2" customFormat="1" ht="12">
      <c r="A177" s="36"/>
      <c r="B177" s="37"/>
      <c r="C177" s="38"/>
      <c r="D177" s="235" t="s">
        <v>275</v>
      </c>
      <c r="E177" s="38"/>
      <c r="F177" s="236" t="s">
        <v>374</v>
      </c>
      <c r="G177" s="38"/>
      <c r="H177" s="38"/>
      <c r="I177" s="209"/>
      <c r="J177" s="38"/>
      <c r="K177" s="38"/>
      <c r="L177" s="42"/>
      <c r="M177" s="210"/>
      <c r="N177" s="211"/>
      <c r="O177" s="82"/>
      <c r="P177" s="82"/>
      <c r="Q177" s="82"/>
      <c r="R177" s="82"/>
      <c r="S177" s="82"/>
      <c r="T177" s="83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275</v>
      </c>
      <c r="AU177" s="15" t="s">
        <v>80</v>
      </c>
    </row>
    <row r="178" spans="1:65" s="2" customFormat="1" ht="16.5" customHeight="1">
      <c r="A178" s="36"/>
      <c r="B178" s="37"/>
      <c r="C178" s="194" t="s">
        <v>375</v>
      </c>
      <c r="D178" s="194" t="s">
        <v>115</v>
      </c>
      <c r="E178" s="195" t="s">
        <v>376</v>
      </c>
      <c r="F178" s="196" t="s">
        <v>377</v>
      </c>
      <c r="G178" s="197" t="s">
        <v>118</v>
      </c>
      <c r="H178" s="198">
        <v>10</v>
      </c>
      <c r="I178" s="199"/>
      <c r="J178" s="200">
        <f>ROUND(I178*H178,2)</f>
        <v>0</v>
      </c>
      <c r="K178" s="196" t="s">
        <v>208</v>
      </c>
      <c r="L178" s="42"/>
      <c r="M178" s="201" t="s">
        <v>19</v>
      </c>
      <c r="N178" s="202" t="s">
        <v>41</v>
      </c>
      <c r="O178" s="82"/>
      <c r="P178" s="203">
        <f>O178*H178</f>
        <v>0</v>
      </c>
      <c r="Q178" s="203">
        <v>0</v>
      </c>
      <c r="R178" s="203">
        <f>Q178*H178</f>
        <v>0</v>
      </c>
      <c r="S178" s="203">
        <v>0</v>
      </c>
      <c r="T178" s="204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5" t="s">
        <v>78</v>
      </c>
      <c r="AT178" s="205" t="s">
        <v>115</v>
      </c>
      <c r="AU178" s="205" t="s">
        <v>80</v>
      </c>
      <c r="AY178" s="15" t="s">
        <v>114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5" t="s">
        <v>78</v>
      </c>
      <c r="BK178" s="206">
        <f>ROUND(I178*H178,2)</f>
        <v>0</v>
      </c>
      <c r="BL178" s="15" t="s">
        <v>78</v>
      </c>
      <c r="BM178" s="205" t="s">
        <v>378</v>
      </c>
    </row>
    <row r="179" spans="1:47" s="2" customFormat="1" ht="12">
      <c r="A179" s="36"/>
      <c r="B179" s="37"/>
      <c r="C179" s="38"/>
      <c r="D179" s="207" t="s">
        <v>121</v>
      </c>
      <c r="E179" s="38"/>
      <c r="F179" s="208" t="s">
        <v>379</v>
      </c>
      <c r="G179" s="38"/>
      <c r="H179" s="38"/>
      <c r="I179" s="209"/>
      <c r="J179" s="38"/>
      <c r="K179" s="38"/>
      <c r="L179" s="42"/>
      <c r="M179" s="210"/>
      <c r="N179" s="211"/>
      <c r="O179" s="82"/>
      <c r="P179" s="82"/>
      <c r="Q179" s="82"/>
      <c r="R179" s="82"/>
      <c r="S179" s="82"/>
      <c r="T179" s="83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121</v>
      </c>
      <c r="AU179" s="15" t="s">
        <v>80</v>
      </c>
    </row>
    <row r="180" spans="1:47" s="2" customFormat="1" ht="12">
      <c r="A180" s="36"/>
      <c r="B180" s="37"/>
      <c r="C180" s="38"/>
      <c r="D180" s="235" t="s">
        <v>275</v>
      </c>
      <c r="E180" s="38"/>
      <c r="F180" s="236" t="s">
        <v>380</v>
      </c>
      <c r="G180" s="38"/>
      <c r="H180" s="38"/>
      <c r="I180" s="209"/>
      <c r="J180" s="38"/>
      <c r="K180" s="38"/>
      <c r="L180" s="42"/>
      <c r="M180" s="210"/>
      <c r="N180" s="211"/>
      <c r="O180" s="82"/>
      <c r="P180" s="82"/>
      <c r="Q180" s="82"/>
      <c r="R180" s="82"/>
      <c r="S180" s="82"/>
      <c r="T180" s="83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275</v>
      </c>
      <c r="AU180" s="15" t="s">
        <v>80</v>
      </c>
    </row>
    <row r="181" spans="1:65" s="2" customFormat="1" ht="16.5" customHeight="1">
      <c r="A181" s="36"/>
      <c r="B181" s="37"/>
      <c r="C181" s="194" t="s">
        <v>381</v>
      </c>
      <c r="D181" s="194" t="s">
        <v>115</v>
      </c>
      <c r="E181" s="195" t="s">
        <v>382</v>
      </c>
      <c r="F181" s="196" t="s">
        <v>383</v>
      </c>
      <c r="G181" s="197" t="s">
        <v>118</v>
      </c>
      <c r="H181" s="198">
        <v>10</v>
      </c>
      <c r="I181" s="199"/>
      <c r="J181" s="200">
        <f>ROUND(I181*H181,2)</f>
        <v>0</v>
      </c>
      <c r="K181" s="196" t="s">
        <v>208</v>
      </c>
      <c r="L181" s="42"/>
      <c r="M181" s="201" t="s">
        <v>19</v>
      </c>
      <c r="N181" s="202" t="s">
        <v>41</v>
      </c>
      <c r="O181" s="82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78</v>
      </c>
      <c r="AT181" s="205" t="s">
        <v>115</v>
      </c>
      <c r="AU181" s="205" t="s">
        <v>80</v>
      </c>
      <c r="AY181" s="15" t="s">
        <v>114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5" t="s">
        <v>78</v>
      </c>
      <c r="BK181" s="206">
        <f>ROUND(I181*H181,2)</f>
        <v>0</v>
      </c>
      <c r="BL181" s="15" t="s">
        <v>78</v>
      </c>
      <c r="BM181" s="205" t="s">
        <v>384</v>
      </c>
    </row>
    <row r="182" spans="1:47" s="2" customFormat="1" ht="12">
      <c r="A182" s="36"/>
      <c r="B182" s="37"/>
      <c r="C182" s="38"/>
      <c r="D182" s="207" t="s">
        <v>121</v>
      </c>
      <c r="E182" s="38"/>
      <c r="F182" s="208" t="s">
        <v>385</v>
      </c>
      <c r="G182" s="38"/>
      <c r="H182" s="38"/>
      <c r="I182" s="209"/>
      <c r="J182" s="38"/>
      <c r="K182" s="38"/>
      <c r="L182" s="42"/>
      <c r="M182" s="210"/>
      <c r="N182" s="211"/>
      <c r="O182" s="82"/>
      <c r="P182" s="82"/>
      <c r="Q182" s="82"/>
      <c r="R182" s="82"/>
      <c r="S182" s="82"/>
      <c r="T182" s="83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121</v>
      </c>
      <c r="AU182" s="15" t="s">
        <v>80</v>
      </c>
    </row>
    <row r="183" spans="1:47" s="2" customFormat="1" ht="12">
      <c r="A183" s="36"/>
      <c r="B183" s="37"/>
      <c r="C183" s="38"/>
      <c r="D183" s="235" t="s">
        <v>275</v>
      </c>
      <c r="E183" s="38"/>
      <c r="F183" s="236" t="s">
        <v>386</v>
      </c>
      <c r="G183" s="38"/>
      <c r="H183" s="38"/>
      <c r="I183" s="209"/>
      <c r="J183" s="38"/>
      <c r="K183" s="38"/>
      <c r="L183" s="42"/>
      <c r="M183" s="210"/>
      <c r="N183" s="211"/>
      <c r="O183" s="82"/>
      <c r="P183" s="82"/>
      <c r="Q183" s="82"/>
      <c r="R183" s="82"/>
      <c r="S183" s="82"/>
      <c r="T183" s="83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275</v>
      </c>
      <c r="AU183" s="15" t="s">
        <v>80</v>
      </c>
    </row>
    <row r="184" spans="1:65" s="2" customFormat="1" ht="16.5" customHeight="1">
      <c r="A184" s="36"/>
      <c r="B184" s="37"/>
      <c r="C184" s="194" t="s">
        <v>387</v>
      </c>
      <c r="D184" s="194" t="s">
        <v>115</v>
      </c>
      <c r="E184" s="195" t="s">
        <v>388</v>
      </c>
      <c r="F184" s="196" t="s">
        <v>389</v>
      </c>
      <c r="G184" s="197" t="s">
        <v>118</v>
      </c>
      <c r="H184" s="198">
        <v>10</v>
      </c>
      <c r="I184" s="199"/>
      <c r="J184" s="200">
        <f>ROUND(I184*H184,2)</f>
        <v>0</v>
      </c>
      <c r="K184" s="196" t="s">
        <v>208</v>
      </c>
      <c r="L184" s="42"/>
      <c r="M184" s="201" t="s">
        <v>19</v>
      </c>
      <c r="N184" s="202" t="s">
        <v>41</v>
      </c>
      <c r="O184" s="82"/>
      <c r="P184" s="203">
        <f>O184*H184</f>
        <v>0</v>
      </c>
      <c r="Q184" s="203">
        <v>0</v>
      </c>
      <c r="R184" s="203">
        <f>Q184*H184</f>
        <v>0</v>
      </c>
      <c r="S184" s="203">
        <v>0</v>
      </c>
      <c r="T184" s="20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5" t="s">
        <v>78</v>
      </c>
      <c r="AT184" s="205" t="s">
        <v>115</v>
      </c>
      <c r="AU184" s="205" t="s">
        <v>80</v>
      </c>
      <c r="AY184" s="15" t="s">
        <v>114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5" t="s">
        <v>78</v>
      </c>
      <c r="BK184" s="206">
        <f>ROUND(I184*H184,2)</f>
        <v>0</v>
      </c>
      <c r="BL184" s="15" t="s">
        <v>78</v>
      </c>
      <c r="BM184" s="205" t="s">
        <v>390</v>
      </c>
    </row>
    <row r="185" spans="1:47" s="2" customFormat="1" ht="12">
      <c r="A185" s="36"/>
      <c r="B185" s="37"/>
      <c r="C185" s="38"/>
      <c r="D185" s="207" t="s">
        <v>121</v>
      </c>
      <c r="E185" s="38"/>
      <c r="F185" s="208" t="s">
        <v>391</v>
      </c>
      <c r="G185" s="38"/>
      <c r="H185" s="38"/>
      <c r="I185" s="209"/>
      <c r="J185" s="38"/>
      <c r="K185" s="38"/>
      <c r="L185" s="42"/>
      <c r="M185" s="210"/>
      <c r="N185" s="211"/>
      <c r="O185" s="82"/>
      <c r="P185" s="82"/>
      <c r="Q185" s="82"/>
      <c r="R185" s="82"/>
      <c r="S185" s="82"/>
      <c r="T185" s="83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121</v>
      </c>
      <c r="AU185" s="15" t="s">
        <v>80</v>
      </c>
    </row>
    <row r="186" spans="1:47" s="2" customFormat="1" ht="12">
      <c r="A186" s="36"/>
      <c r="B186" s="37"/>
      <c r="C186" s="38"/>
      <c r="D186" s="235" t="s">
        <v>275</v>
      </c>
      <c r="E186" s="38"/>
      <c r="F186" s="236" t="s">
        <v>392</v>
      </c>
      <c r="G186" s="38"/>
      <c r="H186" s="38"/>
      <c r="I186" s="209"/>
      <c r="J186" s="38"/>
      <c r="K186" s="38"/>
      <c r="L186" s="42"/>
      <c r="M186" s="210"/>
      <c r="N186" s="211"/>
      <c r="O186" s="82"/>
      <c r="P186" s="82"/>
      <c r="Q186" s="82"/>
      <c r="R186" s="82"/>
      <c r="S186" s="82"/>
      <c r="T186" s="83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275</v>
      </c>
      <c r="AU186" s="15" t="s">
        <v>80</v>
      </c>
    </row>
    <row r="187" spans="1:65" s="2" customFormat="1" ht="16.5" customHeight="1">
      <c r="A187" s="36"/>
      <c r="B187" s="37"/>
      <c r="C187" s="194" t="s">
        <v>393</v>
      </c>
      <c r="D187" s="194" t="s">
        <v>115</v>
      </c>
      <c r="E187" s="195" t="s">
        <v>394</v>
      </c>
      <c r="F187" s="196" t="s">
        <v>395</v>
      </c>
      <c r="G187" s="197" t="s">
        <v>169</v>
      </c>
      <c r="H187" s="198">
        <v>100</v>
      </c>
      <c r="I187" s="199"/>
      <c r="J187" s="200">
        <f>ROUND(I187*H187,2)</f>
        <v>0</v>
      </c>
      <c r="K187" s="196" t="s">
        <v>208</v>
      </c>
      <c r="L187" s="42"/>
      <c r="M187" s="201" t="s">
        <v>19</v>
      </c>
      <c r="N187" s="202" t="s">
        <v>41</v>
      </c>
      <c r="O187" s="82"/>
      <c r="P187" s="203">
        <f>O187*H187</f>
        <v>0</v>
      </c>
      <c r="Q187" s="203">
        <v>0</v>
      </c>
      <c r="R187" s="203">
        <f>Q187*H187</f>
        <v>0</v>
      </c>
      <c r="S187" s="203">
        <v>0</v>
      </c>
      <c r="T187" s="204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5" t="s">
        <v>78</v>
      </c>
      <c r="AT187" s="205" t="s">
        <v>115</v>
      </c>
      <c r="AU187" s="205" t="s">
        <v>80</v>
      </c>
      <c r="AY187" s="15" t="s">
        <v>114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5" t="s">
        <v>78</v>
      </c>
      <c r="BK187" s="206">
        <f>ROUND(I187*H187,2)</f>
        <v>0</v>
      </c>
      <c r="BL187" s="15" t="s">
        <v>78</v>
      </c>
      <c r="BM187" s="205" t="s">
        <v>396</v>
      </c>
    </row>
    <row r="188" spans="1:47" s="2" customFormat="1" ht="12">
      <c r="A188" s="36"/>
      <c r="B188" s="37"/>
      <c r="C188" s="38"/>
      <c r="D188" s="207" t="s">
        <v>121</v>
      </c>
      <c r="E188" s="38"/>
      <c r="F188" s="208" t="s">
        <v>397</v>
      </c>
      <c r="G188" s="38"/>
      <c r="H188" s="38"/>
      <c r="I188" s="209"/>
      <c r="J188" s="38"/>
      <c r="K188" s="38"/>
      <c r="L188" s="42"/>
      <c r="M188" s="210"/>
      <c r="N188" s="211"/>
      <c r="O188" s="82"/>
      <c r="P188" s="82"/>
      <c r="Q188" s="82"/>
      <c r="R188" s="82"/>
      <c r="S188" s="82"/>
      <c r="T188" s="83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121</v>
      </c>
      <c r="AU188" s="15" t="s">
        <v>80</v>
      </c>
    </row>
    <row r="189" spans="1:47" s="2" customFormat="1" ht="12">
      <c r="A189" s="36"/>
      <c r="B189" s="37"/>
      <c r="C189" s="38"/>
      <c r="D189" s="235" t="s">
        <v>275</v>
      </c>
      <c r="E189" s="38"/>
      <c r="F189" s="236" t="s">
        <v>398</v>
      </c>
      <c r="G189" s="38"/>
      <c r="H189" s="38"/>
      <c r="I189" s="209"/>
      <c r="J189" s="38"/>
      <c r="K189" s="38"/>
      <c r="L189" s="42"/>
      <c r="M189" s="210"/>
      <c r="N189" s="211"/>
      <c r="O189" s="82"/>
      <c r="P189" s="82"/>
      <c r="Q189" s="82"/>
      <c r="R189" s="82"/>
      <c r="S189" s="82"/>
      <c r="T189" s="83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275</v>
      </c>
      <c r="AU189" s="15" t="s">
        <v>80</v>
      </c>
    </row>
    <row r="190" spans="1:65" s="2" customFormat="1" ht="16.5" customHeight="1">
      <c r="A190" s="36"/>
      <c r="B190" s="37"/>
      <c r="C190" s="194" t="s">
        <v>399</v>
      </c>
      <c r="D190" s="194" t="s">
        <v>115</v>
      </c>
      <c r="E190" s="195" t="s">
        <v>400</v>
      </c>
      <c r="F190" s="196" t="s">
        <v>401</v>
      </c>
      <c r="G190" s="197" t="s">
        <v>118</v>
      </c>
      <c r="H190" s="198">
        <v>30</v>
      </c>
      <c r="I190" s="199"/>
      <c r="J190" s="200">
        <f>ROUND(I190*H190,2)</f>
        <v>0</v>
      </c>
      <c r="K190" s="196" t="s">
        <v>208</v>
      </c>
      <c r="L190" s="42"/>
      <c r="M190" s="201" t="s">
        <v>19</v>
      </c>
      <c r="N190" s="202" t="s">
        <v>41</v>
      </c>
      <c r="O190" s="82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5" t="s">
        <v>78</v>
      </c>
      <c r="AT190" s="205" t="s">
        <v>115</v>
      </c>
      <c r="AU190" s="205" t="s">
        <v>80</v>
      </c>
      <c r="AY190" s="15" t="s">
        <v>114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5" t="s">
        <v>78</v>
      </c>
      <c r="BK190" s="206">
        <f>ROUND(I190*H190,2)</f>
        <v>0</v>
      </c>
      <c r="BL190" s="15" t="s">
        <v>78</v>
      </c>
      <c r="BM190" s="205" t="s">
        <v>402</v>
      </c>
    </row>
    <row r="191" spans="1:47" s="2" customFormat="1" ht="12">
      <c r="A191" s="36"/>
      <c r="B191" s="37"/>
      <c r="C191" s="38"/>
      <c r="D191" s="207" t="s">
        <v>121</v>
      </c>
      <c r="E191" s="38"/>
      <c r="F191" s="208" t="s">
        <v>403</v>
      </c>
      <c r="G191" s="38"/>
      <c r="H191" s="38"/>
      <c r="I191" s="209"/>
      <c r="J191" s="38"/>
      <c r="K191" s="38"/>
      <c r="L191" s="42"/>
      <c r="M191" s="210"/>
      <c r="N191" s="211"/>
      <c r="O191" s="82"/>
      <c r="P191" s="82"/>
      <c r="Q191" s="82"/>
      <c r="R191" s="82"/>
      <c r="S191" s="82"/>
      <c r="T191" s="83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121</v>
      </c>
      <c r="AU191" s="15" t="s">
        <v>80</v>
      </c>
    </row>
    <row r="192" spans="1:47" s="2" customFormat="1" ht="12">
      <c r="A192" s="36"/>
      <c r="B192" s="37"/>
      <c r="C192" s="38"/>
      <c r="D192" s="235" t="s">
        <v>275</v>
      </c>
      <c r="E192" s="38"/>
      <c r="F192" s="236" t="s">
        <v>404</v>
      </c>
      <c r="G192" s="38"/>
      <c r="H192" s="38"/>
      <c r="I192" s="209"/>
      <c r="J192" s="38"/>
      <c r="K192" s="38"/>
      <c r="L192" s="42"/>
      <c r="M192" s="210"/>
      <c r="N192" s="211"/>
      <c r="O192" s="82"/>
      <c r="P192" s="82"/>
      <c r="Q192" s="82"/>
      <c r="R192" s="82"/>
      <c r="S192" s="82"/>
      <c r="T192" s="83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275</v>
      </c>
      <c r="AU192" s="15" t="s">
        <v>80</v>
      </c>
    </row>
    <row r="193" spans="1:65" s="2" customFormat="1" ht="16.5" customHeight="1">
      <c r="A193" s="36"/>
      <c r="B193" s="37"/>
      <c r="C193" s="194" t="s">
        <v>405</v>
      </c>
      <c r="D193" s="194" t="s">
        <v>115</v>
      </c>
      <c r="E193" s="195" t="s">
        <v>406</v>
      </c>
      <c r="F193" s="196" t="s">
        <v>407</v>
      </c>
      <c r="G193" s="197" t="s">
        <v>272</v>
      </c>
      <c r="H193" s="198">
        <v>25</v>
      </c>
      <c r="I193" s="199"/>
      <c r="J193" s="200">
        <f>ROUND(I193*H193,2)</f>
        <v>0</v>
      </c>
      <c r="K193" s="196" t="s">
        <v>208</v>
      </c>
      <c r="L193" s="42"/>
      <c r="M193" s="201" t="s">
        <v>19</v>
      </c>
      <c r="N193" s="202" t="s">
        <v>41</v>
      </c>
      <c r="O193" s="82"/>
      <c r="P193" s="203">
        <f>O193*H193</f>
        <v>0</v>
      </c>
      <c r="Q193" s="203">
        <v>0</v>
      </c>
      <c r="R193" s="203">
        <f>Q193*H193</f>
        <v>0</v>
      </c>
      <c r="S193" s="203">
        <v>0</v>
      </c>
      <c r="T193" s="20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5" t="s">
        <v>78</v>
      </c>
      <c r="AT193" s="205" t="s">
        <v>115</v>
      </c>
      <c r="AU193" s="205" t="s">
        <v>80</v>
      </c>
      <c r="AY193" s="15" t="s">
        <v>114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15" t="s">
        <v>78</v>
      </c>
      <c r="BK193" s="206">
        <f>ROUND(I193*H193,2)</f>
        <v>0</v>
      </c>
      <c r="BL193" s="15" t="s">
        <v>78</v>
      </c>
      <c r="BM193" s="205" t="s">
        <v>408</v>
      </c>
    </row>
    <row r="194" spans="1:47" s="2" customFormat="1" ht="12">
      <c r="A194" s="36"/>
      <c r="B194" s="37"/>
      <c r="C194" s="38"/>
      <c r="D194" s="207" t="s">
        <v>121</v>
      </c>
      <c r="E194" s="38"/>
      <c r="F194" s="208" t="s">
        <v>409</v>
      </c>
      <c r="G194" s="38"/>
      <c r="H194" s="38"/>
      <c r="I194" s="209"/>
      <c r="J194" s="38"/>
      <c r="K194" s="38"/>
      <c r="L194" s="42"/>
      <c r="M194" s="210"/>
      <c r="N194" s="211"/>
      <c r="O194" s="82"/>
      <c r="P194" s="82"/>
      <c r="Q194" s="82"/>
      <c r="R194" s="82"/>
      <c r="S194" s="82"/>
      <c r="T194" s="83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121</v>
      </c>
      <c r="AU194" s="15" t="s">
        <v>80</v>
      </c>
    </row>
    <row r="195" spans="1:47" s="2" customFormat="1" ht="12">
      <c r="A195" s="36"/>
      <c r="B195" s="37"/>
      <c r="C195" s="38"/>
      <c r="D195" s="235" t="s">
        <v>275</v>
      </c>
      <c r="E195" s="38"/>
      <c r="F195" s="236" t="s">
        <v>410</v>
      </c>
      <c r="G195" s="38"/>
      <c r="H195" s="38"/>
      <c r="I195" s="209"/>
      <c r="J195" s="38"/>
      <c r="K195" s="38"/>
      <c r="L195" s="42"/>
      <c r="M195" s="210"/>
      <c r="N195" s="211"/>
      <c r="O195" s="82"/>
      <c r="P195" s="82"/>
      <c r="Q195" s="82"/>
      <c r="R195" s="82"/>
      <c r="S195" s="82"/>
      <c r="T195" s="83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275</v>
      </c>
      <c r="AU195" s="15" t="s">
        <v>80</v>
      </c>
    </row>
    <row r="196" spans="1:65" s="2" customFormat="1" ht="16.5" customHeight="1">
      <c r="A196" s="36"/>
      <c r="B196" s="37"/>
      <c r="C196" s="194" t="s">
        <v>411</v>
      </c>
      <c r="D196" s="194" t="s">
        <v>115</v>
      </c>
      <c r="E196" s="195" t="s">
        <v>412</v>
      </c>
      <c r="F196" s="196" t="s">
        <v>413</v>
      </c>
      <c r="G196" s="197" t="s">
        <v>272</v>
      </c>
      <c r="H196" s="198">
        <v>25</v>
      </c>
      <c r="I196" s="199"/>
      <c r="J196" s="200">
        <f>ROUND(I196*H196,2)</f>
        <v>0</v>
      </c>
      <c r="K196" s="196" t="s">
        <v>208</v>
      </c>
      <c r="L196" s="42"/>
      <c r="M196" s="201" t="s">
        <v>19</v>
      </c>
      <c r="N196" s="202" t="s">
        <v>41</v>
      </c>
      <c r="O196" s="82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5" t="s">
        <v>78</v>
      </c>
      <c r="AT196" s="205" t="s">
        <v>115</v>
      </c>
      <c r="AU196" s="205" t="s">
        <v>80</v>
      </c>
      <c r="AY196" s="15" t="s">
        <v>114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5" t="s">
        <v>78</v>
      </c>
      <c r="BK196" s="206">
        <f>ROUND(I196*H196,2)</f>
        <v>0</v>
      </c>
      <c r="BL196" s="15" t="s">
        <v>78</v>
      </c>
      <c r="BM196" s="205" t="s">
        <v>414</v>
      </c>
    </row>
    <row r="197" spans="1:47" s="2" customFormat="1" ht="12">
      <c r="A197" s="36"/>
      <c r="B197" s="37"/>
      <c r="C197" s="38"/>
      <c r="D197" s="207" t="s">
        <v>121</v>
      </c>
      <c r="E197" s="38"/>
      <c r="F197" s="208" t="s">
        <v>415</v>
      </c>
      <c r="G197" s="38"/>
      <c r="H197" s="38"/>
      <c r="I197" s="209"/>
      <c r="J197" s="38"/>
      <c r="K197" s="38"/>
      <c r="L197" s="42"/>
      <c r="M197" s="210"/>
      <c r="N197" s="211"/>
      <c r="O197" s="82"/>
      <c r="P197" s="82"/>
      <c r="Q197" s="82"/>
      <c r="R197" s="82"/>
      <c r="S197" s="82"/>
      <c r="T197" s="83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5" t="s">
        <v>121</v>
      </c>
      <c r="AU197" s="15" t="s">
        <v>80</v>
      </c>
    </row>
    <row r="198" spans="1:47" s="2" customFormat="1" ht="12">
      <c r="A198" s="36"/>
      <c r="B198" s="37"/>
      <c r="C198" s="38"/>
      <c r="D198" s="235" t="s">
        <v>275</v>
      </c>
      <c r="E198" s="38"/>
      <c r="F198" s="236" t="s">
        <v>416</v>
      </c>
      <c r="G198" s="38"/>
      <c r="H198" s="38"/>
      <c r="I198" s="209"/>
      <c r="J198" s="38"/>
      <c r="K198" s="38"/>
      <c r="L198" s="42"/>
      <c r="M198" s="210"/>
      <c r="N198" s="211"/>
      <c r="O198" s="82"/>
      <c r="P198" s="82"/>
      <c r="Q198" s="82"/>
      <c r="R198" s="82"/>
      <c r="S198" s="82"/>
      <c r="T198" s="83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275</v>
      </c>
      <c r="AU198" s="15" t="s">
        <v>80</v>
      </c>
    </row>
    <row r="199" spans="1:65" s="2" customFormat="1" ht="16.5" customHeight="1">
      <c r="A199" s="36"/>
      <c r="B199" s="37"/>
      <c r="C199" s="194" t="s">
        <v>417</v>
      </c>
      <c r="D199" s="194" t="s">
        <v>115</v>
      </c>
      <c r="E199" s="195" t="s">
        <v>418</v>
      </c>
      <c r="F199" s="196" t="s">
        <v>419</v>
      </c>
      <c r="G199" s="197" t="s">
        <v>169</v>
      </c>
      <c r="H199" s="198">
        <v>25</v>
      </c>
      <c r="I199" s="199"/>
      <c r="J199" s="200">
        <f>ROUND(I199*H199,2)</f>
        <v>0</v>
      </c>
      <c r="K199" s="196" t="s">
        <v>208</v>
      </c>
      <c r="L199" s="42"/>
      <c r="M199" s="201" t="s">
        <v>19</v>
      </c>
      <c r="N199" s="202" t="s">
        <v>41</v>
      </c>
      <c r="O199" s="82"/>
      <c r="P199" s="203">
        <f>O199*H199</f>
        <v>0</v>
      </c>
      <c r="Q199" s="203">
        <v>0</v>
      </c>
      <c r="R199" s="203">
        <f>Q199*H199</f>
        <v>0</v>
      </c>
      <c r="S199" s="203">
        <v>0.000449</v>
      </c>
      <c r="T199" s="204">
        <f>S199*H199</f>
        <v>0.011225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5" t="s">
        <v>78</v>
      </c>
      <c r="AT199" s="205" t="s">
        <v>115</v>
      </c>
      <c r="AU199" s="205" t="s">
        <v>80</v>
      </c>
      <c r="AY199" s="15" t="s">
        <v>114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5" t="s">
        <v>78</v>
      </c>
      <c r="BK199" s="206">
        <f>ROUND(I199*H199,2)</f>
        <v>0</v>
      </c>
      <c r="BL199" s="15" t="s">
        <v>78</v>
      </c>
      <c r="BM199" s="205" t="s">
        <v>420</v>
      </c>
    </row>
    <row r="200" spans="1:47" s="2" customFormat="1" ht="12">
      <c r="A200" s="36"/>
      <c r="B200" s="37"/>
      <c r="C200" s="38"/>
      <c r="D200" s="207" t="s">
        <v>121</v>
      </c>
      <c r="E200" s="38"/>
      <c r="F200" s="208" t="s">
        <v>421</v>
      </c>
      <c r="G200" s="38"/>
      <c r="H200" s="38"/>
      <c r="I200" s="209"/>
      <c r="J200" s="38"/>
      <c r="K200" s="38"/>
      <c r="L200" s="42"/>
      <c r="M200" s="210"/>
      <c r="N200" s="211"/>
      <c r="O200" s="82"/>
      <c r="P200" s="82"/>
      <c r="Q200" s="82"/>
      <c r="R200" s="82"/>
      <c r="S200" s="82"/>
      <c r="T200" s="83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121</v>
      </c>
      <c r="AU200" s="15" t="s">
        <v>80</v>
      </c>
    </row>
    <row r="201" spans="1:47" s="2" customFormat="1" ht="12">
      <c r="A201" s="36"/>
      <c r="B201" s="37"/>
      <c r="C201" s="38"/>
      <c r="D201" s="235" t="s">
        <v>275</v>
      </c>
      <c r="E201" s="38"/>
      <c r="F201" s="236" t="s">
        <v>422</v>
      </c>
      <c r="G201" s="38"/>
      <c r="H201" s="38"/>
      <c r="I201" s="209"/>
      <c r="J201" s="38"/>
      <c r="K201" s="38"/>
      <c r="L201" s="42"/>
      <c r="M201" s="210"/>
      <c r="N201" s="211"/>
      <c r="O201" s="82"/>
      <c r="P201" s="82"/>
      <c r="Q201" s="82"/>
      <c r="R201" s="82"/>
      <c r="S201" s="82"/>
      <c r="T201" s="83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275</v>
      </c>
      <c r="AU201" s="15" t="s">
        <v>80</v>
      </c>
    </row>
    <row r="202" spans="1:65" s="2" customFormat="1" ht="16.5" customHeight="1">
      <c r="A202" s="36"/>
      <c r="B202" s="37"/>
      <c r="C202" s="194" t="s">
        <v>423</v>
      </c>
      <c r="D202" s="194" t="s">
        <v>115</v>
      </c>
      <c r="E202" s="195" t="s">
        <v>424</v>
      </c>
      <c r="F202" s="196" t="s">
        <v>425</v>
      </c>
      <c r="G202" s="197" t="s">
        <v>169</v>
      </c>
      <c r="H202" s="198">
        <v>10</v>
      </c>
      <c r="I202" s="199"/>
      <c r="J202" s="200">
        <f>ROUND(I202*H202,2)</f>
        <v>0</v>
      </c>
      <c r="K202" s="196" t="s">
        <v>208</v>
      </c>
      <c r="L202" s="42"/>
      <c r="M202" s="201" t="s">
        <v>19</v>
      </c>
      <c r="N202" s="202" t="s">
        <v>41</v>
      </c>
      <c r="O202" s="82"/>
      <c r="P202" s="203">
        <f>O202*H202</f>
        <v>0</v>
      </c>
      <c r="Q202" s="203">
        <v>0</v>
      </c>
      <c r="R202" s="203">
        <f>Q202*H202</f>
        <v>0</v>
      </c>
      <c r="S202" s="203">
        <v>0.000673</v>
      </c>
      <c r="T202" s="204">
        <f>S202*H202</f>
        <v>0.00673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5" t="s">
        <v>78</v>
      </c>
      <c r="AT202" s="205" t="s">
        <v>115</v>
      </c>
      <c r="AU202" s="205" t="s">
        <v>80</v>
      </c>
      <c r="AY202" s="15" t="s">
        <v>114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5" t="s">
        <v>78</v>
      </c>
      <c r="BK202" s="206">
        <f>ROUND(I202*H202,2)</f>
        <v>0</v>
      </c>
      <c r="BL202" s="15" t="s">
        <v>78</v>
      </c>
      <c r="BM202" s="205" t="s">
        <v>426</v>
      </c>
    </row>
    <row r="203" spans="1:47" s="2" customFormat="1" ht="12">
      <c r="A203" s="36"/>
      <c r="B203" s="37"/>
      <c r="C203" s="38"/>
      <c r="D203" s="207" t="s">
        <v>121</v>
      </c>
      <c r="E203" s="38"/>
      <c r="F203" s="208" t="s">
        <v>427</v>
      </c>
      <c r="G203" s="38"/>
      <c r="H203" s="38"/>
      <c r="I203" s="209"/>
      <c r="J203" s="38"/>
      <c r="K203" s="38"/>
      <c r="L203" s="42"/>
      <c r="M203" s="210"/>
      <c r="N203" s="211"/>
      <c r="O203" s="82"/>
      <c r="P203" s="82"/>
      <c r="Q203" s="82"/>
      <c r="R203" s="82"/>
      <c r="S203" s="82"/>
      <c r="T203" s="83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5" t="s">
        <v>121</v>
      </c>
      <c r="AU203" s="15" t="s">
        <v>80</v>
      </c>
    </row>
    <row r="204" spans="1:47" s="2" customFormat="1" ht="12">
      <c r="A204" s="36"/>
      <c r="B204" s="37"/>
      <c r="C204" s="38"/>
      <c r="D204" s="235" t="s">
        <v>275</v>
      </c>
      <c r="E204" s="38"/>
      <c r="F204" s="236" t="s">
        <v>428</v>
      </c>
      <c r="G204" s="38"/>
      <c r="H204" s="38"/>
      <c r="I204" s="209"/>
      <c r="J204" s="38"/>
      <c r="K204" s="38"/>
      <c r="L204" s="42"/>
      <c r="M204" s="210"/>
      <c r="N204" s="211"/>
      <c r="O204" s="82"/>
      <c r="P204" s="82"/>
      <c r="Q204" s="82"/>
      <c r="R204" s="82"/>
      <c r="S204" s="82"/>
      <c r="T204" s="83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275</v>
      </c>
      <c r="AU204" s="15" t="s">
        <v>80</v>
      </c>
    </row>
    <row r="205" spans="1:65" s="2" customFormat="1" ht="16.5" customHeight="1">
      <c r="A205" s="36"/>
      <c r="B205" s="37"/>
      <c r="C205" s="194" t="s">
        <v>429</v>
      </c>
      <c r="D205" s="194" t="s">
        <v>115</v>
      </c>
      <c r="E205" s="195" t="s">
        <v>430</v>
      </c>
      <c r="F205" s="196" t="s">
        <v>431</v>
      </c>
      <c r="G205" s="197" t="s">
        <v>169</v>
      </c>
      <c r="H205" s="198">
        <v>10</v>
      </c>
      <c r="I205" s="199"/>
      <c r="J205" s="200">
        <f>ROUND(I205*H205,2)</f>
        <v>0</v>
      </c>
      <c r="K205" s="196" t="s">
        <v>208</v>
      </c>
      <c r="L205" s="42"/>
      <c r="M205" s="201" t="s">
        <v>19</v>
      </c>
      <c r="N205" s="202" t="s">
        <v>41</v>
      </c>
      <c r="O205" s="82"/>
      <c r="P205" s="203">
        <f>O205*H205</f>
        <v>0</v>
      </c>
      <c r="Q205" s="203">
        <v>0</v>
      </c>
      <c r="R205" s="203">
        <f>Q205*H205</f>
        <v>0</v>
      </c>
      <c r="S205" s="203">
        <v>0.0005</v>
      </c>
      <c r="T205" s="204">
        <f>S205*H205</f>
        <v>0.005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5" t="s">
        <v>78</v>
      </c>
      <c r="AT205" s="205" t="s">
        <v>115</v>
      </c>
      <c r="AU205" s="205" t="s">
        <v>80</v>
      </c>
      <c r="AY205" s="15" t="s">
        <v>114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5" t="s">
        <v>78</v>
      </c>
      <c r="BK205" s="206">
        <f>ROUND(I205*H205,2)</f>
        <v>0</v>
      </c>
      <c r="BL205" s="15" t="s">
        <v>78</v>
      </c>
      <c r="BM205" s="205" t="s">
        <v>432</v>
      </c>
    </row>
    <row r="206" spans="1:47" s="2" customFormat="1" ht="12">
      <c r="A206" s="36"/>
      <c r="B206" s="37"/>
      <c r="C206" s="38"/>
      <c r="D206" s="207" t="s">
        <v>121</v>
      </c>
      <c r="E206" s="38"/>
      <c r="F206" s="208" t="s">
        <v>433</v>
      </c>
      <c r="G206" s="38"/>
      <c r="H206" s="38"/>
      <c r="I206" s="209"/>
      <c r="J206" s="38"/>
      <c r="K206" s="38"/>
      <c r="L206" s="42"/>
      <c r="M206" s="210"/>
      <c r="N206" s="211"/>
      <c r="O206" s="82"/>
      <c r="P206" s="82"/>
      <c r="Q206" s="82"/>
      <c r="R206" s="82"/>
      <c r="S206" s="82"/>
      <c r="T206" s="83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5" t="s">
        <v>121</v>
      </c>
      <c r="AU206" s="15" t="s">
        <v>80</v>
      </c>
    </row>
    <row r="207" spans="1:47" s="2" customFormat="1" ht="12">
      <c r="A207" s="36"/>
      <c r="B207" s="37"/>
      <c r="C207" s="38"/>
      <c r="D207" s="235" t="s">
        <v>275</v>
      </c>
      <c r="E207" s="38"/>
      <c r="F207" s="236" t="s">
        <v>434</v>
      </c>
      <c r="G207" s="38"/>
      <c r="H207" s="38"/>
      <c r="I207" s="209"/>
      <c r="J207" s="38"/>
      <c r="K207" s="38"/>
      <c r="L207" s="42"/>
      <c r="M207" s="210"/>
      <c r="N207" s="211"/>
      <c r="O207" s="82"/>
      <c r="P207" s="82"/>
      <c r="Q207" s="82"/>
      <c r="R207" s="82"/>
      <c r="S207" s="82"/>
      <c r="T207" s="83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275</v>
      </c>
      <c r="AU207" s="15" t="s">
        <v>80</v>
      </c>
    </row>
    <row r="208" spans="1:65" s="2" customFormat="1" ht="16.5" customHeight="1">
      <c r="A208" s="36"/>
      <c r="B208" s="37"/>
      <c r="C208" s="194" t="s">
        <v>435</v>
      </c>
      <c r="D208" s="194" t="s">
        <v>115</v>
      </c>
      <c r="E208" s="195" t="s">
        <v>436</v>
      </c>
      <c r="F208" s="196" t="s">
        <v>437</v>
      </c>
      <c r="G208" s="197" t="s">
        <v>169</v>
      </c>
      <c r="H208" s="198">
        <v>20</v>
      </c>
      <c r="I208" s="199"/>
      <c r="J208" s="200">
        <f>ROUND(I208*H208,2)</f>
        <v>0</v>
      </c>
      <c r="K208" s="196" t="s">
        <v>208</v>
      </c>
      <c r="L208" s="42"/>
      <c r="M208" s="201" t="s">
        <v>19</v>
      </c>
      <c r="N208" s="202" t="s">
        <v>41</v>
      </c>
      <c r="O208" s="82"/>
      <c r="P208" s="203">
        <f>O208*H208</f>
        <v>0</v>
      </c>
      <c r="Q208" s="203">
        <v>0</v>
      </c>
      <c r="R208" s="203">
        <f>Q208*H208</f>
        <v>0</v>
      </c>
      <c r="S208" s="203">
        <v>0.0013</v>
      </c>
      <c r="T208" s="204">
        <f>S208*H208</f>
        <v>0.026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5" t="s">
        <v>78</v>
      </c>
      <c r="AT208" s="205" t="s">
        <v>115</v>
      </c>
      <c r="AU208" s="205" t="s">
        <v>80</v>
      </c>
      <c r="AY208" s="15" t="s">
        <v>114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5" t="s">
        <v>78</v>
      </c>
      <c r="BK208" s="206">
        <f>ROUND(I208*H208,2)</f>
        <v>0</v>
      </c>
      <c r="BL208" s="15" t="s">
        <v>78</v>
      </c>
      <c r="BM208" s="205" t="s">
        <v>438</v>
      </c>
    </row>
    <row r="209" spans="1:47" s="2" customFormat="1" ht="12">
      <c r="A209" s="36"/>
      <c r="B209" s="37"/>
      <c r="C209" s="38"/>
      <c r="D209" s="207" t="s">
        <v>121</v>
      </c>
      <c r="E209" s="38"/>
      <c r="F209" s="208" t="s">
        <v>439</v>
      </c>
      <c r="G209" s="38"/>
      <c r="H209" s="38"/>
      <c r="I209" s="209"/>
      <c r="J209" s="38"/>
      <c r="K209" s="38"/>
      <c r="L209" s="42"/>
      <c r="M209" s="210"/>
      <c r="N209" s="211"/>
      <c r="O209" s="82"/>
      <c r="P209" s="82"/>
      <c r="Q209" s="82"/>
      <c r="R209" s="82"/>
      <c r="S209" s="82"/>
      <c r="T209" s="83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121</v>
      </c>
      <c r="AU209" s="15" t="s">
        <v>80</v>
      </c>
    </row>
    <row r="210" spans="1:47" s="2" customFormat="1" ht="12">
      <c r="A210" s="36"/>
      <c r="B210" s="37"/>
      <c r="C210" s="38"/>
      <c r="D210" s="235" t="s">
        <v>275</v>
      </c>
      <c r="E210" s="38"/>
      <c r="F210" s="236" t="s">
        <v>440</v>
      </c>
      <c r="G210" s="38"/>
      <c r="H210" s="38"/>
      <c r="I210" s="209"/>
      <c r="J210" s="38"/>
      <c r="K210" s="38"/>
      <c r="L210" s="42"/>
      <c r="M210" s="210"/>
      <c r="N210" s="211"/>
      <c r="O210" s="82"/>
      <c r="P210" s="82"/>
      <c r="Q210" s="82"/>
      <c r="R210" s="82"/>
      <c r="S210" s="82"/>
      <c r="T210" s="83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5" t="s">
        <v>275</v>
      </c>
      <c r="AU210" s="15" t="s">
        <v>80</v>
      </c>
    </row>
    <row r="211" spans="1:65" s="2" customFormat="1" ht="16.5" customHeight="1">
      <c r="A211" s="36"/>
      <c r="B211" s="37"/>
      <c r="C211" s="194" t="s">
        <v>441</v>
      </c>
      <c r="D211" s="194" t="s">
        <v>115</v>
      </c>
      <c r="E211" s="195" t="s">
        <v>442</v>
      </c>
      <c r="F211" s="196" t="s">
        <v>443</v>
      </c>
      <c r="G211" s="197" t="s">
        <v>118</v>
      </c>
      <c r="H211" s="198">
        <v>10</v>
      </c>
      <c r="I211" s="199"/>
      <c r="J211" s="200">
        <f>ROUND(I211*H211,2)</f>
        <v>0</v>
      </c>
      <c r="K211" s="196" t="s">
        <v>208</v>
      </c>
      <c r="L211" s="42"/>
      <c r="M211" s="201" t="s">
        <v>19</v>
      </c>
      <c r="N211" s="202" t="s">
        <v>41</v>
      </c>
      <c r="O211" s="82"/>
      <c r="P211" s="203">
        <f>O211*H211</f>
        <v>0</v>
      </c>
      <c r="Q211" s="203">
        <v>0</v>
      </c>
      <c r="R211" s="203">
        <f>Q211*H211</f>
        <v>0</v>
      </c>
      <c r="S211" s="203">
        <v>0.0001</v>
      </c>
      <c r="T211" s="204">
        <f>S211*H211</f>
        <v>0.001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5" t="s">
        <v>78</v>
      </c>
      <c r="AT211" s="205" t="s">
        <v>115</v>
      </c>
      <c r="AU211" s="205" t="s">
        <v>80</v>
      </c>
      <c r="AY211" s="15" t="s">
        <v>114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15" t="s">
        <v>78</v>
      </c>
      <c r="BK211" s="206">
        <f>ROUND(I211*H211,2)</f>
        <v>0</v>
      </c>
      <c r="BL211" s="15" t="s">
        <v>78</v>
      </c>
      <c r="BM211" s="205" t="s">
        <v>444</v>
      </c>
    </row>
    <row r="212" spans="1:47" s="2" customFormat="1" ht="12">
      <c r="A212" s="36"/>
      <c r="B212" s="37"/>
      <c r="C212" s="38"/>
      <c r="D212" s="207" t="s">
        <v>121</v>
      </c>
      <c r="E212" s="38"/>
      <c r="F212" s="208" t="s">
        <v>445</v>
      </c>
      <c r="G212" s="38"/>
      <c r="H212" s="38"/>
      <c r="I212" s="209"/>
      <c r="J212" s="38"/>
      <c r="K212" s="38"/>
      <c r="L212" s="42"/>
      <c r="M212" s="210"/>
      <c r="N212" s="211"/>
      <c r="O212" s="82"/>
      <c r="P212" s="82"/>
      <c r="Q212" s="82"/>
      <c r="R212" s="82"/>
      <c r="S212" s="82"/>
      <c r="T212" s="83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5" t="s">
        <v>121</v>
      </c>
      <c r="AU212" s="15" t="s">
        <v>80</v>
      </c>
    </row>
    <row r="213" spans="1:47" s="2" customFormat="1" ht="12">
      <c r="A213" s="36"/>
      <c r="B213" s="37"/>
      <c r="C213" s="38"/>
      <c r="D213" s="235" t="s">
        <v>275</v>
      </c>
      <c r="E213" s="38"/>
      <c r="F213" s="236" t="s">
        <v>446</v>
      </c>
      <c r="G213" s="38"/>
      <c r="H213" s="38"/>
      <c r="I213" s="209"/>
      <c r="J213" s="38"/>
      <c r="K213" s="38"/>
      <c r="L213" s="42"/>
      <c r="M213" s="210"/>
      <c r="N213" s="211"/>
      <c r="O213" s="82"/>
      <c r="P213" s="82"/>
      <c r="Q213" s="82"/>
      <c r="R213" s="82"/>
      <c r="S213" s="82"/>
      <c r="T213" s="83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5" t="s">
        <v>275</v>
      </c>
      <c r="AU213" s="15" t="s">
        <v>80</v>
      </c>
    </row>
    <row r="214" spans="1:65" s="2" customFormat="1" ht="16.5" customHeight="1">
      <c r="A214" s="36"/>
      <c r="B214" s="37"/>
      <c r="C214" s="194" t="s">
        <v>447</v>
      </c>
      <c r="D214" s="194" t="s">
        <v>115</v>
      </c>
      <c r="E214" s="195" t="s">
        <v>448</v>
      </c>
      <c r="F214" s="196" t="s">
        <v>449</v>
      </c>
      <c r="G214" s="197" t="s">
        <v>118</v>
      </c>
      <c r="H214" s="198">
        <v>5</v>
      </c>
      <c r="I214" s="199"/>
      <c r="J214" s="200">
        <f>ROUND(I214*H214,2)</f>
        <v>0</v>
      </c>
      <c r="K214" s="196" t="s">
        <v>208</v>
      </c>
      <c r="L214" s="42"/>
      <c r="M214" s="201" t="s">
        <v>19</v>
      </c>
      <c r="N214" s="202" t="s">
        <v>41</v>
      </c>
      <c r="O214" s="82"/>
      <c r="P214" s="203">
        <f>O214*H214</f>
        <v>0</v>
      </c>
      <c r="Q214" s="203">
        <v>0</v>
      </c>
      <c r="R214" s="203">
        <f>Q214*H214</f>
        <v>0</v>
      </c>
      <c r="S214" s="203">
        <v>0.00026</v>
      </c>
      <c r="T214" s="204">
        <f>S214*H214</f>
        <v>0.0013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5" t="s">
        <v>78</v>
      </c>
      <c r="AT214" s="205" t="s">
        <v>115</v>
      </c>
      <c r="AU214" s="205" t="s">
        <v>80</v>
      </c>
      <c r="AY214" s="15" t="s">
        <v>114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5" t="s">
        <v>78</v>
      </c>
      <c r="BK214" s="206">
        <f>ROUND(I214*H214,2)</f>
        <v>0</v>
      </c>
      <c r="BL214" s="15" t="s">
        <v>78</v>
      </c>
      <c r="BM214" s="205" t="s">
        <v>450</v>
      </c>
    </row>
    <row r="215" spans="1:47" s="2" customFormat="1" ht="12">
      <c r="A215" s="36"/>
      <c r="B215" s="37"/>
      <c r="C215" s="38"/>
      <c r="D215" s="207" t="s">
        <v>121</v>
      </c>
      <c r="E215" s="38"/>
      <c r="F215" s="208" t="s">
        <v>451</v>
      </c>
      <c r="G215" s="38"/>
      <c r="H215" s="38"/>
      <c r="I215" s="209"/>
      <c r="J215" s="38"/>
      <c r="K215" s="38"/>
      <c r="L215" s="42"/>
      <c r="M215" s="210"/>
      <c r="N215" s="211"/>
      <c r="O215" s="82"/>
      <c r="P215" s="82"/>
      <c r="Q215" s="82"/>
      <c r="R215" s="82"/>
      <c r="S215" s="82"/>
      <c r="T215" s="83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5" t="s">
        <v>121</v>
      </c>
      <c r="AU215" s="15" t="s">
        <v>80</v>
      </c>
    </row>
    <row r="216" spans="1:47" s="2" customFormat="1" ht="12">
      <c r="A216" s="36"/>
      <c r="B216" s="37"/>
      <c r="C216" s="38"/>
      <c r="D216" s="235" t="s">
        <v>275</v>
      </c>
      <c r="E216" s="38"/>
      <c r="F216" s="236" t="s">
        <v>452</v>
      </c>
      <c r="G216" s="38"/>
      <c r="H216" s="38"/>
      <c r="I216" s="209"/>
      <c r="J216" s="38"/>
      <c r="K216" s="38"/>
      <c r="L216" s="42"/>
      <c r="M216" s="210"/>
      <c r="N216" s="211"/>
      <c r="O216" s="82"/>
      <c r="P216" s="82"/>
      <c r="Q216" s="82"/>
      <c r="R216" s="82"/>
      <c r="S216" s="82"/>
      <c r="T216" s="83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5" t="s">
        <v>275</v>
      </c>
      <c r="AU216" s="15" t="s">
        <v>80</v>
      </c>
    </row>
    <row r="217" spans="1:65" s="2" customFormat="1" ht="16.5" customHeight="1">
      <c r="A217" s="36"/>
      <c r="B217" s="37"/>
      <c r="C217" s="194" t="s">
        <v>453</v>
      </c>
      <c r="D217" s="194" t="s">
        <v>115</v>
      </c>
      <c r="E217" s="195" t="s">
        <v>454</v>
      </c>
      <c r="F217" s="196" t="s">
        <v>455</v>
      </c>
      <c r="G217" s="197" t="s">
        <v>118</v>
      </c>
      <c r="H217" s="198">
        <v>2</v>
      </c>
      <c r="I217" s="199"/>
      <c r="J217" s="200">
        <f>ROUND(I217*H217,2)</f>
        <v>0</v>
      </c>
      <c r="K217" s="196" t="s">
        <v>208</v>
      </c>
      <c r="L217" s="42"/>
      <c r="M217" s="201" t="s">
        <v>19</v>
      </c>
      <c r="N217" s="202" t="s">
        <v>41</v>
      </c>
      <c r="O217" s="82"/>
      <c r="P217" s="203">
        <f>O217*H217</f>
        <v>0</v>
      </c>
      <c r="Q217" s="203">
        <v>0</v>
      </c>
      <c r="R217" s="203">
        <f>Q217*H217</f>
        <v>0</v>
      </c>
      <c r="S217" s="203">
        <v>0</v>
      </c>
      <c r="T217" s="204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5" t="s">
        <v>78</v>
      </c>
      <c r="AT217" s="205" t="s">
        <v>115</v>
      </c>
      <c r="AU217" s="205" t="s">
        <v>80</v>
      </c>
      <c r="AY217" s="15" t="s">
        <v>114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15" t="s">
        <v>78</v>
      </c>
      <c r="BK217" s="206">
        <f>ROUND(I217*H217,2)</f>
        <v>0</v>
      </c>
      <c r="BL217" s="15" t="s">
        <v>78</v>
      </c>
      <c r="BM217" s="205" t="s">
        <v>456</v>
      </c>
    </row>
    <row r="218" spans="1:47" s="2" customFormat="1" ht="12">
      <c r="A218" s="36"/>
      <c r="B218" s="37"/>
      <c r="C218" s="38"/>
      <c r="D218" s="207" t="s">
        <v>121</v>
      </c>
      <c r="E218" s="38"/>
      <c r="F218" s="208" t="s">
        <v>457</v>
      </c>
      <c r="G218" s="38"/>
      <c r="H218" s="38"/>
      <c r="I218" s="209"/>
      <c r="J218" s="38"/>
      <c r="K218" s="38"/>
      <c r="L218" s="42"/>
      <c r="M218" s="210"/>
      <c r="N218" s="211"/>
      <c r="O218" s="82"/>
      <c r="P218" s="82"/>
      <c r="Q218" s="82"/>
      <c r="R218" s="82"/>
      <c r="S218" s="82"/>
      <c r="T218" s="83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121</v>
      </c>
      <c r="AU218" s="15" t="s">
        <v>80</v>
      </c>
    </row>
    <row r="219" spans="1:47" s="2" customFormat="1" ht="12">
      <c r="A219" s="36"/>
      <c r="B219" s="37"/>
      <c r="C219" s="38"/>
      <c r="D219" s="235" t="s">
        <v>275</v>
      </c>
      <c r="E219" s="38"/>
      <c r="F219" s="236" t="s">
        <v>458</v>
      </c>
      <c r="G219" s="38"/>
      <c r="H219" s="38"/>
      <c r="I219" s="209"/>
      <c r="J219" s="38"/>
      <c r="K219" s="38"/>
      <c r="L219" s="42"/>
      <c r="M219" s="210"/>
      <c r="N219" s="211"/>
      <c r="O219" s="82"/>
      <c r="P219" s="82"/>
      <c r="Q219" s="82"/>
      <c r="R219" s="82"/>
      <c r="S219" s="82"/>
      <c r="T219" s="83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5" t="s">
        <v>275</v>
      </c>
      <c r="AU219" s="15" t="s">
        <v>80</v>
      </c>
    </row>
    <row r="220" spans="1:65" s="2" customFormat="1" ht="16.5" customHeight="1">
      <c r="A220" s="36"/>
      <c r="B220" s="37"/>
      <c r="C220" s="194" t="s">
        <v>459</v>
      </c>
      <c r="D220" s="194" t="s">
        <v>115</v>
      </c>
      <c r="E220" s="195" t="s">
        <v>460</v>
      </c>
      <c r="F220" s="196" t="s">
        <v>461</v>
      </c>
      <c r="G220" s="197" t="s">
        <v>118</v>
      </c>
      <c r="H220" s="198">
        <v>2</v>
      </c>
      <c r="I220" s="199"/>
      <c r="J220" s="200">
        <f>ROUND(I220*H220,2)</f>
        <v>0</v>
      </c>
      <c r="K220" s="196" t="s">
        <v>208</v>
      </c>
      <c r="L220" s="42"/>
      <c r="M220" s="201" t="s">
        <v>19</v>
      </c>
      <c r="N220" s="202" t="s">
        <v>41</v>
      </c>
      <c r="O220" s="82"/>
      <c r="P220" s="203">
        <f>O220*H220</f>
        <v>0</v>
      </c>
      <c r="Q220" s="203">
        <v>0</v>
      </c>
      <c r="R220" s="203">
        <f>Q220*H220</f>
        <v>0</v>
      </c>
      <c r="S220" s="203">
        <v>0</v>
      </c>
      <c r="T220" s="20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5" t="s">
        <v>78</v>
      </c>
      <c r="AT220" s="205" t="s">
        <v>115</v>
      </c>
      <c r="AU220" s="205" t="s">
        <v>80</v>
      </c>
      <c r="AY220" s="15" t="s">
        <v>114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5" t="s">
        <v>78</v>
      </c>
      <c r="BK220" s="206">
        <f>ROUND(I220*H220,2)</f>
        <v>0</v>
      </c>
      <c r="BL220" s="15" t="s">
        <v>78</v>
      </c>
      <c r="BM220" s="205" t="s">
        <v>462</v>
      </c>
    </row>
    <row r="221" spans="1:47" s="2" customFormat="1" ht="12">
      <c r="A221" s="36"/>
      <c r="B221" s="37"/>
      <c r="C221" s="38"/>
      <c r="D221" s="207" t="s">
        <v>121</v>
      </c>
      <c r="E221" s="38"/>
      <c r="F221" s="208" t="s">
        <v>463</v>
      </c>
      <c r="G221" s="38"/>
      <c r="H221" s="38"/>
      <c r="I221" s="209"/>
      <c r="J221" s="38"/>
      <c r="K221" s="38"/>
      <c r="L221" s="42"/>
      <c r="M221" s="210"/>
      <c r="N221" s="211"/>
      <c r="O221" s="82"/>
      <c r="P221" s="82"/>
      <c r="Q221" s="82"/>
      <c r="R221" s="82"/>
      <c r="S221" s="82"/>
      <c r="T221" s="83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5" t="s">
        <v>121</v>
      </c>
      <c r="AU221" s="15" t="s">
        <v>80</v>
      </c>
    </row>
    <row r="222" spans="1:47" s="2" customFormat="1" ht="12">
      <c r="A222" s="36"/>
      <c r="B222" s="37"/>
      <c r="C222" s="38"/>
      <c r="D222" s="235" t="s">
        <v>275</v>
      </c>
      <c r="E222" s="38"/>
      <c r="F222" s="236" t="s">
        <v>464</v>
      </c>
      <c r="G222" s="38"/>
      <c r="H222" s="38"/>
      <c r="I222" s="209"/>
      <c r="J222" s="38"/>
      <c r="K222" s="38"/>
      <c r="L222" s="42"/>
      <c r="M222" s="210"/>
      <c r="N222" s="211"/>
      <c r="O222" s="82"/>
      <c r="P222" s="82"/>
      <c r="Q222" s="82"/>
      <c r="R222" s="82"/>
      <c r="S222" s="82"/>
      <c r="T222" s="83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5" t="s">
        <v>275</v>
      </c>
      <c r="AU222" s="15" t="s">
        <v>80</v>
      </c>
    </row>
    <row r="223" spans="1:65" s="2" customFormat="1" ht="16.5" customHeight="1">
      <c r="A223" s="36"/>
      <c r="B223" s="37"/>
      <c r="C223" s="194" t="s">
        <v>465</v>
      </c>
      <c r="D223" s="194" t="s">
        <v>115</v>
      </c>
      <c r="E223" s="195" t="s">
        <v>466</v>
      </c>
      <c r="F223" s="196" t="s">
        <v>467</v>
      </c>
      <c r="G223" s="197" t="s">
        <v>118</v>
      </c>
      <c r="H223" s="198">
        <v>2</v>
      </c>
      <c r="I223" s="199"/>
      <c r="J223" s="200">
        <f>ROUND(I223*H223,2)</f>
        <v>0</v>
      </c>
      <c r="K223" s="196" t="s">
        <v>208</v>
      </c>
      <c r="L223" s="42"/>
      <c r="M223" s="201" t="s">
        <v>19</v>
      </c>
      <c r="N223" s="202" t="s">
        <v>41</v>
      </c>
      <c r="O223" s="82"/>
      <c r="P223" s="203">
        <f>O223*H223</f>
        <v>0</v>
      </c>
      <c r="Q223" s="203">
        <v>0</v>
      </c>
      <c r="R223" s="203">
        <f>Q223*H223</f>
        <v>0</v>
      </c>
      <c r="S223" s="203">
        <v>0</v>
      </c>
      <c r="T223" s="204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5" t="s">
        <v>78</v>
      </c>
      <c r="AT223" s="205" t="s">
        <v>115</v>
      </c>
      <c r="AU223" s="205" t="s">
        <v>80</v>
      </c>
      <c r="AY223" s="15" t="s">
        <v>114</v>
      </c>
      <c r="BE223" s="206">
        <f>IF(N223="základní",J223,0)</f>
        <v>0</v>
      </c>
      <c r="BF223" s="206">
        <f>IF(N223="snížená",J223,0)</f>
        <v>0</v>
      </c>
      <c r="BG223" s="206">
        <f>IF(N223="zákl. přenesená",J223,0)</f>
        <v>0</v>
      </c>
      <c r="BH223" s="206">
        <f>IF(N223="sníž. přenesená",J223,0)</f>
        <v>0</v>
      </c>
      <c r="BI223" s="206">
        <f>IF(N223="nulová",J223,0)</f>
        <v>0</v>
      </c>
      <c r="BJ223" s="15" t="s">
        <v>78</v>
      </c>
      <c r="BK223" s="206">
        <f>ROUND(I223*H223,2)</f>
        <v>0</v>
      </c>
      <c r="BL223" s="15" t="s">
        <v>78</v>
      </c>
      <c r="BM223" s="205" t="s">
        <v>468</v>
      </c>
    </row>
    <row r="224" spans="1:47" s="2" customFormat="1" ht="12">
      <c r="A224" s="36"/>
      <c r="B224" s="37"/>
      <c r="C224" s="38"/>
      <c r="D224" s="207" t="s">
        <v>121</v>
      </c>
      <c r="E224" s="38"/>
      <c r="F224" s="208" t="s">
        <v>469</v>
      </c>
      <c r="G224" s="38"/>
      <c r="H224" s="38"/>
      <c r="I224" s="209"/>
      <c r="J224" s="38"/>
      <c r="K224" s="38"/>
      <c r="L224" s="42"/>
      <c r="M224" s="210"/>
      <c r="N224" s="211"/>
      <c r="O224" s="82"/>
      <c r="P224" s="82"/>
      <c r="Q224" s="82"/>
      <c r="R224" s="82"/>
      <c r="S224" s="82"/>
      <c r="T224" s="83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5" t="s">
        <v>121</v>
      </c>
      <c r="AU224" s="15" t="s">
        <v>80</v>
      </c>
    </row>
    <row r="225" spans="1:47" s="2" customFormat="1" ht="12">
      <c r="A225" s="36"/>
      <c r="B225" s="37"/>
      <c r="C225" s="38"/>
      <c r="D225" s="235" t="s">
        <v>275</v>
      </c>
      <c r="E225" s="38"/>
      <c r="F225" s="236" t="s">
        <v>470</v>
      </c>
      <c r="G225" s="38"/>
      <c r="H225" s="38"/>
      <c r="I225" s="209"/>
      <c r="J225" s="38"/>
      <c r="K225" s="38"/>
      <c r="L225" s="42"/>
      <c r="M225" s="210"/>
      <c r="N225" s="211"/>
      <c r="O225" s="82"/>
      <c r="P225" s="82"/>
      <c r="Q225" s="82"/>
      <c r="R225" s="82"/>
      <c r="S225" s="82"/>
      <c r="T225" s="83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5" t="s">
        <v>275</v>
      </c>
      <c r="AU225" s="15" t="s">
        <v>80</v>
      </c>
    </row>
    <row r="226" spans="1:65" s="2" customFormat="1" ht="16.5" customHeight="1">
      <c r="A226" s="36"/>
      <c r="B226" s="37"/>
      <c r="C226" s="194" t="s">
        <v>471</v>
      </c>
      <c r="D226" s="194" t="s">
        <v>115</v>
      </c>
      <c r="E226" s="195" t="s">
        <v>472</v>
      </c>
      <c r="F226" s="196" t="s">
        <v>473</v>
      </c>
      <c r="G226" s="197" t="s">
        <v>118</v>
      </c>
      <c r="H226" s="198">
        <v>10</v>
      </c>
      <c r="I226" s="199"/>
      <c r="J226" s="200">
        <f>ROUND(I226*H226,2)</f>
        <v>0</v>
      </c>
      <c r="K226" s="196" t="s">
        <v>208</v>
      </c>
      <c r="L226" s="42"/>
      <c r="M226" s="201" t="s">
        <v>19</v>
      </c>
      <c r="N226" s="202" t="s">
        <v>41</v>
      </c>
      <c r="O226" s="82"/>
      <c r="P226" s="203">
        <f>O226*H226</f>
        <v>0</v>
      </c>
      <c r="Q226" s="203">
        <v>0</v>
      </c>
      <c r="R226" s="203">
        <f>Q226*H226</f>
        <v>0</v>
      </c>
      <c r="S226" s="203">
        <v>0</v>
      </c>
      <c r="T226" s="204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5" t="s">
        <v>78</v>
      </c>
      <c r="AT226" s="205" t="s">
        <v>115</v>
      </c>
      <c r="AU226" s="205" t="s">
        <v>80</v>
      </c>
      <c r="AY226" s="15" t="s">
        <v>114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5" t="s">
        <v>78</v>
      </c>
      <c r="BK226" s="206">
        <f>ROUND(I226*H226,2)</f>
        <v>0</v>
      </c>
      <c r="BL226" s="15" t="s">
        <v>78</v>
      </c>
      <c r="BM226" s="205" t="s">
        <v>474</v>
      </c>
    </row>
    <row r="227" spans="1:47" s="2" customFormat="1" ht="12">
      <c r="A227" s="36"/>
      <c r="B227" s="37"/>
      <c r="C227" s="38"/>
      <c r="D227" s="207" t="s">
        <v>121</v>
      </c>
      <c r="E227" s="38"/>
      <c r="F227" s="208" t="s">
        <v>475</v>
      </c>
      <c r="G227" s="38"/>
      <c r="H227" s="38"/>
      <c r="I227" s="209"/>
      <c r="J227" s="38"/>
      <c r="K227" s="38"/>
      <c r="L227" s="42"/>
      <c r="M227" s="210"/>
      <c r="N227" s="211"/>
      <c r="O227" s="82"/>
      <c r="P227" s="82"/>
      <c r="Q227" s="82"/>
      <c r="R227" s="82"/>
      <c r="S227" s="82"/>
      <c r="T227" s="83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5" t="s">
        <v>121</v>
      </c>
      <c r="AU227" s="15" t="s">
        <v>80</v>
      </c>
    </row>
    <row r="228" spans="1:47" s="2" customFormat="1" ht="12">
      <c r="A228" s="36"/>
      <c r="B228" s="37"/>
      <c r="C228" s="38"/>
      <c r="D228" s="235" t="s">
        <v>275</v>
      </c>
      <c r="E228" s="38"/>
      <c r="F228" s="236" t="s">
        <v>476</v>
      </c>
      <c r="G228" s="38"/>
      <c r="H228" s="38"/>
      <c r="I228" s="209"/>
      <c r="J228" s="38"/>
      <c r="K228" s="38"/>
      <c r="L228" s="42"/>
      <c r="M228" s="210"/>
      <c r="N228" s="211"/>
      <c r="O228" s="82"/>
      <c r="P228" s="82"/>
      <c r="Q228" s="82"/>
      <c r="R228" s="82"/>
      <c r="S228" s="82"/>
      <c r="T228" s="83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5" t="s">
        <v>275</v>
      </c>
      <c r="AU228" s="15" t="s">
        <v>80</v>
      </c>
    </row>
    <row r="229" spans="1:65" s="2" customFormat="1" ht="16.5" customHeight="1">
      <c r="A229" s="36"/>
      <c r="B229" s="37"/>
      <c r="C229" s="194" t="s">
        <v>477</v>
      </c>
      <c r="D229" s="194" t="s">
        <v>115</v>
      </c>
      <c r="E229" s="195" t="s">
        <v>478</v>
      </c>
      <c r="F229" s="196" t="s">
        <v>479</v>
      </c>
      <c r="G229" s="197" t="s">
        <v>118</v>
      </c>
      <c r="H229" s="198">
        <v>2</v>
      </c>
      <c r="I229" s="199"/>
      <c r="J229" s="200">
        <f>ROUND(I229*H229,2)</f>
        <v>0</v>
      </c>
      <c r="K229" s="196" t="s">
        <v>208</v>
      </c>
      <c r="L229" s="42"/>
      <c r="M229" s="201" t="s">
        <v>19</v>
      </c>
      <c r="N229" s="202" t="s">
        <v>41</v>
      </c>
      <c r="O229" s="82"/>
      <c r="P229" s="203">
        <f>O229*H229</f>
        <v>0</v>
      </c>
      <c r="Q229" s="203">
        <v>0</v>
      </c>
      <c r="R229" s="203">
        <f>Q229*H229</f>
        <v>0</v>
      </c>
      <c r="S229" s="203">
        <v>0</v>
      </c>
      <c r="T229" s="204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5" t="s">
        <v>78</v>
      </c>
      <c r="AT229" s="205" t="s">
        <v>115</v>
      </c>
      <c r="AU229" s="205" t="s">
        <v>80</v>
      </c>
      <c r="AY229" s="15" t="s">
        <v>114</v>
      </c>
      <c r="BE229" s="206">
        <f>IF(N229="základní",J229,0)</f>
        <v>0</v>
      </c>
      <c r="BF229" s="206">
        <f>IF(N229="snížená",J229,0)</f>
        <v>0</v>
      </c>
      <c r="BG229" s="206">
        <f>IF(N229="zákl. přenesená",J229,0)</f>
        <v>0</v>
      </c>
      <c r="BH229" s="206">
        <f>IF(N229="sníž. přenesená",J229,0)</f>
        <v>0</v>
      </c>
      <c r="BI229" s="206">
        <f>IF(N229="nulová",J229,0)</f>
        <v>0</v>
      </c>
      <c r="BJ229" s="15" t="s">
        <v>78</v>
      </c>
      <c r="BK229" s="206">
        <f>ROUND(I229*H229,2)</f>
        <v>0</v>
      </c>
      <c r="BL229" s="15" t="s">
        <v>78</v>
      </c>
      <c r="BM229" s="205" t="s">
        <v>480</v>
      </c>
    </row>
    <row r="230" spans="1:47" s="2" customFormat="1" ht="12">
      <c r="A230" s="36"/>
      <c r="B230" s="37"/>
      <c r="C230" s="38"/>
      <c r="D230" s="207" t="s">
        <v>121</v>
      </c>
      <c r="E230" s="38"/>
      <c r="F230" s="208" t="s">
        <v>481</v>
      </c>
      <c r="G230" s="38"/>
      <c r="H230" s="38"/>
      <c r="I230" s="209"/>
      <c r="J230" s="38"/>
      <c r="K230" s="38"/>
      <c r="L230" s="42"/>
      <c r="M230" s="210"/>
      <c r="N230" s="211"/>
      <c r="O230" s="82"/>
      <c r="P230" s="82"/>
      <c r="Q230" s="82"/>
      <c r="R230" s="82"/>
      <c r="S230" s="82"/>
      <c r="T230" s="83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5" t="s">
        <v>121</v>
      </c>
      <c r="AU230" s="15" t="s">
        <v>80</v>
      </c>
    </row>
    <row r="231" spans="1:47" s="2" customFormat="1" ht="12">
      <c r="A231" s="36"/>
      <c r="B231" s="37"/>
      <c r="C231" s="38"/>
      <c r="D231" s="235" t="s">
        <v>275</v>
      </c>
      <c r="E231" s="38"/>
      <c r="F231" s="236" t="s">
        <v>482</v>
      </c>
      <c r="G231" s="38"/>
      <c r="H231" s="38"/>
      <c r="I231" s="209"/>
      <c r="J231" s="38"/>
      <c r="K231" s="38"/>
      <c r="L231" s="42"/>
      <c r="M231" s="210"/>
      <c r="N231" s="211"/>
      <c r="O231" s="82"/>
      <c r="P231" s="82"/>
      <c r="Q231" s="82"/>
      <c r="R231" s="82"/>
      <c r="S231" s="82"/>
      <c r="T231" s="83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5" t="s">
        <v>275</v>
      </c>
      <c r="AU231" s="15" t="s">
        <v>80</v>
      </c>
    </row>
    <row r="232" spans="1:65" s="2" customFormat="1" ht="16.5" customHeight="1">
      <c r="A232" s="36"/>
      <c r="B232" s="37"/>
      <c r="C232" s="194" t="s">
        <v>483</v>
      </c>
      <c r="D232" s="194" t="s">
        <v>115</v>
      </c>
      <c r="E232" s="195" t="s">
        <v>484</v>
      </c>
      <c r="F232" s="196" t="s">
        <v>485</v>
      </c>
      <c r="G232" s="197" t="s">
        <v>118</v>
      </c>
      <c r="H232" s="198">
        <v>10</v>
      </c>
      <c r="I232" s="199"/>
      <c r="J232" s="200">
        <f>ROUND(I232*H232,2)</f>
        <v>0</v>
      </c>
      <c r="K232" s="196" t="s">
        <v>208</v>
      </c>
      <c r="L232" s="42"/>
      <c r="M232" s="201" t="s">
        <v>19</v>
      </c>
      <c r="N232" s="202" t="s">
        <v>41</v>
      </c>
      <c r="O232" s="82"/>
      <c r="P232" s="203">
        <f>O232*H232</f>
        <v>0</v>
      </c>
      <c r="Q232" s="203">
        <v>0</v>
      </c>
      <c r="R232" s="203">
        <f>Q232*H232</f>
        <v>0</v>
      </c>
      <c r="S232" s="203">
        <v>0</v>
      </c>
      <c r="T232" s="204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5" t="s">
        <v>78</v>
      </c>
      <c r="AT232" s="205" t="s">
        <v>115</v>
      </c>
      <c r="AU232" s="205" t="s">
        <v>80</v>
      </c>
      <c r="AY232" s="15" t="s">
        <v>114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15" t="s">
        <v>78</v>
      </c>
      <c r="BK232" s="206">
        <f>ROUND(I232*H232,2)</f>
        <v>0</v>
      </c>
      <c r="BL232" s="15" t="s">
        <v>78</v>
      </c>
      <c r="BM232" s="205" t="s">
        <v>486</v>
      </c>
    </row>
    <row r="233" spans="1:47" s="2" customFormat="1" ht="12">
      <c r="A233" s="36"/>
      <c r="B233" s="37"/>
      <c r="C233" s="38"/>
      <c r="D233" s="207" t="s">
        <v>121</v>
      </c>
      <c r="E233" s="38"/>
      <c r="F233" s="208" t="s">
        <v>487</v>
      </c>
      <c r="G233" s="38"/>
      <c r="H233" s="38"/>
      <c r="I233" s="209"/>
      <c r="J233" s="38"/>
      <c r="K233" s="38"/>
      <c r="L233" s="42"/>
      <c r="M233" s="210"/>
      <c r="N233" s="211"/>
      <c r="O233" s="82"/>
      <c r="P233" s="82"/>
      <c r="Q233" s="82"/>
      <c r="R233" s="82"/>
      <c r="S233" s="82"/>
      <c r="T233" s="83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5" t="s">
        <v>121</v>
      </c>
      <c r="AU233" s="15" t="s">
        <v>80</v>
      </c>
    </row>
    <row r="234" spans="1:47" s="2" customFormat="1" ht="12">
      <c r="A234" s="36"/>
      <c r="B234" s="37"/>
      <c r="C234" s="38"/>
      <c r="D234" s="235" t="s">
        <v>275</v>
      </c>
      <c r="E234" s="38"/>
      <c r="F234" s="236" t="s">
        <v>488</v>
      </c>
      <c r="G234" s="38"/>
      <c r="H234" s="38"/>
      <c r="I234" s="209"/>
      <c r="J234" s="38"/>
      <c r="K234" s="38"/>
      <c r="L234" s="42"/>
      <c r="M234" s="210"/>
      <c r="N234" s="211"/>
      <c r="O234" s="82"/>
      <c r="P234" s="82"/>
      <c r="Q234" s="82"/>
      <c r="R234" s="82"/>
      <c r="S234" s="82"/>
      <c r="T234" s="83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5" t="s">
        <v>275</v>
      </c>
      <c r="AU234" s="15" t="s">
        <v>80</v>
      </c>
    </row>
    <row r="235" spans="1:65" s="2" customFormat="1" ht="24.15" customHeight="1">
      <c r="A235" s="36"/>
      <c r="B235" s="37"/>
      <c r="C235" s="194" t="s">
        <v>489</v>
      </c>
      <c r="D235" s="194" t="s">
        <v>115</v>
      </c>
      <c r="E235" s="195" t="s">
        <v>490</v>
      </c>
      <c r="F235" s="196" t="s">
        <v>491</v>
      </c>
      <c r="G235" s="197" t="s">
        <v>118</v>
      </c>
      <c r="H235" s="198">
        <v>1</v>
      </c>
      <c r="I235" s="199"/>
      <c r="J235" s="200">
        <f>ROUND(I235*H235,2)</f>
        <v>0</v>
      </c>
      <c r="K235" s="196" t="s">
        <v>208</v>
      </c>
      <c r="L235" s="42"/>
      <c r="M235" s="201" t="s">
        <v>19</v>
      </c>
      <c r="N235" s="202" t="s">
        <v>41</v>
      </c>
      <c r="O235" s="82"/>
      <c r="P235" s="203">
        <f>O235*H235</f>
        <v>0</v>
      </c>
      <c r="Q235" s="203">
        <v>0</v>
      </c>
      <c r="R235" s="203">
        <f>Q235*H235</f>
        <v>0</v>
      </c>
      <c r="S235" s="203">
        <v>0.008</v>
      </c>
      <c r="T235" s="204">
        <f>S235*H235</f>
        <v>0.008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5" t="s">
        <v>78</v>
      </c>
      <c r="AT235" s="205" t="s">
        <v>115</v>
      </c>
      <c r="AU235" s="205" t="s">
        <v>80</v>
      </c>
      <c r="AY235" s="15" t="s">
        <v>114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15" t="s">
        <v>78</v>
      </c>
      <c r="BK235" s="206">
        <f>ROUND(I235*H235,2)</f>
        <v>0</v>
      </c>
      <c r="BL235" s="15" t="s">
        <v>78</v>
      </c>
      <c r="BM235" s="205" t="s">
        <v>492</v>
      </c>
    </row>
    <row r="236" spans="1:47" s="2" customFormat="1" ht="12">
      <c r="A236" s="36"/>
      <c r="B236" s="37"/>
      <c r="C236" s="38"/>
      <c r="D236" s="207" t="s">
        <v>121</v>
      </c>
      <c r="E236" s="38"/>
      <c r="F236" s="208" t="s">
        <v>493</v>
      </c>
      <c r="G236" s="38"/>
      <c r="H236" s="38"/>
      <c r="I236" s="209"/>
      <c r="J236" s="38"/>
      <c r="K236" s="38"/>
      <c r="L236" s="42"/>
      <c r="M236" s="210"/>
      <c r="N236" s="211"/>
      <c r="O236" s="82"/>
      <c r="P236" s="82"/>
      <c r="Q236" s="82"/>
      <c r="R236" s="82"/>
      <c r="S236" s="82"/>
      <c r="T236" s="83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121</v>
      </c>
      <c r="AU236" s="15" t="s">
        <v>80</v>
      </c>
    </row>
    <row r="237" spans="1:47" s="2" customFormat="1" ht="12">
      <c r="A237" s="36"/>
      <c r="B237" s="37"/>
      <c r="C237" s="38"/>
      <c r="D237" s="235" t="s">
        <v>275</v>
      </c>
      <c r="E237" s="38"/>
      <c r="F237" s="236" t="s">
        <v>494</v>
      </c>
      <c r="G237" s="38"/>
      <c r="H237" s="38"/>
      <c r="I237" s="209"/>
      <c r="J237" s="38"/>
      <c r="K237" s="38"/>
      <c r="L237" s="42"/>
      <c r="M237" s="210"/>
      <c r="N237" s="211"/>
      <c r="O237" s="82"/>
      <c r="P237" s="82"/>
      <c r="Q237" s="82"/>
      <c r="R237" s="82"/>
      <c r="S237" s="82"/>
      <c r="T237" s="83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5" t="s">
        <v>275</v>
      </c>
      <c r="AU237" s="15" t="s">
        <v>80</v>
      </c>
    </row>
    <row r="238" spans="1:65" s="2" customFormat="1" ht="16.5" customHeight="1">
      <c r="A238" s="36"/>
      <c r="B238" s="37"/>
      <c r="C238" s="194" t="s">
        <v>495</v>
      </c>
      <c r="D238" s="194" t="s">
        <v>115</v>
      </c>
      <c r="E238" s="195" t="s">
        <v>496</v>
      </c>
      <c r="F238" s="196" t="s">
        <v>497</v>
      </c>
      <c r="G238" s="197" t="s">
        <v>118</v>
      </c>
      <c r="H238" s="198">
        <v>1</v>
      </c>
      <c r="I238" s="199"/>
      <c r="J238" s="200">
        <f>ROUND(I238*H238,2)</f>
        <v>0</v>
      </c>
      <c r="K238" s="196" t="s">
        <v>208</v>
      </c>
      <c r="L238" s="42"/>
      <c r="M238" s="201" t="s">
        <v>19</v>
      </c>
      <c r="N238" s="202" t="s">
        <v>41</v>
      </c>
      <c r="O238" s="82"/>
      <c r="P238" s="203">
        <f>O238*H238</f>
        <v>0</v>
      </c>
      <c r="Q238" s="203">
        <v>0</v>
      </c>
      <c r="R238" s="203">
        <f>Q238*H238</f>
        <v>0</v>
      </c>
      <c r="S238" s="203">
        <v>0.004</v>
      </c>
      <c r="T238" s="204">
        <f>S238*H238</f>
        <v>0.004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5" t="s">
        <v>78</v>
      </c>
      <c r="AT238" s="205" t="s">
        <v>115</v>
      </c>
      <c r="AU238" s="205" t="s">
        <v>80</v>
      </c>
      <c r="AY238" s="15" t="s">
        <v>114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15" t="s">
        <v>78</v>
      </c>
      <c r="BK238" s="206">
        <f>ROUND(I238*H238,2)</f>
        <v>0</v>
      </c>
      <c r="BL238" s="15" t="s">
        <v>78</v>
      </c>
      <c r="BM238" s="205" t="s">
        <v>498</v>
      </c>
    </row>
    <row r="239" spans="1:47" s="2" customFormat="1" ht="12">
      <c r="A239" s="36"/>
      <c r="B239" s="37"/>
      <c r="C239" s="38"/>
      <c r="D239" s="207" t="s">
        <v>121</v>
      </c>
      <c r="E239" s="38"/>
      <c r="F239" s="208" t="s">
        <v>499</v>
      </c>
      <c r="G239" s="38"/>
      <c r="H239" s="38"/>
      <c r="I239" s="209"/>
      <c r="J239" s="38"/>
      <c r="K239" s="38"/>
      <c r="L239" s="42"/>
      <c r="M239" s="210"/>
      <c r="N239" s="211"/>
      <c r="O239" s="82"/>
      <c r="P239" s="82"/>
      <c r="Q239" s="82"/>
      <c r="R239" s="82"/>
      <c r="S239" s="82"/>
      <c r="T239" s="83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5" t="s">
        <v>121</v>
      </c>
      <c r="AU239" s="15" t="s">
        <v>80</v>
      </c>
    </row>
    <row r="240" spans="1:47" s="2" customFormat="1" ht="12">
      <c r="A240" s="36"/>
      <c r="B240" s="37"/>
      <c r="C240" s="38"/>
      <c r="D240" s="235" t="s">
        <v>275</v>
      </c>
      <c r="E240" s="38"/>
      <c r="F240" s="236" t="s">
        <v>500</v>
      </c>
      <c r="G240" s="38"/>
      <c r="H240" s="38"/>
      <c r="I240" s="209"/>
      <c r="J240" s="38"/>
      <c r="K240" s="38"/>
      <c r="L240" s="42"/>
      <c r="M240" s="210"/>
      <c r="N240" s="211"/>
      <c r="O240" s="82"/>
      <c r="P240" s="82"/>
      <c r="Q240" s="82"/>
      <c r="R240" s="82"/>
      <c r="S240" s="82"/>
      <c r="T240" s="83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275</v>
      </c>
      <c r="AU240" s="15" t="s">
        <v>80</v>
      </c>
    </row>
    <row r="241" spans="1:65" s="2" customFormat="1" ht="16.5" customHeight="1">
      <c r="A241" s="36"/>
      <c r="B241" s="37"/>
      <c r="C241" s="194" t="s">
        <v>501</v>
      </c>
      <c r="D241" s="194" t="s">
        <v>115</v>
      </c>
      <c r="E241" s="195" t="s">
        <v>502</v>
      </c>
      <c r="F241" s="196" t="s">
        <v>503</v>
      </c>
      <c r="G241" s="197" t="s">
        <v>118</v>
      </c>
      <c r="H241" s="198">
        <v>1</v>
      </c>
      <c r="I241" s="199"/>
      <c r="J241" s="200">
        <f>ROUND(I241*H241,2)</f>
        <v>0</v>
      </c>
      <c r="K241" s="196" t="s">
        <v>208</v>
      </c>
      <c r="L241" s="42"/>
      <c r="M241" s="201" t="s">
        <v>19</v>
      </c>
      <c r="N241" s="202" t="s">
        <v>41</v>
      </c>
      <c r="O241" s="82"/>
      <c r="P241" s="203">
        <f>O241*H241</f>
        <v>0</v>
      </c>
      <c r="Q241" s="203">
        <v>0</v>
      </c>
      <c r="R241" s="203">
        <f>Q241*H241</f>
        <v>0</v>
      </c>
      <c r="S241" s="203">
        <v>0.0002</v>
      </c>
      <c r="T241" s="204">
        <f>S241*H241</f>
        <v>0.0002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5" t="s">
        <v>78</v>
      </c>
      <c r="AT241" s="205" t="s">
        <v>115</v>
      </c>
      <c r="AU241" s="205" t="s">
        <v>80</v>
      </c>
      <c r="AY241" s="15" t="s">
        <v>114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15" t="s">
        <v>78</v>
      </c>
      <c r="BK241" s="206">
        <f>ROUND(I241*H241,2)</f>
        <v>0</v>
      </c>
      <c r="BL241" s="15" t="s">
        <v>78</v>
      </c>
      <c r="BM241" s="205" t="s">
        <v>504</v>
      </c>
    </row>
    <row r="242" spans="1:47" s="2" customFormat="1" ht="12">
      <c r="A242" s="36"/>
      <c r="B242" s="37"/>
      <c r="C242" s="38"/>
      <c r="D242" s="207" t="s">
        <v>121</v>
      </c>
      <c r="E242" s="38"/>
      <c r="F242" s="208" t="s">
        <v>505</v>
      </c>
      <c r="G242" s="38"/>
      <c r="H242" s="38"/>
      <c r="I242" s="209"/>
      <c r="J242" s="38"/>
      <c r="K242" s="38"/>
      <c r="L242" s="42"/>
      <c r="M242" s="210"/>
      <c r="N242" s="211"/>
      <c r="O242" s="82"/>
      <c r="P242" s="82"/>
      <c r="Q242" s="82"/>
      <c r="R242" s="82"/>
      <c r="S242" s="82"/>
      <c r="T242" s="83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5" t="s">
        <v>121</v>
      </c>
      <c r="AU242" s="15" t="s">
        <v>80</v>
      </c>
    </row>
    <row r="243" spans="1:47" s="2" customFormat="1" ht="12">
      <c r="A243" s="36"/>
      <c r="B243" s="37"/>
      <c r="C243" s="38"/>
      <c r="D243" s="235" t="s">
        <v>275</v>
      </c>
      <c r="E243" s="38"/>
      <c r="F243" s="236" t="s">
        <v>506</v>
      </c>
      <c r="G243" s="38"/>
      <c r="H243" s="38"/>
      <c r="I243" s="209"/>
      <c r="J243" s="38"/>
      <c r="K243" s="38"/>
      <c r="L243" s="42"/>
      <c r="M243" s="210"/>
      <c r="N243" s="211"/>
      <c r="O243" s="82"/>
      <c r="P243" s="82"/>
      <c r="Q243" s="82"/>
      <c r="R243" s="82"/>
      <c r="S243" s="82"/>
      <c r="T243" s="83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5" t="s">
        <v>275</v>
      </c>
      <c r="AU243" s="15" t="s">
        <v>80</v>
      </c>
    </row>
    <row r="244" spans="1:65" s="2" customFormat="1" ht="16.5" customHeight="1">
      <c r="A244" s="36"/>
      <c r="B244" s="37"/>
      <c r="C244" s="194" t="s">
        <v>507</v>
      </c>
      <c r="D244" s="194" t="s">
        <v>115</v>
      </c>
      <c r="E244" s="195" t="s">
        <v>508</v>
      </c>
      <c r="F244" s="196" t="s">
        <v>509</v>
      </c>
      <c r="G244" s="197" t="s">
        <v>118</v>
      </c>
      <c r="H244" s="198">
        <v>10</v>
      </c>
      <c r="I244" s="199"/>
      <c r="J244" s="200">
        <f>ROUND(I244*H244,2)</f>
        <v>0</v>
      </c>
      <c r="K244" s="196" t="s">
        <v>208</v>
      </c>
      <c r="L244" s="42"/>
      <c r="M244" s="201" t="s">
        <v>19</v>
      </c>
      <c r="N244" s="202" t="s">
        <v>41</v>
      </c>
      <c r="O244" s="82"/>
      <c r="P244" s="203">
        <f>O244*H244</f>
        <v>0</v>
      </c>
      <c r="Q244" s="203">
        <v>0</v>
      </c>
      <c r="R244" s="203">
        <f>Q244*H244</f>
        <v>0</v>
      </c>
      <c r="S244" s="203">
        <v>1E-05</v>
      </c>
      <c r="T244" s="204">
        <f>S244*H244</f>
        <v>0.0001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5" t="s">
        <v>78</v>
      </c>
      <c r="AT244" s="205" t="s">
        <v>115</v>
      </c>
      <c r="AU244" s="205" t="s">
        <v>80</v>
      </c>
      <c r="AY244" s="15" t="s">
        <v>114</v>
      </c>
      <c r="BE244" s="206">
        <f>IF(N244="základní",J244,0)</f>
        <v>0</v>
      </c>
      <c r="BF244" s="206">
        <f>IF(N244="snížená",J244,0)</f>
        <v>0</v>
      </c>
      <c r="BG244" s="206">
        <f>IF(N244="zákl. přenesená",J244,0)</f>
        <v>0</v>
      </c>
      <c r="BH244" s="206">
        <f>IF(N244="sníž. přenesená",J244,0)</f>
        <v>0</v>
      </c>
      <c r="BI244" s="206">
        <f>IF(N244="nulová",J244,0)</f>
        <v>0</v>
      </c>
      <c r="BJ244" s="15" t="s">
        <v>78</v>
      </c>
      <c r="BK244" s="206">
        <f>ROUND(I244*H244,2)</f>
        <v>0</v>
      </c>
      <c r="BL244" s="15" t="s">
        <v>78</v>
      </c>
      <c r="BM244" s="205" t="s">
        <v>510</v>
      </c>
    </row>
    <row r="245" spans="1:47" s="2" customFormat="1" ht="12">
      <c r="A245" s="36"/>
      <c r="B245" s="37"/>
      <c r="C245" s="38"/>
      <c r="D245" s="207" t="s">
        <v>121</v>
      </c>
      <c r="E245" s="38"/>
      <c r="F245" s="208" t="s">
        <v>511</v>
      </c>
      <c r="G245" s="38"/>
      <c r="H245" s="38"/>
      <c r="I245" s="209"/>
      <c r="J245" s="38"/>
      <c r="K245" s="38"/>
      <c r="L245" s="42"/>
      <c r="M245" s="210"/>
      <c r="N245" s="211"/>
      <c r="O245" s="82"/>
      <c r="P245" s="82"/>
      <c r="Q245" s="82"/>
      <c r="R245" s="82"/>
      <c r="S245" s="82"/>
      <c r="T245" s="83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5" t="s">
        <v>121</v>
      </c>
      <c r="AU245" s="15" t="s">
        <v>80</v>
      </c>
    </row>
    <row r="246" spans="1:47" s="2" customFormat="1" ht="12">
      <c r="A246" s="36"/>
      <c r="B246" s="37"/>
      <c r="C246" s="38"/>
      <c r="D246" s="235" t="s">
        <v>275</v>
      </c>
      <c r="E246" s="38"/>
      <c r="F246" s="236" t="s">
        <v>512</v>
      </c>
      <c r="G246" s="38"/>
      <c r="H246" s="38"/>
      <c r="I246" s="209"/>
      <c r="J246" s="38"/>
      <c r="K246" s="38"/>
      <c r="L246" s="42"/>
      <c r="M246" s="210"/>
      <c r="N246" s="211"/>
      <c r="O246" s="82"/>
      <c r="P246" s="82"/>
      <c r="Q246" s="82"/>
      <c r="R246" s="82"/>
      <c r="S246" s="82"/>
      <c r="T246" s="83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5" t="s">
        <v>275</v>
      </c>
      <c r="AU246" s="15" t="s">
        <v>80</v>
      </c>
    </row>
    <row r="247" spans="1:65" s="2" customFormat="1" ht="16.5" customHeight="1">
      <c r="A247" s="36"/>
      <c r="B247" s="37"/>
      <c r="C247" s="194" t="s">
        <v>513</v>
      </c>
      <c r="D247" s="194" t="s">
        <v>115</v>
      </c>
      <c r="E247" s="195" t="s">
        <v>514</v>
      </c>
      <c r="F247" s="196" t="s">
        <v>515</v>
      </c>
      <c r="G247" s="197" t="s">
        <v>155</v>
      </c>
      <c r="H247" s="198">
        <v>40</v>
      </c>
      <c r="I247" s="199"/>
      <c r="J247" s="200">
        <f>ROUND(I247*H247,2)</f>
        <v>0</v>
      </c>
      <c r="K247" s="196" t="s">
        <v>208</v>
      </c>
      <c r="L247" s="42"/>
      <c r="M247" s="201" t="s">
        <v>19</v>
      </c>
      <c r="N247" s="202" t="s">
        <v>41</v>
      </c>
      <c r="O247" s="82"/>
      <c r="P247" s="203">
        <f>O247*H247</f>
        <v>0</v>
      </c>
      <c r="Q247" s="203">
        <v>0</v>
      </c>
      <c r="R247" s="203">
        <f>Q247*H247</f>
        <v>0</v>
      </c>
      <c r="S247" s="203">
        <v>0</v>
      </c>
      <c r="T247" s="204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5" t="s">
        <v>78</v>
      </c>
      <c r="AT247" s="205" t="s">
        <v>115</v>
      </c>
      <c r="AU247" s="205" t="s">
        <v>80</v>
      </c>
      <c r="AY247" s="15" t="s">
        <v>114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15" t="s">
        <v>78</v>
      </c>
      <c r="BK247" s="206">
        <f>ROUND(I247*H247,2)</f>
        <v>0</v>
      </c>
      <c r="BL247" s="15" t="s">
        <v>78</v>
      </c>
      <c r="BM247" s="205" t="s">
        <v>516</v>
      </c>
    </row>
    <row r="248" spans="1:47" s="2" customFormat="1" ht="12">
      <c r="A248" s="36"/>
      <c r="B248" s="37"/>
      <c r="C248" s="38"/>
      <c r="D248" s="207" t="s">
        <v>121</v>
      </c>
      <c r="E248" s="38"/>
      <c r="F248" s="208" t="s">
        <v>515</v>
      </c>
      <c r="G248" s="38"/>
      <c r="H248" s="38"/>
      <c r="I248" s="209"/>
      <c r="J248" s="38"/>
      <c r="K248" s="38"/>
      <c r="L248" s="42"/>
      <c r="M248" s="210"/>
      <c r="N248" s="211"/>
      <c r="O248" s="82"/>
      <c r="P248" s="82"/>
      <c r="Q248" s="82"/>
      <c r="R248" s="82"/>
      <c r="S248" s="82"/>
      <c r="T248" s="83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5" t="s">
        <v>121</v>
      </c>
      <c r="AU248" s="15" t="s">
        <v>80</v>
      </c>
    </row>
    <row r="249" spans="1:47" s="2" customFormat="1" ht="12">
      <c r="A249" s="36"/>
      <c r="B249" s="37"/>
      <c r="C249" s="38"/>
      <c r="D249" s="235" t="s">
        <v>275</v>
      </c>
      <c r="E249" s="38"/>
      <c r="F249" s="236" t="s">
        <v>517</v>
      </c>
      <c r="G249" s="38"/>
      <c r="H249" s="38"/>
      <c r="I249" s="209"/>
      <c r="J249" s="38"/>
      <c r="K249" s="38"/>
      <c r="L249" s="42"/>
      <c r="M249" s="213"/>
      <c r="N249" s="214"/>
      <c r="O249" s="215"/>
      <c r="P249" s="215"/>
      <c r="Q249" s="215"/>
      <c r="R249" s="215"/>
      <c r="S249" s="215"/>
      <c r="T249" s="21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5" t="s">
        <v>275</v>
      </c>
      <c r="AU249" s="15" t="s">
        <v>80</v>
      </c>
    </row>
    <row r="250" spans="1:31" s="2" customFormat="1" ht="6.95" customHeight="1">
      <c r="A250" s="36"/>
      <c r="B250" s="57"/>
      <c r="C250" s="58"/>
      <c r="D250" s="58"/>
      <c r="E250" s="58"/>
      <c r="F250" s="58"/>
      <c r="G250" s="58"/>
      <c r="H250" s="58"/>
      <c r="I250" s="58"/>
      <c r="J250" s="58"/>
      <c r="K250" s="58"/>
      <c r="L250" s="42"/>
      <c r="M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</row>
  </sheetData>
  <sheetProtection password="CC35" sheet="1" objects="1" scenarios="1" formatColumns="0" formatRows="0" autoFilter="0"/>
  <autoFilter ref="C84:K24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128" r:id="rId1" display="https://podminky.urs.cz/item/CS_URS_2023_02/945421110"/>
    <hyperlink ref="F131" r:id="rId2" display="https://podminky.urs.cz/item/CS_URS_2023_02/971033141"/>
    <hyperlink ref="F134" r:id="rId3" display="https://podminky.urs.cz/item/CS_URS_2023_02/971033151"/>
    <hyperlink ref="F139" r:id="rId4" display="https://podminky.urs.cz/item/CS_URS_2023_02/741122016"/>
    <hyperlink ref="F143" r:id="rId5" display="https://podminky.urs.cz/item/CS_URS_2023_02/742110041"/>
    <hyperlink ref="F147" r:id="rId6" display="https://podminky.urs.cz/item/CS_URS_2023_02/751711111"/>
    <hyperlink ref="F150" r:id="rId7" display="https://podminky.urs.cz/item/CS_URS_2023_02/751711112"/>
    <hyperlink ref="F153" r:id="rId8" display="https://podminky.urs.cz/item/CS_URS_2023_02/751711114"/>
    <hyperlink ref="F156" r:id="rId9" display="https://podminky.urs.cz/item/CS_URS_2023_02/751711811"/>
    <hyperlink ref="F159" r:id="rId10" display="https://podminky.urs.cz/item/CS_URS_2023_02/751711812"/>
    <hyperlink ref="F162" r:id="rId11" display="https://podminky.urs.cz/item/CS_URS_2023_02/751711814"/>
    <hyperlink ref="F165" r:id="rId12" display="https://podminky.urs.cz/item/CS_URS_2023_02/751721111"/>
    <hyperlink ref="F168" r:id="rId13" display="https://podminky.urs.cz/item/CS_URS_2023_02/751721811"/>
    <hyperlink ref="F171" r:id="rId14" display="https://podminky.urs.cz/item/CS_URS_2023_02/751791122"/>
    <hyperlink ref="F174" r:id="rId15" display="https://podminky.urs.cz/item/CS_URS_2023_02/751791123"/>
    <hyperlink ref="F177" r:id="rId16" display="https://podminky.urs.cz/item/CS_URS_2023_02/751791151"/>
    <hyperlink ref="F180" r:id="rId17" display="https://podminky.urs.cz/item/CS_URS_2023_02/751791153"/>
    <hyperlink ref="F183" r:id="rId18" display="https://podminky.urs.cz/item/CS_URS_2023_02/751791154"/>
    <hyperlink ref="F186" r:id="rId19" display="https://podminky.urs.cz/item/CS_URS_2023_02/751791155"/>
    <hyperlink ref="F189" r:id="rId20" display="https://podminky.urs.cz/item/CS_URS_2023_02/751791182"/>
    <hyperlink ref="F192" r:id="rId21" display="https://podminky.urs.cz/item/CS_URS_2023_02/751791183"/>
    <hyperlink ref="F195" r:id="rId22" display="https://podminky.urs.cz/item/CS_URS_2023_02/751791301"/>
    <hyperlink ref="F198" r:id="rId23" display="https://podminky.urs.cz/item/CS_URS_2023_02/751791401"/>
    <hyperlink ref="F201" r:id="rId24" display="https://podminky.urs.cz/item/CS_URS_2023_02/751791822"/>
    <hyperlink ref="F204" r:id="rId25" display="https://podminky.urs.cz/item/CS_URS_2023_02/751791823"/>
    <hyperlink ref="F207" r:id="rId26" display="https://podminky.urs.cz/item/CS_URS_2023_02/751791881"/>
    <hyperlink ref="F210" r:id="rId27" display="https://podminky.urs.cz/item/CS_URS_2023_02/751791882"/>
    <hyperlink ref="F213" r:id="rId28" display="https://podminky.urs.cz/item/CS_URS_2023_02/751791883"/>
    <hyperlink ref="F216" r:id="rId29" display="https://podminky.urs.cz/item/CS_URS_2023_02/751791884"/>
    <hyperlink ref="F219" r:id="rId30" display="https://podminky.urs.cz/item/CS_URS_2023_02/751792001"/>
    <hyperlink ref="F222" r:id="rId31" display="https://podminky.urs.cz/item/CS_URS_2023_02/751792002"/>
    <hyperlink ref="F225" r:id="rId32" display="https://podminky.urs.cz/item/CS_URS_2023_02/751792003"/>
    <hyperlink ref="F228" r:id="rId33" display="https://podminky.urs.cz/item/CS_URS_2023_02/751792004"/>
    <hyperlink ref="F231" r:id="rId34" display="https://podminky.urs.cz/item/CS_URS_2023_02/751792007"/>
    <hyperlink ref="F234" r:id="rId35" display="https://podminky.urs.cz/item/CS_URS_2023_02/751792008"/>
    <hyperlink ref="F237" r:id="rId36" display="https://podminky.urs.cz/item/CS_URS_2023_02/751792801"/>
    <hyperlink ref="F240" r:id="rId37" display="https://podminky.urs.cz/item/CS_URS_2023_02/751792804"/>
    <hyperlink ref="F243" r:id="rId38" display="https://podminky.urs.cz/item/CS_URS_2023_02/751792807"/>
    <hyperlink ref="F246" r:id="rId39" display="https://podminky.urs.cz/item/CS_URS_2023_02/751792808"/>
    <hyperlink ref="F249" r:id="rId40" display="https://podminky.urs.cz/item/CS_URS_2023_02/75179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80</v>
      </c>
    </row>
    <row r="4" spans="2:46" s="1" customFormat="1" ht="24.95" customHeight="1">
      <c r="B4" s="18"/>
      <c r="D4" s="128" t="s">
        <v>90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Servis klimatizace SSZT Pce 2024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91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518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11. 9. 2023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tr">
        <f>IF('Rekapitulace stavby'!AN10="","",'Rekapitulace stavby'!AN10)</f>
        <v/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tr">
        <f>IF('Rekapitulace stavby'!E11="","",'Rekapitulace stavby'!E11)</f>
        <v xml:space="preserve"> </v>
      </c>
      <c r="F15" s="36"/>
      <c r="G15" s="36"/>
      <c r="H15" s="36"/>
      <c r="I15" s="130" t="s">
        <v>28</v>
      </c>
      <c r="J15" s="134" t="str">
        <f>IF('Rekapitulace stavby'!AN11="","",'Rekapitulace stavby'!AN11)</f>
        <v/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33</v>
      </c>
      <c r="E23" s="36"/>
      <c r="F23" s="36"/>
      <c r="G23" s="36"/>
      <c r="H23" s="36"/>
      <c r="I23" s="130" t="s">
        <v>26</v>
      </c>
      <c r="J23" s="134" t="str">
        <f>IF('Rekapitulace stavby'!AN19="","",'Rekapitulace stavby'!AN19)</f>
        <v/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tr">
        <f>IF('Rekapitulace stavby'!E20="","",'Rekapitulace stavby'!E20)</f>
        <v xml:space="preserve"> </v>
      </c>
      <c r="F24" s="36"/>
      <c r="G24" s="36"/>
      <c r="H24" s="36"/>
      <c r="I24" s="130" t="s">
        <v>28</v>
      </c>
      <c r="J24" s="134" t="str">
        <f>IF('Rekapitulace stavby'!AN20="","",'Rekapitulace stavby'!AN20)</f>
        <v/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34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36</v>
      </c>
      <c r="E30" s="36"/>
      <c r="F30" s="36"/>
      <c r="G30" s="36"/>
      <c r="H30" s="36"/>
      <c r="I30" s="36"/>
      <c r="J30" s="142">
        <f>ROUND(J80,2)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38</v>
      </c>
      <c r="G32" s="36"/>
      <c r="H32" s="36"/>
      <c r="I32" s="143" t="s">
        <v>37</v>
      </c>
      <c r="J32" s="143" t="s">
        <v>39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40</v>
      </c>
      <c r="E33" s="130" t="s">
        <v>41</v>
      </c>
      <c r="F33" s="145">
        <f>ROUND((SUM(BE80:BE84)),2)</f>
        <v>0</v>
      </c>
      <c r="G33" s="36"/>
      <c r="H33" s="36"/>
      <c r="I33" s="146">
        <v>0.21</v>
      </c>
      <c r="J33" s="145">
        <f>ROUND(((SUM(BE80:BE84))*I33),2)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42</v>
      </c>
      <c r="F34" s="145">
        <f>ROUND((SUM(BF80:BF84)),2)</f>
        <v>0</v>
      </c>
      <c r="G34" s="36"/>
      <c r="H34" s="36"/>
      <c r="I34" s="146">
        <v>0.15</v>
      </c>
      <c r="J34" s="145">
        <f>ROUND(((SUM(BF80:BF84))*I34),2)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43</v>
      </c>
      <c r="F35" s="145">
        <f>ROUND((SUM(BG80:BG84)),2)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44</v>
      </c>
      <c r="F36" s="145">
        <f>ROUND((SUM(BH80:BH84)),2)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45</v>
      </c>
      <c r="F37" s="145">
        <f>ROUND((SUM(BI80:BI84)),2)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46</v>
      </c>
      <c r="E39" s="149"/>
      <c r="F39" s="149"/>
      <c r="G39" s="150" t="s">
        <v>47</v>
      </c>
      <c r="H39" s="151" t="s">
        <v>48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93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Servis klimatizace SSZT Pce 2024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91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VRN - VON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>OŘ Hradec Králové</v>
      </c>
      <c r="G52" s="38"/>
      <c r="H52" s="38"/>
      <c r="I52" s="30" t="s">
        <v>23</v>
      </c>
      <c r="J52" s="70" t="str">
        <f>IF(J12="","",J12)</f>
        <v>11. 9. 2023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 xml:space="preserve"> </v>
      </c>
      <c r="G54" s="38"/>
      <c r="H54" s="38"/>
      <c r="I54" s="30" t="s">
        <v>31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 xml:space="preserve"> 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94</v>
      </c>
      <c r="D57" s="160"/>
      <c r="E57" s="160"/>
      <c r="F57" s="160"/>
      <c r="G57" s="160"/>
      <c r="H57" s="160"/>
      <c r="I57" s="160"/>
      <c r="J57" s="161" t="s">
        <v>95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68</v>
      </c>
      <c r="D59" s="38"/>
      <c r="E59" s="38"/>
      <c r="F59" s="38"/>
      <c r="G59" s="38"/>
      <c r="H59" s="38"/>
      <c r="I59" s="38"/>
      <c r="J59" s="100">
        <f>J80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96</v>
      </c>
    </row>
    <row r="60" spans="1:31" s="9" customFormat="1" ht="24.95" customHeight="1">
      <c r="A60" s="9"/>
      <c r="B60" s="163"/>
      <c r="C60" s="164"/>
      <c r="D60" s="165" t="s">
        <v>519</v>
      </c>
      <c r="E60" s="166"/>
      <c r="F60" s="166"/>
      <c r="G60" s="166"/>
      <c r="H60" s="166"/>
      <c r="I60" s="166"/>
      <c r="J60" s="167">
        <f>J81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3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13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1" t="s">
        <v>98</v>
      </c>
      <c r="D67" s="38"/>
      <c r="E67" s="38"/>
      <c r="F67" s="38"/>
      <c r="G67" s="38"/>
      <c r="H67" s="38"/>
      <c r="I67" s="38"/>
      <c r="J67" s="38"/>
      <c r="K67" s="38"/>
      <c r="L67" s="13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3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16</v>
      </c>
      <c r="D69" s="38"/>
      <c r="E69" s="38"/>
      <c r="F69" s="38"/>
      <c r="G69" s="38"/>
      <c r="H69" s="38"/>
      <c r="I69" s="38"/>
      <c r="J69" s="38"/>
      <c r="K69" s="38"/>
      <c r="L69" s="13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158" t="str">
        <f>E7</f>
        <v>Servis klimatizace SSZT Pce 2024</v>
      </c>
      <c r="F70" s="30"/>
      <c r="G70" s="30"/>
      <c r="H70" s="30"/>
      <c r="I70" s="38"/>
      <c r="J70" s="38"/>
      <c r="K70" s="38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91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67" t="str">
        <f>E9</f>
        <v>VRN - VON</v>
      </c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21</v>
      </c>
      <c r="D74" s="38"/>
      <c r="E74" s="38"/>
      <c r="F74" s="25" t="str">
        <f>F12</f>
        <v>OŘ Hradec Králové</v>
      </c>
      <c r="G74" s="38"/>
      <c r="H74" s="38"/>
      <c r="I74" s="30" t="s">
        <v>23</v>
      </c>
      <c r="J74" s="70" t="str">
        <f>IF(J12="","",J12)</f>
        <v>11. 9. 2023</v>
      </c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15" customHeight="1">
      <c r="A76" s="36"/>
      <c r="B76" s="37"/>
      <c r="C76" s="30" t="s">
        <v>25</v>
      </c>
      <c r="D76" s="38"/>
      <c r="E76" s="38"/>
      <c r="F76" s="25" t="str">
        <f>E15</f>
        <v xml:space="preserve"> </v>
      </c>
      <c r="G76" s="38"/>
      <c r="H76" s="38"/>
      <c r="I76" s="30" t="s">
        <v>31</v>
      </c>
      <c r="J76" s="34" t="str">
        <f>E21</f>
        <v xml:space="preserve"> </v>
      </c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29</v>
      </c>
      <c r="D77" s="38"/>
      <c r="E77" s="38"/>
      <c r="F77" s="25" t="str">
        <f>IF(E18="","",E18)</f>
        <v>Vyplň údaj</v>
      </c>
      <c r="G77" s="38"/>
      <c r="H77" s="38"/>
      <c r="I77" s="30" t="s">
        <v>33</v>
      </c>
      <c r="J77" s="34" t="str">
        <f>E24</f>
        <v xml:space="preserve"> </v>
      </c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0" customFormat="1" ht="29.25" customHeight="1">
      <c r="A79" s="169"/>
      <c r="B79" s="170"/>
      <c r="C79" s="171" t="s">
        <v>99</v>
      </c>
      <c r="D79" s="172" t="s">
        <v>55</v>
      </c>
      <c r="E79" s="172" t="s">
        <v>51</v>
      </c>
      <c r="F79" s="172" t="s">
        <v>52</v>
      </c>
      <c r="G79" s="172" t="s">
        <v>100</v>
      </c>
      <c r="H79" s="172" t="s">
        <v>101</v>
      </c>
      <c r="I79" s="172" t="s">
        <v>102</v>
      </c>
      <c r="J79" s="172" t="s">
        <v>95</v>
      </c>
      <c r="K79" s="173" t="s">
        <v>103</v>
      </c>
      <c r="L79" s="174"/>
      <c r="M79" s="90" t="s">
        <v>19</v>
      </c>
      <c r="N79" s="91" t="s">
        <v>40</v>
      </c>
      <c r="O79" s="91" t="s">
        <v>104</v>
      </c>
      <c r="P79" s="91" t="s">
        <v>105</v>
      </c>
      <c r="Q79" s="91" t="s">
        <v>106</v>
      </c>
      <c r="R79" s="91" t="s">
        <v>107</v>
      </c>
      <c r="S79" s="91" t="s">
        <v>108</v>
      </c>
      <c r="T79" s="92" t="s">
        <v>109</v>
      </c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</row>
    <row r="80" spans="1:63" s="2" customFormat="1" ht="22.8" customHeight="1">
      <c r="A80" s="36"/>
      <c r="B80" s="37"/>
      <c r="C80" s="97" t="s">
        <v>110</v>
      </c>
      <c r="D80" s="38"/>
      <c r="E80" s="38"/>
      <c r="F80" s="38"/>
      <c r="G80" s="38"/>
      <c r="H80" s="38"/>
      <c r="I80" s="38"/>
      <c r="J80" s="175">
        <f>BK80</f>
        <v>0</v>
      </c>
      <c r="K80" s="38"/>
      <c r="L80" s="42"/>
      <c r="M80" s="93"/>
      <c r="N80" s="176"/>
      <c r="O80" s="94"/>
      <c r="P80" s="177">
        <f>P81</f>
        <v>0</v>
      </c>
      <c r="Q80" s="94"/>
      <c r="R80" s="177">
        <f>R81</f>
        <v>0</v>
      </c>
      <c r="S80" s="94"/>
      <c r="T80" s="178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5" t="s">
        <v>69</v>
      </c>
      <c r="AU80" s="15" t="s">
        <v>96</v>
      </c>
      <c r="BK80" s="179">
        <f>BK81</f>
        <v>0</v>
      </c>
    </row>
    <row r="81" spans="1:63" s="11" customFormat="1" ht="25.9" customHeight="1">
      <c r="A81" s="11"/>
      <c r="B81" s="180"/>
      <c r="C81" s="181"/>
      <c r="D81" s="182" t="s">
        <v>69</v>
      </c>
      <c r="E81" s="183" t="s">
        <v>520</v>
      </c>
      <c r="F81" s="183" t="s">
        <v>521</v>
      </c>
      <c r="G81" s="181"/>
      <c r="H81" s="181"/>
      <c r="I81" s="184"/>
      <c r="J81" s="185">
        <f>BK81</f>
        <v>0</v>
      </c>
      <c r="K81" s="181"/>
      <c r="L81" s="186"/>
      <c r="M81" s="187"/>
      <c r="N81" s="188"/>
      <c r="O81" s="188"/>
      <c r="P81" s="189">
        <f>SUM(P82:P84)</f>
        <v>0</v>
      </c>
      <c r="Q81" s="188"/>
      <c r="R81" s="189">
        <f>SUM(R82:R84)</f>
        <v>0</v>
      </c>
      <c r="S81" s="188"/>
      <c r="T81" s="190">
        <f>SUM(T82:T84)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1" t="s">
        <v>113</v>
      </c>
      <c r="AT81" s="192" t="s">
        <v>69</v>
      </c>
      <c r="AU81" s="192" t="s">
        <v>70</v>
      </c>
      <c r="AY81" s="191" t="s">
        <v>114</v>
      </c>
      <c r="BK81" s="193">
        <f>SUM(BK82:BK84)</f>
        <v>0</v>
      </c>
    </row>
    <row r="82" spans="1:65" s="2" customFormat="1" ht="16.5" customHeight="1">
      <c r="A82" s="36"/>
      <c r="B82" s="37"/>
      <c r="C82" s="194" t="s">
        <v>78</v>
      </c>
      <c r="D82" s="194" t="s">
        <v>115</v>
      </c>
      <c r="E82" s="195" t="s">
        <v>522</v>
      </c>
      <c r="F82" s="196" t="s">
        <v>523</v>
      </c>
      <c r="G82" s="197" t="s">
        <v>272</v>
      </c>
      <c r="H82" s="198">
        <v>95</v>
      </c>
      <c r="I82" s="199"/>
      <c r="J82" s="200">
        <f>ROUND(I82*H82,2)</f>
        <v>0</v>
      </c>
      <c r="K82" s="196" t="s">
        <v>208</v>
      </c>
      <c r="L82" s="42"/>
      <c r="M82" s="201" t="s">
        <v>19</v>
      </c>
      <c r="N82" s="202" t="s">
        <v>41</v>
      </c>
      <c r="O82" s="82"/>
      <c r="P82" s="203">
        <f>O82*H82</f>
        <v>0</v>
      </c>
      <c r="Q82" s="203">
        <v>0</v>
      </c>
      <c r="R82" s="203">
        <f>Q82*H82</f>
        <v>0</v>
      </c>
      <c r="S82" s="203">
        <v>0</v>
      </c>
      <c r="T82" s="204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05" t="s">
        <v>524</v>
      </c>
      <c r="AT82" s="205" t="s">
        <v>115</v>
      </c>
      <c r="AU82" s="205" t="s">
        <v>78</v>
      </c>
      <c r="AY82" s="15" t="s">
        <v>114</v>
      </c>
      <c r="BE82" s="206">
        <f>IF(N82="základní",J82,0)</f>
        <v>0</v>
      </c>
      <c r="BF82" s="206">
        <f>IF(N82="snížená",J82,0)</f>
        <v>0</v>
      </c>
      <c r="BG82" s="206">
        <f>IF(N82="zákl. přenesená",J82,0)</f>
        <v>0</v>
      </c>
      <c r="BH82" s="206">
        <f>IF(N82="sníž. přenesená",J82,0)</f>
        <v>0</v>
      </c>
      <c r="BI82" s="206">
        <f>IF(N82="nulová",J82,0)</f>
        <v>0</v>
      </c>
      <c r="BJ82" s="15" t="s">
        <v>78</v>
      </c>
      <c r="BK82" s="206">
        <f>ROUND(I82*H82,2)</f>
        <v>0</v>
      </c>
      <c r="BL82" s="15" t="s">
        <v>524</v>
      </c>
      <c r="BM82" s="205" t="s">
        <v>525</v>
      </c>
    </row>
    <row r="83" spans="1:47" s="2" customFormat="1" ht="12">
      <c r="A83" s="36"/>
      <c r="B83" s="37"/>
      <c r="C83" s="38"/>
      <c r="D83" s="207" t="s">
        <v>121</v>
      </c>
      <c r="E83" s="38"/>
      <c r="F83" s="208" t="s">
        <v>526</v>
      </c>
      <c r="G83" s="38"/>
      <c r="H83" s="38"/>
      <c r="I83" s="209"/>
      <c r="J83" s="38"/>
      <c r="K83" s="38"/>
      <c r="L83" s="42"/>
      <c r="M83" s="210"/>
      <c r="N83" s="211"/>
      <c r="O83" s="82"/>
      <c r="P83" s="82"/>
      <c r="Q83" s="82"/>
      <c r="R83" s="82"/>
      <c r="S83" s="82"/>
      <c r="T83" s="83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5" t="s">
        <v>121</v>
      </c>
      <c r="AU83" s="15" t="s">
        <v>78</v>
      </c>
    </row>
    <row r="84" spans="1:47" s="2" customFormat="1" ht="12">
      <c r="A84" s="36"/>
      <c r="B84" s="37"/>
      <c r="C84" s="38"/>
      <c r="D84" s="235" t="s">
        <v>275</v>
      </c>
      <c r="E84" s="38"/>
      <c r="F84" s="236" t="s">
        <v>527</v>
      </c>
      <c r="G84" s="38"/>
      <c r="H84" s="38"/>
      <c r="I84" s="209"/>
      <c r="J84" s="38"/>
      <c r="K84" s="38"/>
      <c r="L84" s="42"/>
      <c r="M84" s="213"/>
      <c r="N84" s="214"/>
      <c r="O84" s="215"/>
      <c r="P84" s="215"/>
      <c r="Q84" s="215"/>
      <c r="R84" s="215"/>
      <c r="S84" s="215"/>
      <c r="T84" s="21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5" t="s">
        <v>275</v>
      </c>
      <c r="AU84" s="15" t="s">
        <v>78</v>
      </c>
    </row>
    <row r="85" spans="1:31" s="2" customFormat="1" ht="6.95" customHeight="1">
      <c r="A85" s="36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42"/>
      <c r="M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</sheetData>
  <sheetProtection password="CC35" sheet="1" objects="1" scenarios="1" formatColumns="0" formatRows="0" autoFilter="0"/>
  <autoFilter ref="C79:K84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hyperlinks>
    <hyperlink ref="F84" r:id="rId1" display="https://podminky.urs.cz/item/CS_URS_2023_02/HZS42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7" customWidth="1"/>
    <col min="2" max="2" width="1.7109375" style="237" customWidth="1"/>
    <col min="3" max="4" width="5.00390625" style="237" customWidth="1"/>
    <col min="5" max="5" width="11.7109375" style="237" customWidth="1"/>
    <col min="6" max="6" width="9.140625" style="237" customWidth="1"/>
    <col min="7" max="7" width="5.00390625" style="237" customWidth="1"/>
    <col min="8" max="8" width="77.8515625" style="237" customWidth="1"/>
    <col min="9" max="10" width="20.00390625" style="237" customWidth="1"/>
    <col min="11" max="11" width="1.7109375" style="237" customWidth="1"/>
  </cols>
  <sheetData>
    <row r="1" s="1" customFormat="1" ht="37.5" customHeight="1"/>
    <row r="2" spans="2:11" s="1" customFormat="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3" customFormat="1" ht="45" customHeight="1">
      <c r="B3" s="241"/>
      <c r="C3" s="242" t="s">
        <v>528</v>
      </c>
      <c r="D3" s="242"/>
      <c r="E3" s="242"/>
      <c r="F3" s="242"/>
      <c r="G3" s="242"/>
      <c r="H3" s="242"/>
      <c r="I3" s="242"/>
      <c r="J3" s="242"/>
      <c r="K3" s="243"/>
    </row>
    <row r="4" spans="2:11" s="1" customFormat="1" ht="25.5" customHeight="1">
      <c r="B4" s="244"/>
      <c r="C4" s="245" t="s">
        <v>529</v>
      </c>
      <c r="D4" s="245"/>
      <c r="E4" s="245"/>
      <c r="F4" s="245"/>
      <c r="G4" s="245"/>
      <c r="H4" s="245"/>
      <c r="I4" s="245"/>
      <c r="J4" s="245"/>
      <c r="K4" s="246"/>
    </row>
    <row r="5" spans="2:11" s="1" customFormat="1" ht="5.25" customHeight="1">
      <c r="B5" s="244"/>
      <c r="C5" s="247"/>
      <c r="D5" s="247"/>
      <c r="E5" s="247"/>
      <c r="F5" s="247"/>
      <c r="G5" s="247"/>
      <c r="H5" s="247"/>
      <c r="I5" s="247"/>
      <c r="J5" s="247"/>
      <c r="K5" s="246"/>
    </row>
    <row r="6" spans="2:11" s="1" customFormat="1" ht="15" customHeight="1">
      <c r="B6" s="244"/>
      <c r="C6" s="248" t="s">
        <v>530</v>
      </c>
      <c r="D6" s="248"/>
      <c r="E6" s="248"/>
      <c r="F6" s="248"/>
      <c r="G6" s="248"/>
      <c r="H6" s="248"/>
      <c r="I6" s="248"/>
      <c r="J6" s="248"/>
      <c r="K6" s="246"/>
    </row>
    <row r="7" spans="2:11" s="1" customFormat="1" ht="15" customHeight="1">
      <c r="B7" s="249"/>
      <c r="C7" s="248" t="s">
        <v>531</v>
      </c>
      <c r="D7" s="248"/>
      <c r="E7" s="248"/>
      <c r="F7" s="248"/>
      <c r="G7" s="248"/>
      <c r="H7" s="248"/>
      <c r="I7" s="248"/>
      <c r="J7" s="248"/>
      <c r="K7" s="246"/>
    </row>
    <row r="8" spans="2:11" s="1" customFormat="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s="1" customFormat="1" ht="15" customHeight="1">
      <c r="B9" s="249"/>
      <c r="C9" s="248" t="s">
        <v>532</v>
      </c>
      <c r="D9" s="248"/>
      <c r="E9" s="248"/>
      <c r="F9" s="248"/>
      <c r="G9" s="248"/>
      <c r="H9" s="248"/>
      <c r="I9" s="248"/>
      <c r="J9" s="248"/>
      <c r="K9" s="246"/>
    </row>
    <row r="10" spans="2:11" s="1" customFormat="1" ht="15" customHeight="1">
      <c r="B10" s="249"/>
      <c r="C10" s="248"/>
      <c r="D10" s="248" t="s">
        <v>533</v>
      </c>
      <c r="E10" s="248"/>
      <c r="F10" s="248"/>
      <c r="G10" s="248"/>
      <c r="H10" s="248"/>
      <c r="I10" s="248"/>
      <c r="J10" s="248"/>
      <c r="K10" s="246"/>
    </row>
    <row r="11" spans="2:11" s="1" customFormat="1" ht="15" customHeight="1">
      <c r="B11" s="249"/>
      <c r="C11" s="250"/>
      <c r="D11" s="248" t="s">
        <v>534</v>
      </c>
      <c r="E11" s="248"/>
      <c r="F11" s="248"/>
      <c r="G11" s="248"/>
      <c r="H11" s="248"/>
      <c r="I11" s="248"/>
      <c r="J11" s="248"/>
      <c r="K11" s="246"/>
    </row>
    <row r="12" spans="2:11" s="1" customFormat="1" ht="15" customHeight="1">
      <c r="B12" s="249"/>
      <c r="C12" s="250"/>
      <c r="D12" s="248"/>
      <c r="E12" s="248"/>
      <c r="F12" s="248"/>
      <c r="G12" s="248"/>
      <c r="H12" s="248"/>
      <c r="I12" s="248"/>
      <c r="J12" s="248"/>
      <c r="K12" s="246"/>
    </row>
    <row r="13" spans="2:11" s="1" customFormat="1" ht="15" customHeight="1">
      <c r="B13" s="249"/>
      <c r="C13" s="250"/>
      <c r="D13" s="251" t="s">
        <v>535</v>
      </c>
      <c r="E13" s="248"/>
      <c r="F13" s="248"/>
      <c r="G13" s="248"/>
      <c r="H13" s="248"/>
      <c r="I13" s="248"/>
      <c r="J13" s="248"/>
      <c r="K13" s="246"/>
    </row>
    <row r="14" spans="2:11" s="1" customFormat="1" ht="12.75" customHeight="1">
      <c r="B14" s="249"/>
      <c r="C14" s="250"/>
      <c r="D14" s="250"/>
      <c r="E14" s="250"/>
      <c r="F14" s="250"/>
      <c r="G14" s="250"/>
      <c r="H14" s="250"/>
      <c r="I14" s="250"/>
      <c r="J14" s="250"/>
      <c r="K14" s="246"/>
    </row>
    <row r="15" spans="2:11" s="1" customFormat="1" ht="15" customHeight="1">
      <c r="B15" s="249"/>
      <c r="C15" s="250"/>
      <c r="D15" s="248" t="s">
        <v>536</v>
      </c>
      <c r="E15" s="248"/>
      <c r="F15" s="248"/>
      <c r="G15" s="248"/>
      <c r="H15" s="248"/>
      <c r="I15" s="248"/>
      <c r="J15" s="248"/>
      <c r="K15" s="246"/>
    </row>
    <row r="16" spans="2:11" s="1" customFormat="1" ht="15" customHeight="1">
      <c r="B16" s="249"/>
      <c r="C16" s="250"/>
      <c r="D16" s="248" t="s">
        <v>537</v>
      </c>
      <c r="E16" s="248"/>
      <c r="F16" s="248"/>
      <c r="G16" s="248"/>
      <c r="H16" s="248"/>
      <c r="I16" s="248"/>
      <c r="J16" s="248"/>
      <c r="K16" s="246"/>
    </row>
    <row r="17" spans="2:11" s="1" customFormat="1" ht="15" customHeight="1">
      <c r="B17" s="249"/>
      <c r="C17" s="250"/>
      <c r="D17" s="248" t="s">
        <v>538</v>
      </c>
      <c r="E17" s="248"/>
      <c r="F17" s="248"/>
      <c r="G17" s="248"/>
      <c r="H17" s="248"/>
      <c r="I17" s="248"/>
      <c r="J17" s="248"/>
      <c r="K17" s="246"/>
    </row>
    <row r="18" spans="2:11" s="1" customFormat="1" ht="15" customHeight="1">
      <c r="B18" s="249"/>
      <c r="C18" s="250"/>
      <c r="D18" s="250"/>
      <c r="E18" s="252" t="s">
        <v>539</v>
      </c>
      <c r="F18" s="248" t="s">
        <v>540</v>
      </c>
      <c r="G18" s="248"/>
      <c r="H18" s="248"/>
      <c r="I18" s="248"/>
      <c r="J18" s="248"/>
      <c r="K18" s="246"/>
    </row>
    <row r="19" spans="2:11" s="1" customFormat="1" ht="15" customHeight="1">
      <c r="B19" s="249"/>
      <c r="C19" s="250"/>
      <c r="D19" s="250"/>
      <c r="E19" s="252" t="s">
        <v>541</v>
      </c>
      <c r="F19" s="248" t="s">
        <v>542</v>
      </c>
      <c r="G19" s="248"/>
      <c r="H19" s="248"/>
      <c r="I19" s="248"/>
      <c r="J19" s="248"/>
      <c r="K19" s="246"/>
    </row>
    <row r="20" spans="2:11" s="1" customFormat="1" ht="15" customHeight="1">
      <c r="B20" s="249"/>
      <c r="C20" s="250"/>
      <c r="D20" s="250"/>
      <c r="E20" s="252" t="s">
        <v>77</v>
      </c>
      <c r="F20" s="248" t="s">
        <v>543</v>
      </c>
      <c r="G20" s="248"/>
      <c r="H20" s="248"/>
      <c r="I20" s="248"/>
      <c r="J20" s="248"/>
      <c r="K20" s="246"/>
    </row>
    <row r="21" spans="2:11" s="1" customFormat="1" ht="15" customHeight="1">
      <c r="B21" s="249"/>
      <c r="C21" s="250"/>
      <c r="D21" s="250"/>
      <c r="E21" s="252" t="s">
        <v>88</v>
      </c>
      <c r="F21" s="248" t="s">
        <v>544</v>
      </c>
      <c r="G21" s="248"/>
      <c r="H21" s="248"/>
      <c r="I21" s="248"/>
      <c r="J21" s="248"/>
      <c r="K21" s="246"/>
    </row>
    <row r="22" spans="2:11" s="1" customFormat="1" ht="15" customHeight="1">
      <c r="B22" s="249"/>
      <c r="C22" s="250"/>
      <c r="D22" s="250"/>
      <c r="E22" s="252" t="s">
        <v>111</v>
      </c>
      <c r="F22" s="248" t="s">
        <v>112</v>
      </c>
      <c r="G22" s="248"/>
      <c r="H22" s="248"/>
      <c r="I22" s="248"/>
      <c r="J22" s="248"/>
      <c r="K22" s="246"/>
    </row>
    <row r="23" spans="2:11" s="1" customFormat="1" ht="15" customHeight="1">
      <c r="B23" s="249"/>
      <c r="C23" s="250"/>
      <c r="D23" s="250"/>
      <c r="E23" s="252" t="s">
        <v>545</v>
      </c>
      <c r="F23" s="248" t="s">
        <v>546</v>
      </c>
      <c r="G23" s="248"/>
      <c r="H23" s="248"/>
      <c r="I23" s="248"/>
      <c r="J23" s="248"/>
      <c r="K23" s="246"/>
    </row>
    <row r="24" spans="2:11" s="1" customFormat="1" ht="12.75" customHeight="1">
      <c r="B24" s="249"/>
      <c r="C24" s="250"/>
      <c r="D24" s="250"/>
      <c r="E24" s="250"/>
      <c r="F24" s="250"/>
      <c r="G24" s="250"/>
      <c r="H24" s="250"/>
      <c r="I24" s="250"/>
      <c r="J24" s="250"/>
      <c r="K24" s="246"/>
    </row>
    <row r="25" spans="2:11" s="1" customFormat="1" ht="15" customHeight="1">
      <c r="B25" s="249"/>
      <c r="C25" s="248" t="s">
        <v>547</v>
      </c>
      <c r="D25" s="248"/>
      <c r="E25" s="248"/>
      <c r="F25" s="248"/>
      <c r="G25" s="248"/>
      <c r="H25" s="248"/>
      <c r="I25" s="248"/>
      <c r="J25" s="248"/>
      <c r="K25" s="246"/>
    </row>
    <row r="26" spans="2:11" s="1" customFormat="1" ht="15" customHeight="1">
      <c r="B26" s="249"/>
      <c r="C26" s="248" t="s">
        <v>548</v>
      </c>
      <c r="D26" s="248"/>
      <c r="E26" s="248"/>
      <c r="F26" s="248"/>
      <c r="G26" s="248"/>
      <c r="H26" s="248"/>
      <c r="I26" s="248"/>
      <c r="J26" s="248"/>
      <c r="K26" s="246"/>
    </row>
    <row r="27" spans="2:11" s="1" customFormat="1" ht="15" customHeight="1">
      <c r="B27" s="249"/>
      <c r="C27" s="248"/>
      <c r="D27" s="248" t="s">
        <v>549</v>
      </c>
      <c r="E27" s="248"/>
      <c r="F27" s="248"/>
      <c r="G27" s="248"/>
      <c r="H27" s="248"/>
      <c r="I27" s="248"/>
      <c r="J27" s="248"/>
      <c r="K27" s="246"/>
    </row>
    <row r="28" spans="2:11" s="1" customFormat="1" ht="15" customHeight="1">
      <c r="B28" s="249"/>
      <c r="C28" s="250"/>
      <c r="D28" s="248" t="s">
        <v>550</v>
      </c>
      <c r="E28" s="248"/>
      <c r="F28" s="248"/>
      <c r="G28" s="248"/>
      <c r="H28" s="248"/>
      <c r="I28" s="248"/>
      <c r="J28" s="248"/>
      <c r="K28" s="246"/>
    </row>
    <row r="29" spans="2:11" s="1" customFormat="1" ht="12.75" customHeight="1">
      <c r="B29" s="249"/>
      <c r="C29" s="250"/>
      <c r="D29" s="250"/>
      <c r="E29" s="250"/>
      <c r="F29" s="250"/>
      <c r="G29" s="250"/>
      <c r="H29" s="250"/>
      <c r="I29" s="250"/>
      <c r="J29" s="250"/>
      <c r="K29" s="246"/>
    </row>
    <row r="30" spans="2:11" s="1" customFormat="1" ht="15" customHeight="1">
      <c r="B30" s="249"/>
      <c r="C30" s="250"/>
      <c r="D30" s="248" t="s">
        <v>551</v>
      </c>
      <c r="E30" s="248"/>
      <c r="F30" s="248"/>
      <c r="G30" s="248"/>
      <c r="H30" s="248"/>
      <c r="I30" s="248"/>
      <c r="J30" s="248"/>
      <c r="K30" s="246"/>
    </row>
    <row r="31" spans="2:11" s="1" customFormat="1" ht="15" customHeight="1">
      <c r="B31" s="249"/>
      <c r="C31" s="250"/>
      <c r="D31" s="248" t="s">
        <v>552</v>
      </c>
      <c r="E31" s="248"/>
      <c r="F31" s="248"/>
      <c r="G31" s="248"/>
      <c r="H31" s="248"/>
      <c r="I31" s="248"/>
      <c r="J31" s="248"/>
      <c r="K31" s="246"/>
    </row>
    <row r="32" spans="2:11" s="1" customFormat="1" ht="12.75" customHeight="1">
      <c r="B32" s="249"/>
      <c r="C32" s="250"/>
      <c r="D32" s="250"/>
      <c r="E32" s="250"/>
      <c r="F32" s="250"/>
      <c r="G32" s="250"/>
      <c r="H32" s="250"/>
      <c r="I32" s="250"/>
      <c r="J32" s="250"/>
      <c r="K32" s="246"/>
    </row>
    <row r="33" spans="2:11" s="1" customFormat="1" ht="15" customHeight="1">
      <c r="B33" s="249"/>
      <c r="C33" s="250"/>
      <c r="D33" s="248" t="s">
        <v>553</v>
      </c>
      <c r="E33" s="248"/>
      <c r="F33" s="248"/>
      <c r="G33" s="248"/>
      <c r="H33" s="248"/>
      <c r="I33" s="248"/>
      <c r="J33" s="248"/>
      <c r="K33" s="246"/>
    </row>
    <row r="34" spans="2:11" s="1" customFormat="1" ht="15" customHeight="1">
      <c r="B34" s="249"/>
      <c r="C34" s="250"/>
      <c r="D34" s="248" t="s">
        <v>554</v>
      </c>
      <c r="E34" s="248"/>
      <c r="F34" s="248"/>
      <c r="G34" s="248"/>
      <c r="H34" s="248"/>
      <c r="I34" s="248"/>
      <c r="J34" s="248"/>
      <c r="K34" s="246"/>
    </row>
    <row r="35" spans="2:11" s="1" customFormat="1" ht="15" customHeight="1">
      <c r="B35" s="249"/>
      <c r="C35" s="250"/>
      <c r="D35" s="248" t="s">
        <v>555</v>
      </c>
      <c r="E35" s="248"/>
      <c r="F35" s="248"/>
      <c r="G35" s="248"/>
      <c r="H35" s="248"/>
      <c r="I35" s="248"/>
      <c r="J35" s="248"/>
      <c r="K35" s="246"/>
    </row>
    <row r="36" spans="2:11" s="1" customFormat="1" ht="15" customHeight="1">
      <c r="B36" s="249"/>
      <c r="C36" s="250"/>
      <c r="D36" s="248"/>
      <c r="E36" s="251" t="s">
        <v>99</v>
      </c>
      <c r="F36" s="248"/>
      <c r="G36" s="248" t="s">
        <v>556</v>
      </c>
      <c r="H36" s="248"/>
      <c r="I36" s="248"/>
      <c r="J36" s="248"/>
      <c r="K36" s="246"/>
    </row>
    <row r="37" spans="2:11" s="1" customFormat="1" ht="30.75" customHeight="1">
      <c r="B37" s="249"/>
      <c r="C37" s="250"/>
      <c r="D37" s="248"/>
      <c r="E37" s="251" t="s">
        <v>557</v>
      </c>
      <c r="F37" s="248"/>
      <c r="G37" s="248" t="s">
        <v>558</v>
      </c>
      <c r="H37" s="248"/>
      <c r="I37" s="248"/>
      <c r="J37" s="248"/>
      <c r="K37" s="246"/>
    </row>
    <row r="38" spans="2:11" s="1" customFormat="1" ht="15" customHeight="1">
      <c r="B38" s="249"/>
      <c r="C38" s="250"/>
      <c r="D38" s="248"/>
      <c r="E38" s="251" t="s">
        <v>51</v>
      </c>
      <c r="F38" s="248"/>
      <c r="G38" s="248" t="s">
        <v>559</v>
      </c>
      <c r="H38" s="248"/>
      <c r="I38" s="248"/>
      <c r="J38" s="248"/>
      <c r="K38" s="246"/>
    </row>
    <row r="39" spans="2:11" s="1" customFormat="1" ht="15" customHeight="1">
      <c r="B39" s="249"/>
      <c r="C39" s="250"/>
      <c r="D39" s="248"/>
      <c r="E39" s="251" t="s">
        <v>52</v>
      </c>
      <c r="F39" s="248"/>
      <c r="G39" s="248" t="s">
        <v>560</v>
      </c>
      <c r="H39" s="248"/>
      <c r="I39" s="248"/>
      <c r="J39" s="248"/>
      <c r="K39" s="246"/>
    </row>
    <row r="40" spans="2:11" s="1" customFormat="1" ht="15" customHeight="1">
      <c r="B40" s="249"/>
      <c r="C40" s="250"/>
      <c r="D40" s="248"/>
      <c r="E40" s="251" t="s">
        <v>100</v>
      </c>
      <c r="F40" s="248"/>
      <c r="G40" s="248" t="s">
        <v>561</v>
      </c>
      <c r="H40" s="248"/>
      <c r="I40" s="248"/>
      <c r="J40" s="248"/>
      <c r="K40" s="246"/>
    </row>
    <row r="41" spans="2:11" s="1" customFormat="1" ht="15" customHeight="1">
      <c r="B41" s="249"/>
      <c r="C41" s="250"/>
      <c r="D41" s="248"/>
      <c r="E41" s="251" t="s">
        <v>101</v>
      </c>
      <c r="F41" s="248"/>
      <c r="G41" s="248" t="s">
        <v>562</v>
      </c>
      <c r="H41" s="248"/>
      <c r="I41" s="248"/>
      <c r="J41" s="248"/>
      <c r="K41" s="246"/>
    </row>
    <row r="42" spans="2:11" s="1" customFormat="1" ht="15" customHeight="1">
      <c r="B42" s="249"/>
      <c r="C42" s="250"/>
      <c r="D42" s="248"/>
      <c r="E42" s="251" t="s">
        <v>563</v>
      </c>
      <c r="F42" s="248"/>
      <c r="G42" s="248" t="s">
        <v>564</v>
      </c>
      <c r="H42" s="248"/>
      <c r="I42" s="248"/>
      <c r="J42" s="248"/>
      <c r="K42" s="246"/>
    </row>
    <row r="43" spans="2:11" s="1" customFormat="1" ht="15" customHeight="1">
      <c r="B43" s="249"/>
      <c r="C43" s="250"/>
      <c r="D43" s="248"/>
      <c r="E43" s="251"/>
      <c r="F43" s="248"/>
      <c r="G43" s="248" t="s">
        <v>565</v>
      </c>
      <c r="H43" s="248"/>
      <c r="I43" s="248"/>
      <c r="J43" s="248"/>
      <c r="K43" s="246"/>
    </row>
    <row r="44" spans="2:11" s="1" customFormat="1" ht="15" customHeight="1">
      <c r="B44" s="249"/>
      <c r="C44" s="250"/>
      <c r="D44" s="248"/>
      <c r="E44" s="251" t="s">
        <v>566</v>
      </c>
      <c r="F44" s="248"/>
      <c r="G44" s="248" t="s">
        <v>567</v>
      </c>
      <c r="H44" s="248"/>
      <c r="I44" s="248"/>
      <c r="J44" s="248"/>
      <c r="K44" s="246"/>
    </row>
    <row r="45" spans="2:11" s="1" customFormat="1" ht="15" customHeight="1">
      <c r="B45" s="249"/>
      <c r="C45" s="250"/>
      <c r="D45" s="248"/>
      <c r="E45" s="251" t="s">
        <v>103</v>
      </c>
      <c r="F45" s="248"/>
      <c r="G45" s="248" t="s">
        <v>568</v>
      </c>
      <c r="H45" s="248"/>
      <c r="I45" s="248"/>
      <c r="J45" s="248"/>
      <c r="K45" s="246"/>
    </row>
    <row r="46" spans="2:11" s="1" customFormat="1" ht="12.75" customHeight="1">
      <c r="B46" s="249"/>
      <c r="C46" s="250"/>
      <c r="D46" s="248"/>
      <c r="E46" s="248"/>
      <c r="F46" s="248"/>
      <c r="G46" s="248"/>
      <c r="H46" s="248"/>
      <c r="I46" s="248"/>
      <c r="J46" s="248"/>
      <c r="K46" s="246"/>
    </row>
    <row r="47" spans="2:11" s="1" customFormat="1" ht="15" customHeight="1">
      <c r="B47" s="249"/>
      <c r="C47" s="250"/>
      <c r="D47" s="248" t="s">
        <v>569</v>
      </c>
      <c r="E47" s="248"/>
      <c r="F47" s="248"/>
      <c r="G47" s="248"/>
      <c r="H47" s="248"/>
      <c r="I47" s="248"/>
      <c r="J47" s="248"/>
      <c r="K47" s="246"/>
    </row>
    <row r="48" spans="2:11" s="1" customFormat="1" ht="15" customHeight="1">
      <c r="B48" s="249"/>
      <c r="C48" s="250"/>
      <c r="D48" s="250"/>
      <c r="E48" s="248" t="s">
        <v>570</v>
      </c>
      <c r="F48" s="248"/>
      <c r="G48" s="248"/>
      <c r="H48" s="248"/>
      <c r="I48" s="248"/>
      <c r="J48" s="248"/>
      <c r="K48" s="246"/>
    </row>
    <row r="49" spans="2:11" s="1" customFormat="1" ht="15" customHeight="1">
      <c r="B49" s="249"/>
      <c r="C49" s="250"/>
      <c r="D49" s="250"/>
      <c r="E49" s="248" t="s">
        <v>571</v>
      </c>
      <c r="F49" s="248"/>
      <c r="G49" s="248"/>
      <c r="H49" s="248"/>
      <c r="I49" s="248"/>
      <c r="J49" s="248"/>
      <c r="K49" s="246"/>
    </row>
    <row r="50" spans="2:11" s="1" customFormat="1" ht="15" customHeight="1">
      <c r="B50" s="249"/>
      <c r="C50" s="250"/>
      <c r="D50" s="250"/>
      <c r="E50" s="248" t="s">
        <v>572</v>
      </c>
      <c r="F50" s="248"/>
      <c r="G50" s="248"/>
      <c r="H50" s="248"/>
      <c r="I50" s="248"/>
      <c r="J50" s="248"/>
      <c r="K50" s="246"/>
    </row>
    <row r="51" spans="2:11" s="1" customFormat="1" ht="15" customHeight="1">
      <c r="B51" s="249"/>
      <c r="C51" s="250"/>
      <c r="D51" s="248" t="s">
        <v>573</v>
      </c>
      <c r="E51" s="248"/>
      <c r="F51" s="248"/>
      <c r="G51" s="248"/>
      <c r="H51" s="248"/>
      <c r="I51" s="248"/>
      <c r="J51" s="248"/>
      <c r="K51" s="246"/>
    </row>
    <row r="52" spans="2:11" s="1" customFormat="1" ht="25.5" customHeight="1">
      <c r="B52" s="244"/>
      <c r="C52" s="245" t="s">
        <v>574</v>
      </c>
      <c r="D52" s="245"/>
      <c r="E52" s="245"/>
      <c r="F52" s="245"/>
      <c r="G52" s="245"/>
      <c r="H52" s="245"/>
      <c r="I52" s="245"/>
      <c r="J52" s="245"/>
      <c r="K52" s="246"/>
    </row>
    <row r="53" spans="2:11" s="1" customFormat="1" ht="5.25" customHeight="1">
      <c r="B53" s="244"/>
      <c r="C53" s="247"/>
      <c r="D53" s="247"/>
      <c r="E53" s="247"/>
      <c r="F53" s="247"/>
      <c r="G53" s="247"/>
      <c r="H53" s="247"/>
      <c r="I53" s="247"/>
      <c r="J53" s="247"/>
      <c r="K53" s="246"/>
    </row>
    <row r="54" spans="2:11" s="1" customFormat="1" ht="15" customHeight="1">
      <c r="B54" s="244"/>
      <c r="C54" s="248" t="s">
        <v>575</v>
      </c>
      <c r="D54" s="248"/>
      <c r="E54" s="248"/>
      <c r="F54" s="248"/>
      <c r="G54" s="248"/>
      <c r="H54" s="248"/>
      <c r="I54" s="248"/>
      <c r="J54" s="248"/>
      <c r="K54" s="246"/>
    </row>
    <row r="55" spans="2:11" s="1" customFormat="1" ht="15" customHeight="1">
      <c r="B55" s="244"/>
      <c r="C55" s="248" t="s">
        <v>576</v>
      </c>
      <c r="D55" s="248"/>
      <c r="E55" s="248"/>
      <c r="F55" s="248"/>
      <c r="G55" s="248"/>
      <c r="H55" s="248"/>
      <c r="I55" s="248"/>
      <c r="J55" s="248"/>
      <c r="K55" s="246"/>
    </row>
    <row r="56" spans="2:11" s="1" customFormat="1" ht="12.75" customHeight="1">
      <c r="B56" s="244"/>
      <c r="C56" s="248"/>
      <c r="D56" s="248"/>
      <c r="E56" s="248"/>
      <c r="F56" s="248"/>
      <c r="G56" s="248"/>
      <c r="H56" s="248"/>
      <c r="I56" s="248"/>
      <c r="J56" s="248"/>
      <c r="K56" s="246"/>
    </row>
    <row r="57" spans="2:11" s="1" customFormat="1" ht="15" customHeight="1">
      <c r="B57" s="244"/>
      <c r="C57" s="248" t="s">
        <v>577</v>
      </c>
      <c r="D57" s="248"/>
      <c r="E57" s="248"/>
      <c r="F57" s="248"/>
      <c r="G57" s="248"/>
      <c r="H57" s="248"/>
      <c r="I57" s="248"/>
      <c r="J57" s="248"/>
      <c r="K57" s="246"/>
    </row>
    <row r="58" spans="2:11" s="1" customFormat="1" ht="15" customHeight="1">
      <c r="B58" s="244"/>
      <c r="C58" s="250"/>
      <c r="D58" s="248" t="s">
        <v>578</v>
      </c>
      <c r="E58" s="248"/>
      <c r="F58" s="248"/>
      <c r="G58" s="248"/>
      <c r="H58" s="248"/>
      <c r="I58" s="248"/>
      <c r="J58" s="248"/>
      <c r="K58" s="246"/>
    </row>
    <row r="59" spans="2:11" s="1" customFormat="1" ht="15" customHeight="1">
      <c r="B59" s="244"/>
      <c r="C59" s="250"/>
      <c r="D59" s="248" t="s">
        <v>579</v>
      </c>
      <c r="E59" s="248"/>
      <c r="F59" s="248"/>
      <c r="G59" s="248"/>
      <c r="H59" s="248"/>
      <c r="I59" s="248"/>
      <c r="J59" s="248"/>
      <c r="K59" s="246"/>
    </row>
    <row r="60" spans="2:11" s="1" customFormat="1" ht="15" customHeight="1">
      <c r="B60" s="244"/>
      <c r="C60" s="250"/>
      <c r="D60" s="248" t="s">
        <v>580</v>
      </c>
      <c r="E60" s="248"/>
      <c r="F60" s="248"/>
      <c r="G60" s="248"/>
      <c r="H60" s="248"/>
      <c r="I60" s="248"/>
      <c r="J60" s="248"/>
      <c r="K60" s="246"/>
    </row>
    <row r="61" spans="2:11" s="1" customFormat="1" ht="15" customHeight="1">
      <c r="B61" s="244"/>
      <c r="C61" s="250"/>
      <c r="D61" s="248" t="s">
        <v>581</v>
      </c>
      <c r="E61" s="248"/>
      <c r="F61" s="248"/>
      <c r="G61" s="248"/>
      <c r="H61" s="248"/>
      <c r="I61" s="248"/>
      <c r="J61" s="248"/>
      <c r="K61" s="246"/>
    </row>
    <row r="62" spans="2:11" s="1" customFormat="1" ht="15" customHeight="1">
      <c r="B62" s="244"/>
      <c r="C62" s="250"/>
      <c r="D62" s="253" t="s">
        <v>582</v>
      </c>
      <c r="E62" s="253"/>
      <c r="F62" s="253"/>
      <c r="G62" s="253"/>
      <c r="H62" s="253"/>
      <c r="I62" s="253"/>
      <c r="J62" s="253"/>
      <c r="K62" s="246"/>
    </row>
    <row r="63" spans="2:11" s="1" customFormat="1" ht="15" customHeight="1">
      <c r="B63" s="244"/>
      <c r="C63" s="250"/>
      <c r="D63" s="248" t="s">
        <v>583</v>
      </c>
      <c r="E63" s="248"/>
      <c r="F63" s="248"/>
      <c r="G63" s="248"/>
      <c r="H63" s="248"/>
      <c r="I63" s="248"/>
      <c r="J63" s="248"/>
      <c r="K63" s="246"/>
    </row>
    <row r="64" spans="2:11" s="1" customFormat="1" ht="12.75" customHeight="1">
      <c r="B64" s="244"/>
      <c r="C64" s="250"/>
      <c r="D64" s="250"/>
      <c r="E64" s="254"/>
      <c r="F64" s="250"/>
      <c r="G64" s="250"/>
      <c r="H64" s="250"/>
      <c r="I64" s="250"/>
      <c r="J64" s="250"/>
      <c r="K64" s="246"/>
    </row>
    <row r="65" spans="2:11" s="1" customFormat="1" ht="15" customHeight="1">
      <c r="B65" s="244"/>
      <c r="C65" s="250"/>
      <c r="D65" s="248" t="s">
        <v>584</v>
      </c>
      <c r="E65" s="248"/>
      <c r="F65" s="248"/>
      <c r="G65" s="248"/>
      <c r="H65" s="248"/>
      <c r="I65" s="248"/>
      <c r="J65" s="248"/>
      <c r="K65" s="246"/>
    </row>
    <row r="66" spans="2:11" s="1" customFormat="1" ht="15" customHeight="1">
      <c r="B66" s="244"/>
      <c r="C66" s="250"/>
      <c r="D66" s="253" t="s">
        <v>585</v>
      </c>
      <c r="E66" s="253"/>
      <c r="F66" s="253"/>
      <c r="G66" s="253"/>
      <c r="H66" s="253"/>
      <c r="I66" s="253"/>
      <c r="J66" s="253"/>
      <c r="K66" s="246"/>
    </row>
    <row r="67" spans="2:11" s="1" customFormat="1" ht="15" customHeight="1">
      <c r="B67" s="244"/>
      <c r="C67" s="250"/>
      <c r="D67" s="248" t="s">
        <v>586</v>
      </c>
      <c r="E67" s="248"/>
      <c r="F67" s="248"/>
      <c r="G67" s="248"/>
      <c r="H67" s="248"/>
      <c r="I67" s="248"/>
      <c r="J67" s="248"/>
      <c r="K67" s="246"/>
    </row>
    <row r="68" spans="2:11" s="1" customFormat="1" ht="15" customHeight="1">
      <c r="B68" s="244"/>
      <c r="C68" s="250"/>
      <c r="D68" s="248" t="s">
        <v>587</v>
      </c>
      <c r="E68" s="248"/>
      <c r="F68" s="248"/>
      <c r="G68" s="248"/>
      <c r="H68" s="248"/>
      <c r="I68" s="248"/>
      <c r="J68" s="248"/>
      <c r="K68" s="246"/>
    </row>
    <row r="69" spans="2:11" s="1" customFormat="1" ht="15" customHeight="1">
      <c r="B69" s="244"/>
      <c r="C69" s="250"/>
      <c r="D69" s="248" t="s">
        <v>588</v>
      </c>
      <c r="E69" s="248"/>
      <c r="F69" s="248"/>
      <c r="G69" s="248"/>
      <c r="H69" s="248"/>
      <c r="I69" s="248"/>
      <c r="J69" s="248"/>
      <c r="K69" s="246"/>
    </row>
    <row r="70" spans="2:11" s="1" customFormat="1" ht="15" customHeight="1">
      <c r="B70" s="244"/>
      <c r="C70" s="250"/>
      <c r="D70" s="248" t="s">
        <v>589</v>
      </c>
      <c r="E70" s="248"/>
      <c r="F70" s="248"/>
      <c r="G70" s="248"/>
      <c r="H70" s="248"/>
      <c r="I70" s="248"/>
      <c r="J70" s="248"/>
      <c r="K70" s="246"/>
    </row>
    <row r="71" spans="2:11" s="1" customFormat="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pans="2:11" s="1" customFormat="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s="1" customFormat="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s="1" customFormat="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pans="2:11" s="1" customFormat="1" ht="45" customHeight="1">
      <c r="B75" s="263"/>
      <c r="C75" s="264" t="s">
        <v>590</v>
      </c>
      <c r="D75" s="264"/>
      <c r="E75" s="264"/>
      <c r="F75" s="264"/>
      <c r="G75" s="264"/>
      <c r="H75" s="264"/>
      <c r="I75" s="264"/>
      <c r="J75" s="264"/>
      <c r="K75" s="265"/>
    </row>
    <row r="76" spans="2:11" s="1" customFormat="1" ht="17.25" customHeight="1">
      <c r="B76" s="263"/>
      <c r="C76" s="266" t="s">
        <v>591</v>
      </c>
      <c r="D76" s="266"/>
      <c r="E76" s="266"/>
      <c r="F76" s="266" t="s">
        <v>592</v>
      </c>
      <c r="G76" s="267"/>
      <c r="H76" s="266" t="s">
        <v>52</v>
      </c>
      <c r="I76" s="266" t="s">
        <v>55</v>
      </c>
      <c r="J76" s="266" t="s">
        <v>593</v>
      </c>
      <c r="K76" s="265"/>
    </row>
    <row r="77" spans="2:11" s="1" customFormat="1" ht="17.25" customHeight="1">
      <c r="B77" s="263"/>
      <c r="C77" s="268" t="s">
        <v>594</v>
      </c>
      <c r="D77" s="268"/>
      <c r="E77" s="268"/>
      <c r="F77" s="269" t="s">
        <v>595</v>
      </c>
      <c r="G77" s="270"/>
      <c r="H77" s="268"/>
      <c r="I77" s="268"/>
      <c r="J77" s="268" t="s">
        <v>596</v>
      </c>
      <c r="K77" s="265"/>
    </row>
    <row r="78" spans="2:11" s="1" customFormat="1" ht="5.25" customHeight="1">
      <c r="B78" s="263"/>
      <c r="C78" s="271"/>
      <c r="D78" s="271"/>
      <c r="E78" s="271"/>
      <c r="F78" s="271"/>
      <c r="G78" s="272"/>
      <c r="H78" s="271"/>
      <c r="I78" s="271"/>
      <c r="J78" s="271"/>
      <c r="K78" s="265"/>
    </row>
    <row r="79" spans="2:11" s="1" customFormat="1" ht="15" customHeight="1">
      <c r="B79" s="263"/>
      <c r="C79" s="251" t="s">
        <v>51</v>
      </c>
      <c r="D79" s="273"/>
      <c r="E79" s="273"/>
      <c r="F79" s="274" t="s">
        <v>597</v>
      </c>
      <c r="G79" s="275"/>
      <c r="H79" s="251" t="s">
        <v>598</v>
      </c>
      <c r="I79" s="251" t="s">
        <v>599</v>
      </c>
      <c r="J79" s="251">
        <v>20</v>
      </c>
      <c r="K79" s="265"/>
    </row>
    <row r="80" spans="2:11" s="1" customFormat="1" ht="15" customHeight="1">
      <c r="B80" s="263"/>
      <c r="C80" s="251" t="s">
        <v>600</v>
      </c>
      <c r="D80" s="251"/>
      <c r="E80" s="251"/>
      <c r="F80" s="274" t="s">
        <v>597</v>
      </c>
      <c r="G80" s="275"/>
      <c r="H80" s="251" t="s">
        <v>601</v>
      </c>
      <c r="I80" s="251" t="s">
        <v>599</v>
      </c>
      <c r="J80" s="251">
        <v>120</v>
      </c>
      <c r="K80" s="265"/>
    </row>
    <row r="81" spans="2:11" s="1" customFormat="1" ht="15" customHeight="1">
      <c r="B81" s="276"/>
      <c r="C81" s="251" t="s">
        <v>602</v>
      </c>
      <c r="D81" s="251"/>
      <c r="E81" s="251"/>
      <c r="F81" s="274" t="s">
        <v>603</v>
      </c>
      <c r="G81" s="275"/>
      <c r="H81" s="251" t="s">
        <v>604</v>
      </c>
      <c r="I81" s="251" t="s">
        <v>599</v>
      </c>
      <c r="J81" s="251">
        <v>50</v>
      </c>
      <c r="K81" s="265"/>
    </row>
    <row r="82" spans="2:11" s="1" customFormat="1" ht="15" customHeight="1">
      <c r="B82" s="276"/>
      <c r="C82" s="251" t="s">
        <v>605</v>
      </c>
      <c r="D82" s="251"/>
      <c r="E82" s="251"/>
      <c r="F82" s="274" t="s">
        <v>597</v>
      </c>
      <c r="G82" s="275"/>
      <c r="H82" s="251" t="s">
        <v>606</v>
      </c>
      <c r="I82" s="251" t="s">
        <v>607</v>
      </c>
      <c r="J82" s="251"/>
      <c r="K82" s="265"/>
    </row>
    <row r="83" spans="2:11" s="1" customFormat="1" ht="15" customHeight="1">
      <c r="B83" s="276"/>
      <c r="C83" s="277" t="s">
        <v>608</v>
      </c>
      <c r="D83" s="277"/>
      <c r="E83" s="277"/>
      <c r="F83" s="278" t="s">
        <v>603</v>
      </c>
      <c r="G83" s="277"/>
      <c r="H83" s="277" t="s">
        <v>609</v>
      </c>
      <c r="I83" s="277" t="s">
        <v>599</v>
      </c>
      <c r="J83" s="277">
        <v>15</v>
      </c>
      <c r="K83" s="265"/>
    </row>
    <row r="84" spans="2:11" s="1" customFormat="1" ht="15" customHeight="1">
      <c r="B84" s="276"/>
      <c r="C84" s="277" t="s">
        <v>610</v>
      </c>
      <c r="D84" s="277"/>
      <c r="E84" s="277"/>
      <c r="F84" s="278" t="s">
        <v>603</v>
      </c>
      <c r="G84" s="277"/>
      <c r="H84" s="277" t="s">
        <v>611</v>
      </c>
      <c r="I84" s="277" t="s">
        <v>599</v>
      </c>
      <c r="J84" s="277">
        <v>15</v>
      </c>
      <c r="K84" s="265"/>
    </row>
    <row r="85" spans="2:11" s="1" customFormat="1" ht="15" customHeight="1">
      <c r="B85" s="276"/>
      <c r="C85" s="277" t="s">
        <v>612</v>
      </c>
      <c r="D85" s="277"/>
      <c r="E85" s="277"/>
      <c r="F85" s="278" t="s">
        <v>603</v>
      </c>
      <c r="G85" s="277"/>
      <c r="H85" s="277" t="s">
        <v>613</v>
      </c>
      <c r="I85" s="277" t="s">
        <v>599</v>
      </c>
      <c r="J85" s="277">
        <v>20</v>
      </c>
      <c r="K85" s="265"/>
    </row>
    <row r="86" spans="2:11" s="1" customFormat="1" ht="15" customHeight="1">
      <c r="B86" s="276"/>
      <c r="C86" s="277" t="s">
        <v>614</v>
      </c>
      <c r="D86" s="277"/>
      <c r="E86" s="277"/>
      <c r="F86" s="278" t="s">
        <v>603</v>
      </c>
      <c r="G86" s="277"/>
      <c r="H86" s="277" t="s">
        <v>615</v>
      </c>
      <c r="I86" s="277" t="s">
        <v>599</v>
      </c>
      <c r="J86" s="277">
        <v>20</v>
      </c>
      <c r="K86" s="265"/>
    </row>
    <row r="87" spans="2:11" s="1" customFormat="1" ht="15" customHeight="1">
      <c r="B87" s="276"/>
      <c r="C87" s="251" t="s">
        <v>616</v>
      </c>
      <c r="D87" s="251"/>
      <c r="E87" s="251"/>
      <c r="F87" s="274" t="s">
        <v>603</v>
      </c>
      <c r="G87" s="275"/>
      <c r="H87" s="251" t="s">
        <v>617</v>
      </c>
      <c r="I87" s="251" t="s">
        <v>599</v>
      </c>
      <c r="J87" s="251">
        <v>50</v>
      </c>
      <c r="K87" s="265"/>
    </row>
    <row r="88" spans="2:11" s="1" customFormat="1" ht="15" customHeight="1">
      <c r="B88" s="276"/>
      <c r="C88" s="251" t="s">
        <v>618</v>
      </c>
      <c r="D88" s="251"/>
      <c r="E88" s="251"/>
      <c r="F88" s="274" t="s">
        <v>603</v>
      </c>
      <c r="G88" s="275"/>
      <c r="H88" s="251" t="s">
        <v>619</v>
      </c>
      <c r="I88" s="251" t="s">
        <v>599</v>
      </c>
      <c r="J88" s="251">
        <v>20</v>
      </c>
      <c r="K88" s="265"/>
    </row>
    <row r="89" spans="2:11" s="1" customFormat="1" ht="15" customHeight="1">
      <c r="B89" s="276"/>
      <c r="C89" s="251" t="s">
        <v>620</v>
      </c>
      <c r="D89" s="251"/>
      <c r="E89" s="251"/>
      <c r="F89" s="274" t="s">
        <v>603</v>
      </c>
      <c r="G89" s="275"/>
      <c r="H89" s="251" t="s">
        <v>621</v>
      </c>
      <c r="I89" s="251" t="s">
        <v>599</v>
      </c>
      <c r="J89" s="251">
        <v>20</v>
      </c>
      <c r="K89" s="265"/>
    </row>
    <row r="90" spans="2:11" s="1" customFormat="1" ht="15" customHeight="1">
      <c r="B90" s="276"/>
      <c r="C90" s="251" t="s">
        <v>622</v>
      </c>
      <c r="D90" s="251"/>
      <c r="E90" s="251"/>
      <c r="F90" s="274" t="s">
        <v>603</v>
      </c>
      <c r="G90" s="275"/>
      <c r="H90" s="251" t="s">
        <v>623</v>
      </c>
      <c r="I90" s="251" t="s">
        <v>599</v>
      </c>
      <c r="J90" s="251">
        <v>50</v>
      </c>
      <c r="K90" s="265"/>
    </row>
    <row r="91" spans="2:11" s="1" customFormat="1" ht="15" customHeight="1">
      <c r="B91" s="276"/>
      <c r="C91" s="251" t="s">
        <v>624</v>
      </c>
      <c r="D91" s="251"/>
      <c r="E91" s="251"/>
      <c r="F91" s="274" t="s">
        <v>603</v>
      </c>
      <c r="G91" s="275"/>
      <c r="H91" s="251" t="s">
        <v>624</v>
      </c>
      <c r="I91" s="251" t="s">
        <v>599</v>
      </c>
      <c r="J91" s="251">
        <v>50</v>
      </c>
      <c r="K91" s="265"/>
    </row>
    <row r="92" spans="2:11" s="1" customFormat="1" ht="15" customHeight="1">
      <c r="B92" s="276"/>
      <c r="C92" s="251" t="s">
        <v>625</v>
      </c>
      <c r="D92" s="251"/>
      <c r="E92" s="251"/>
      <c r="F92" s="274" t="s">
        <v>603</v>
      </c>
      <c r="G92" s="275"/>
      <c r="H92" s="251" t="s">
        <v>626</v>
      </c>
      <c r="I92" s="251" t="s">
        <v>599</v>
      </c>
      <c r="J92" s="251">
        <v>255</v>
      </c>
      <c r="K92" s="265"/>
    </row>
    <row r="93" spans="2:11" s="1" customFormat="1" ht="15" customHeight="1">
      <c r="B93" s="276"/>
      <c r="C93" s="251" t="s">
        <v>627</v>
      </c>
      <c r="D93" s="251"/>
      <c r="E93" s="251"/>
      <c r="F93" s="274" t="s">
        <v>597</v>
      </c>
      <c r="G93" s="275"/>
      <c r="H93" s="251" t="s">
        <v>628</v>
      </c>
      <c r="I93" s="251" t="s">
        <v>629</v>
      </c>
      <c r="J93" s="251"/>
      <c r="K93" s="265"/>
    </row>
    <row r="94" spans="2:11" s="1" customFormat="1" ht="15" customHeight="1">
      <c r="B94" s="276"/>
      <c r="C94" s="251" t="s">
        <v>630</v>
      </c>
      <c r="D94" s="251"/>
      <c r="E94" s="251"/>
      <c r="F94" s="274" t="s">
        <v>597</v>
      </c>
      <c r="G94" s="275"/>
      <c r="H94" s="251" t="s">
        <v>631</v>
      </c>
      <c r="I94" s="251" t="s">
        <v>632</v>
      </c>
      <c r="J94" s="251"/>
      <c r="K94" s="265"/>
    </row>
    <row r="95" spans="2:11" s="1" customFormat="1" ht="15" customHeight="1">
      <c r="B95" s="276"/>
      <c r="C95" s="251" t="s">
        <v>633</v>
      </c>
      <c r="D95" s="251"/>
      <c r="E95" s="251"/>
      <c r="F95" s="274" t="s">
        <v>597</v>
      </c>
      <c r="G95" s="275"/>
      <c r="H95" s="251" t="s">
        <v>633</v>
      </c>
      <c r="I95" s="251" t="s">
        <v>632</v>
      </c>
      <c r="J95" s="251"/>
      <c r="K95" s="265"/>
    </row>
    <row r="96" spans="2:11" s="1" customFormat="1" ht="15" customHeight="1">
      <c r="B96" s="276"/>
      <c r="C96" s="251" t="s">
        <v>36</v>
      </c>
      <c r="D96" s="251"/>
      <c r="E96" s="251"/>
      <c r="F96" s="274" t="s">
        <v>597</v>
      </c>
      <c r="G96" s="275"/>
      <c r="H96" s="251" t="s">
        <v>634</v>
      </c>
      <c r="I96" s="251" t="s">
        <v>632</v>
      </c>
      <c r="J96" s="251"/>
      <c r="K96" s="265"/>
    </row>
    <row r="97" spans="2:11" s="1" customFormat="1" ht="15" customHeight="1">
      <c r="B97" s="276"/>
      <c r="C97" s="251" t="s">
        <v>46</v>
      </c>
      <c r="D97" s="251"/>
      <c r="E97" s="251"/>
      <c r="F97" s="274" t="s">
        <v>597</v>
      </c>
      <c r="G97" s="275"/>
      <c r="H97" s="251" t="s">
        <v>635</v>
      </c>
      <c r="I97" s="251" t="s">
        <v>632</v>
      </c>
      <c r="J97" s="251"/>
      <c r="K97" s="265"/>
    </row>
    <row r="98" spans="2:11" s="1" customFormat="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pans="2:11" s="1" customFormat="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pans="2:11" s="1" customFormat="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pans="2:11" s="1" customFormat="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pans="2:11" s="1" customFormat="1" ht="45" customHeight="1">
      <c r="B102" s="263"/>
      <c r="C102" s="264" t="s">
        <v>636</v>
      </c>
      <c r="D102" s="264"/>
      <c r="E102" s="264"/>
      <c r="F102" s="264"/>
      <c r="G102" s="264"/>
      <c r="H102" s="264"/>
      <c r="I102" s="264"/>
      <c r="J102" s="264"/>
      <c r="K102" s="265"/>
    </row>
    <row r="103" spans="2:11" s="1" customFormat="1" ht="17.25" customHeight="1">
      <c r="B103" s="263"/>
      <c r="C103" s="266" t="s">
        <v>591</v>
      </c>
      <c r="D103" s="266"/>
      <c r="E103" s="266"/>
      <c r="F103" s="266" t="s">
        <v>592</v>
      </c>
      <c r="G103" s="267"/>
      <c r="H103" s="266" t="s">
        <v>52</v>
      </c>
      <c r="I103" s="266" t="s">
        <v>55</v>
      </c>
      <c r="J103" s="266" t="s">
        <v>593</v>
      </c>
      <c r="K103" s="265"/>
    </row>
    <row r="104" spans="2:11" s="1" customFormat="1" ht="17.25" customHeight="1">
      <c r="B104" s="263"/>
      <c r="C104" s="268" t="s">
        <v>594</v>
      </c>
      <c r="D104" s="268"/>
      <c r="E104" s="268"/>
      <c r="F104" s="269" t="s">
        <v>595</v>
      </c>
      <c r="G104" s="270"/>
      <c r="H104" s="268"/>
      <c r="I104" s="268"/>
      <c r="J104" s="268" t="s">
        <v>596</v>
      </c>
      <c r="K104" s="265"/>
    </row>
    <row r="105" spans="2:11" s="1" customFormat="1" ht="5.25" customHeight="1">
      <c r="B105" s="263"/>
      <c r="C105" s="266"/>
      <c r="D105" s="266"/>
      <c r="E105" s="266"/>
      <c r="F105" s="266"/>
      <c r="G105" s="284"/>
      <c r="H105" s="266"/>
      <c r="I105" s="266"/>
      <c r="J105" s="266"/>
      <c r="K105" s="265"/>
    </row>
    <row r="106" spans="2:11" s="1" customFormat="1" ht="15" customHeight="1">
      <c r="B106" s="263"/>
      <c r="C106" s="251" t="s">
        <v>51</v>
      </c>
      <c r="D106" s="273"/>
      <c r="E106" s="273"/>
      <c r="F106" s="274" t="s">
        <v>597</v>
      </c>
      <c r="G106" s="251"/>
      <c r="H106" s="251" t="s">
        <v>637</v>
      </c>
      <c r="I106" s="251" t="s">
        <v>599</v>
      </c>
      <c r="J106" s="251">
        <v>20</v>
      </c>
      <c r="K106" s="265"/>
    </row>
    <row r="107" spans="2:11" s="1" customFormat="1" ht="15" customHeight="1">
      <c r="B107" s="263"/>
      <c r="C107" s="251" t="s">
        <v>600</v>
      </c>
      <c r="D107" s="251"/>
      <c r="E107" s="251"/>
      <c r="F107" s="274" t="s">
        <v>597</v>
      </c>
      <c r="G107" s="251"/>
      <c r="H107" s="251" t="s">
        <v>637</v>
      </c>
      <c r="I107" s="251" t="s">
        <v>599</v>
      </c>
      <c r="J107" s="251">
        <v>120</v>
      </c>
      <c r="K107" s="265"/>
    </row>
    <row r="108" spans="2:11" s="1" customFormat="1" ht="15" customHeight="1">
      <c r="B108" s="276"/>
      <c r="C108" s="251" t="s">
        <v>602</v>
      </c>
      <c r="D108" s="251"/>
      <c r="E108" s="251"/>
      <c r="F108" s="274" t="s">
        <v>603</v>
      </c>
      <c r="G108" s="251"/>
      <c r="H108" s="251" t="s">
        <v>637</v>
      </c>
      <c r="I108" s="251" t="s">
        <v>599</v>
      </c>
      <c r="J108" s="251">
        <v>50</v>
      </c>
      <c r="K108" s="265"/>
    </row>
    <row r="109" spans="2:11" s="1" customFormat="1" ht="15" customHeight="1">
      <c r="B109" s="276"/>
      <c r="C109" s="251" t="s">
        <v>605</v>
      </c>
      <c r="D109" s="251"/>
      <c r="E109" s="251"/>
      <c r="F109" s="274" t="s">
        <v>597</v>
      </c>
      <c r="G109" s="251"/>
      <c r="H109" s="251" t="s">
        <v>637</v>
      </c>
      <c r="I109" s="251" t="s">
        <v>607</v>
      </c>
      <c r="J109" s="251"/>
      <c r="K109" s="265"/>
    </row>
    <row r="110" spans="2:11" s="1" customFormat="1" ht="15" customHeight="1">
      <c r="B110" s="276"/>
      <c r="C110" s="251" t="s">
        <v>616</v>
      </c>
      <c r="D110" s="251"/>
      <c r="E110" s="251"/>
      <c r="F110" s="274" t="s">
        <v>603</v>
      </c>
      <c r="G110" s="251"/>
      <c r="H110" s="251" t="s">
        <v>637</v>
      </c>
      <c r="I110" s="251" t="s">
        <v>599</v>
      </c>
      <c r="J110" s="251">
        <v>50</v>
      </c>
      <c r="K110" s="265"/>
    </row>
    <row r="111" spans="2:11" s="1" customFormat="1" ht="15" customHeight="1">
      <c r="B111" s="276"/>
      <c r="C111" s="251" t="s">
        <v>624</v>
      </c>
      <c r="D111" s="251"/>
      <c r="E111" s="251"/>
      <c r="F111" s="274" t="s">
        <v>603</v>
      </c>
      <c r="G111" s="251"/>
      <c r="H111" s="251" t="s">
        <v>637</v>
      </c>
      <c r="I111" s="251" t="s">
        <v>599</v>
      </c>
      <c r="J111" s="251">
        <v>50</v>
      </c>
      <c r="K111" s="265"/>
    </row>
    <row r="112" spans="2:11" s="1" customFormat="1" ht="15" customHeight="1">
      <c r="B112" s="276"/>
      <c r="C112" s="251" t="s">
        <v>622</v>
      </c>
      <c r="D112" s="251"/>
      <c r="E112" s="251"/>
      <c r="F112" s="274" t="s">
        <v>603</v>
      </c>
      <c r="G112" s="251"/>
      <c r="H112" s="251" t="s">
        <v>637</v>
      </c>
      <c r="I112" s="251" t="s">
        <v>599</v>
      </c>
      <c r="J112" s="251">
        <v>50</v>
      </c>
      <c r="K112" s="265"/>
    </row>
    <row r="113" spans="2:11" s="1" customFormat="1" ht="15" customHeight="1">
      <c r="B113" s="276"/>
      <c r="C113" s="251" t="s">
        <v>51</v>
      </c>
      <c r="D113" s="251"/>
      <c r="E113" s="251"/>
      <c r="F113" s="274" t="s">
        <v>597</v>
      </c>
      <c r="G113" s="251"/>
      <c r="H113" s="251" t="s">
        <v>638</v>
      </c>
      <c r="I113" s="251" t="s">
        <v>599</v>
      </c>
      <c r="J113" s="251">
        <v>20</v>
      </c>
      <c r="K113" s="265"/>
    </row>
    <row r="114" spans="2:11" s="1" customFormat="1" ht="15" customHeight="1">
      <c r="B114" s="276"/>
      <c r="C114" s="251" t="s">
        <v>639</v>
      </c>
      <c r="D114" s="251"/>
      <c r="E114" s="251"/>
      <c r="F114" s="274" t="s">
        <v>597</v>
      </c>
      <c r="G114" s="251"/>
      <c r="H114" s="251" t="s">
        <v>640</v>
      </c>
      <c r="I114" s="251" t="s">
        <v>599</v>
      </c>
      <c r="J114" s="251">
        <v>120</v>
      </c>
      <c r="K114" s="265"/>
    </row>
    <row r="115" spans="2:11" s="1" customFormat="1" ht="15" customHeight="1">
      <c r="B115" s="276"/>
      <c r="C115" s="251" t="s">
        <v>36</v>
      </c>
      <c r="D115" s="251"/>
      <c r="E115" s="251"/>
      <c r="F115" s="274" t="s">
        <v>597</v>
      </c>
      <c r="G115" s="251"/>
      <c r="H115" s="251" t="s">
        <v>641</v>
      </c>
      <c r="I115" s="251" t="s">
        <v>632</v>
      </c>
      <c r="J115" s="251"/>
      <c r="K115" s="265"/>
    </row>
    <row r="116" spans="2:11" s="1" customFormat="1" ht="15" customHeight="1">
      <c r="B116" s="276"/>
      <c r="C116" s="251" t="s">
        <v>46</v>
      </c>
      <c r="D116" s="251"/>
      <c r="E116" s="251"/>
      <c r="F116" s="274" t="s">
        <v>597</v>
      </c>
      <c r="G116" s="251"/>
      <c r="H116" s="251" t="s">
        <v>642</v>
      </c>
      <c r="I116" s="251" t="s">
        <v>632</v>
      </c>
      <c r="J116" s="251"/>
      <c r="K116" s="265"/>
    </row>
    <row r="117" spans="2:11" s="1" customFormat="1" ht="15" customHeight="1">
      <c r="B117" s="276"/>
      <c r="C117" s="251" t="s">
        <v>55</v>
      </c>
      <c r="D117" s="251"/>
      <c r="E117" s="251"/>
      <c r="F117" s="274" t="s">
        <v>597</v>
      </c>
      <c r="G117" s="251"/>
      <c r="H117" s="251" t="s">
        <v>643</v>
      </c>
      <c r="I117" s="251" t="s">
        <v>644</v>
      </c>
      <c r="J117" s="251"/>
      <c r="K117" s="265"/>
    </row>
    <row r="118" spans="2:11" s="1" customFormat="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pans="2:11" s="1" customFormat="1" ht="18.75" customHeight="1">
      <c r="B119" s="286"/>
      <c r="C119" s="287"/>
      <c r="D119" s="287"/>
      <c r="E119" s="287"/>
      <c r="F119" s="288"/>
      <c r="G119" s="287"/>
      <c r="H119" s="287"/>
      <c r="I119" s="287"/>
      <c r="J119" s="287"/>
      <c r="K119" s="286"/>
    </row>
    <row r="120" spans="2:11" s="1" customFormat="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2:1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pans="2:11" s="1" customFormat="1" ht="45" customHeight="1">
      <c r="B122" s="292"/>
      <c r="C122" s="242" t="s">
        <v>645</v>
      </c>
      <c r="D122" s="242"/>
      <c r="E122" s="242"/>
      <c r="F122" s="242"/>
      <c r="G122" s="242"/>
      <c r="H122" s="242"/>
      <c r="I122" s="242"/>
      <c r="J122" s="242"/>
      <c r="K122" s="293"/>
    </row>
    <row r="123" spans="2:11" s="1" customFormat="1" ht="17.25" customHeight="1">
      <c r="B123" s="294"/>
      <c r="C123" s="266" t="s">
        <v>591</v>
      </c>
      <c r="D123" s="266"/>
      <c r="E123" s="266"/>
      <c r="F123" s="266" t="s">
        <v>592</v>
      </c>
      <c r="G123" s="267"/>
      <c r="H123" s="266" t="s">
        <v>52</v>
      </c>
      <c r="I123" s="266" t="s">
        <v>55</v>
      </c>
      <c r="J123" s="266" t="s">
        <v>593</v>
      </c>
      <c r="K123" s="295"/>
    </row>
    <row r="124" spans="2:11" s="1" customFormat="1" ht="17.25" customHeight="1">
      <c r="B124" s="294"/>
      <c r="C124" s="268" t="s">
        <v>594</v>
      </c>
      <c r="D124" s="268"/>
      <c r="E124" s="268"/>
      <c r="F124" s="269" t="s">
        <v>595</v>
      </c>
      <c r="G124" s="270"/>
      <c r="H124" s="268"/>
      <c r="I124" s="268"/>
      <c r="J124" s="268" t="s">
        <v>596</v>
      </c>
      <c r="K124" s="295"/>
    </row>
    <row r="125" spans="2:11" s="1" customFormat="1" ht="5.25" customHeight="1">
      <c r="B125" s="296"/>
      <c r="C125" s="271"/>
      <c r="D125" s="271"/>
      <c r="E125" s="271"/>
      <c r="F125" s="271"/>
      <c r="G125" s="297"/>
      <c r="H125" s="271"/>
      <c r="I125" s="271"/>
      <c r="J125" s="271"/>
      <c r="K125" s="298"/>
    </row>
    <row r="126" spans="2:11" s="1" customFormat="1" ht="15" customHeight="1">
      <c r="B126" s="296"/>
      <c r="C126" s="251" t="s">
        <v>600</v>
      </c>
      <c r="D126" s="273"/>
      <c r="E126" s="273"/>
      <c r="F126" s="274" t="s">
        <v>597</v>
      </c>
      <c r="G126" s="251"/>
      <c r="H126" s="251" t="s">
        <v>637</v>
      </c>
      <c r="I126" s="251" t="s">
        <v>599</v>
      </c>
      <c r="J126" s="251">
        <v>120</v>
      </c>
      <c r="K126" s="299"/>
    </row>
    <row r="127" spans="2:11" s="1" customFormat="1" ht="15" customHeight="1">
      <c r="B127" s="296"/>
      <c r="C127" s="251" t="s">
        <v>646</v>
      </c>
      <c r="D127" s="251"/>
      <c r="E127" s="251"/>
      <c r="F127" s="274" t="s">
        <v>597</v>
      </c>
      <c r="G127" s="251"/>
      <c r="H127" s="251" t="s">
        <v>647</v>
      </c>
      <c r="I127" s="251" t="s">
        <v>599</v>
      </c>
      <c r="J127" s="251" t="s">
        <v>648</v>
      </c>
      <c r="K127" s="299"/>
    </row>
    <row r="128" spans="2:11" s="1" customFormat="1" ht="15" customHeight="1">
      <c r="B128" s="296"/>
      <c r="C128" s="251" t="s">
        <v>545</v>
      </c>
      <c r="D128" s="251"/>
      <c r="E128" s="251"/>
      <c r="F128" s="274" t="s">
        <v>597</v>
      </c>
      <c r="G128" s="251"/>
      <c r="H128" s="251" t="s">
        <v>649</v>
      </c>
      <c r="I128" s="251" t="s">
        <v>599</v>
      </c>
      <c r="J128" s="251" t="s">
        <v>648</v>
      </c>
      <c r="K128" s="299"/>
    </row>
    <row r="129" spans="2:11" s="1" customFormat="1" ht="15" customHeight="1">
      <c r="B129" s="296"/>
      <c r="C129" s="251" t="s">
        <v>608</v>
      </c>
      <c r="D129" s="251"/>
      <c r="E129" s="251"/>
      <c r="F129" s="274" t="s">
        <v>603</v>
      </c>
      <c r="G129" s="251"/>
      <c r="H129" s="251" t="s">
        <v>609</v>
      </c>
      <c r="I129" s="251" t="s">
        <v>599</v>
      </c>
      <c r="J129" s="251">
        <v>15</v>
      </c>
      <c r="K129" s="299"/>
    </row>
    <row r="130" spans="2:11" s="1" customFormat="1" ht="15" customHeight="1">
      <c r="B130" s="296"/>
      <c r="C130" s="277" t="s">
        <v>610</v>
      </c>
      <c r="D130" s="277"/>
      <c r="E130" s="277"/>
      <c r="F130" s="278" t="s">
        <v>603</v>
      </c>
      <c r="G130" s="277"/>
      <c r="H130" s="277" t="s">
        <v>611</v>
      </c>
      <c r="I130" s="277" t="s">
        <v>599</v>
      </c>
      <c r="J130" s="277">
        <v>15</v>
      </c>
      <c r="K130" s="299"/>
    </row>
    <row r="131" spans="2:11" s="1" customFormat="1" ht="15" customHeight="1">
      <c r="B131" s="296"/>
      <c r="C131" s="277" t="s">
        <v>612</v>
      </c>
      <c r="D131" s="277"/>
      <c r="E131" s="277"/>
      <c r="F131" s="278" t="s">
        <v>603</v>
      </c>
      <c r="G131" s="277"/>
      <c r="H131" s="277" t="s">
        <v>613</v>
      </c>
      <c r="I131" s="277" t="s">
        <v>599</v>
      </c>
      <c r="J131" s="277">
        <v>20</v>
      </c>
      <c r="K131" s="299"/>
    </row>
    <row r="132" spans="2:11" s="1" customFormat="1" ht="15" customHeight="1">
      <c r="B132" s="296"/>
      <c r="C132" s="277" t="s">
        <v>614</v>
      </c>
      <c r="D132" s="277"/>
      <c r="E132" s="277"/>
      <c r="F132" s="278" t="s">
        <v>603</v>
      </c>
      <c r="G132" s="277"/>
      <c r="H132" s="277" t="s">
        <v>615</v>
      </c>
      <c r="I132" s="277" t="s">
        <v>599</v>
      </c>
      <c r="J132" s="277">
        <v>20</v>
      </c>
      <c r="K132" s="299"/>
    </row>
    <row r="133" spans="2:11" s="1" customFormat="1" ht="15" customHeight="1">
      <c r="B133" s="296"/>
      <c r="C133" s="251" t="s">
        <v>602</v>
      </c>
      <c r="D133" s="251"/>
      <c r="E133" s="251"/>
      <c r="F133" s="274" t="s">
        <v>603</v>
      </c>
      <c r="G133" s="251"/>
      <c r="H133" s="251" t="s">
        <v>637</v>
      </c>
      <c r="I133" s="251" t="s">
        <v>599</v>
      </c>
      <c r="J133" s="251">
        <v>50</v>
      </c>
      <c r="K133" s="299"/>
    </row>
    <row r="134" spans="2:11" s="1" customFormat="1" ht="15" customHeight="1">
      <c r="B134" s="296"/>
      <c r="C134" s="251" t="s">
        <v>616</v>
      </c>
      <c r="D134" s="251"/>
      <c r="E134" s="251"/>
      <c r="F134" s="274" t="s">
        <v>603</v>
      </c>
      <c r="G134" s="251"/>
      <c r="H134" s="251" t="s">
        <v>637</v>
      </c>
      <c r="I134" s="251" t="s">
        <v>599</v>
      </c>
      <c r="J134" s="251">
        <v>50</v>
      </c>
      <c r="K134" s="299"/>
    </row>
    <row r="135" spans="2:11" s="1" customFormat="1" ht="15" customHeight="1">
      <c r="B135" s="296"/>
      <c r="C135" s="251" t="s">
        <v>622</v>
      </c>
      <c r="D135" s="251"/>
      <c r="E135" s="251"/>
      <c r="F135" s="274" t="s">
        <v>603</v>
      </c>
      <c r="G135" s="251"/>
      <c r="H135" s="251" t="s">
        <v>637</v>
      </c>
      <c r="I135" s="251" t="s">
        <v>599</v>
      </c>
      <c r="J135" s="251">
        <v>50</v>
      </c>
      <c r="K135" s="299"/>
    </row>
    <row r="136" spans="2:11" s="1" customFormat="1" ht="15" customHeight="1">
      <c r="B136" s="296"/>
      <c r="C136" s="251" t="s">
        <v>624</v>
      </c>
      <c r="D136" s="251"/>
      <c r="E136" s="251"/>
      <c r="F136" s="274" t="s">
        <v>603</v>
      </c>
      <c r="G136" s="251"/>
      <c r="H136" s="251" t="s">
        <v>637</v>
      </c>
      <c r="I136" s="251" t="s">
        <v>599</v>
      </c>
      <c r="J136" s="251">
        <v>50</v>
      </c>
      <c r="K136" s="299"/>
    </row>
    <row r="137" spans="2:11" s="1" customFormat="1" ht="15" customHeight="1">
      <c r="B137" s="296"/>
      <c r="C137" s="251" t="s">
        <v>625</v>
      </c>
      <c r="D137" s="251"/>
      <c r="E137" s="251"/>
      <c r="F137" s="274" t="s">
        <v>603</v>
      </c>
      <c r="G137" s="251"/>
      <c r="H137" s="251" t="s">
        <v>650</v>
      </c>
      <c r="I137" s="251" t="s">
        <v>599</v>
      </c>
      <c r="J137" s="251">
        <v>255</v>
      </c>
      <c r="K137" s="299"/>
    </row>
    <row r="138" spans="2:11" s="1" customFormat="1" ht="15" customHeight="1">
      <c r="B138" s="296"/>
      <c r="C138" s="251" t="s">
        <v>627</v>
      </c>
      <c r="D138" s="251"/>
      <c r="E138" s="251"/>
      <c r="F138" s="274" t="s">
        <v>597</v>
      </c>
      <c r="G138" s="251"/>
      <c r="H138" s="251" t="s">
        <v>651</v>
      </c>
      <c r="I138" s="251" t="s">
        <v>629</v>
      </c>
      <c r="J138" s="251"/>
      <c r="K138" s="299"/>
    </row>
    <row r="139" spans="2:11" s="1" customFormat="1" ht="15" customHeight="1">
      <c r="B139" s="296"/>
      <c r="C139" s="251" t="s">
        <v>630</v>
      </c>
      <c r="D139" s="251"/>
      <c r="E139" s="251"/>
      <c r="F139" s="274" t="s">
        <v>597</v>
      </c>
      <c r="G139" s="251"/>
      <c r="H139" s="251" t="s">
        <v>652</v>
      </c>
      <c r="I139" s="251" t="s">
        <v>632</v>
      </c>
      <c r="J139" s="251"/>
      <c r="K139" s="299"/>
    </row>
    <row r="140" spans="2:11" s="1" customFormat="1" ht="15" customHeight="1">
      <c r="B140" s="296"/>
      <c r="C140" s="251" t="s">
        <v>633</v>
      </c>
      <c r="D140" s="251"/>
      <c r="E140" s="251"/>
      <c r="F140" s="274" t="s">
        <v>597</v>
      </c>
      <c r="G140" s="251"/>
      <c r="H140" s="251" t="s">
        <v>633</v>
      </c>
      <c r="I140" s="251" t="s">
        <v>632</v>
      </c>
      <c r="J140" s="251"/>
      <c r="K140" s="299"/>
    </row>
    <row r="141" spans="2:11" s="1" customFormat="1" ht="15" customHeight="1">
      <c r="B141" s="296"/>
      <c r="C141" s="251" t="s">
        <v>36</v>
      </c>
      <c r="D141" s="251"/>
      <c r="E141" s="251"/>
      <c r="F141" s="274" t="s">
        <v>597</v>
      </c>
      <c r="G141" s="251"/>
      <c r="H141" s="251" t="s">
        <v>653</v>
      </c>
      <c r="I141" s="251" t="s">
        <v>632</v>
      </c>
      <c r="J141" s="251"/>
      <c r="K141" s="299"/>
    </row>
    <row r="142" spans="2:11" s="1" customFormat="1" ht="15" customHeight="1">
      <c r="B142" s="296"/>
      <c r="C142" s="251" t="s">
        <v>654</v>
      </c>
      <c r="D142" s="251"/>
      <c r="E142" s="251"/>
      <c r="F142" s="274" t="s">
        <v>597</v>
      </c>
      <c r="G142" s="251"/>
      <c r="H142" s="251" t="s">
        <v>655</v>
      </c>
      <c r="I142" s="251" t="s">
        <v>632</v>
      </c>
      <c r="J142" s="251"/>
      <c r="K142" s="299"/>
    </row>
    <row r="143" spans="2:11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pans="2:11" s="1" customFormat="1" ht="18.75" customHeight="1">
      <c r="B144" s="287"/>
      <c r="C144" s="287"/>
      <c r="D144" s="287"/>
      <c r="E144" s="287"/>
      <c r="F144" s="288"/>
      <c r="G144" s="287"/>
      <c r="H144" s="287"/>
      <c r="I144" s="287"/>
      <c r="J144" s="287"/>
      <c r="K144" s="287"/>
    </row>
    <row r="145" spans="2:11" s="1" customFormat="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pans="2:11" s="1" customFormat="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pans="2:11" s="1" customFormat="1" ht="45" customHeight="1">
      <c r="B147" s="263"/>
      <c r="C147" s="264" t="s">
        <v>656</v>
      </c>
      <c r="D147" s="264"/>
      <c r="E147" s="264"/>
      <c r="F147" s="264"/>
      <c r="G147" s="264"/>
      <c r="H147" s="264"/>
      <c r="I147" s="264"/>
      <c r="J147" s="264"/>
      <c r="K147" s="265"/>
    </row>
    <row r="148" spans="2:11" s="1" customFormat="1" ht="17.25" customHeight="1">
      <c r="B148" s="263"/>
      <c r="C148" s="266" t="s">
        <v>591</v>
      </c>
      <c r="D148" s="266"/>
      <c r="E148" s="266"/>
      <c r="F148" s="266" t="s">
        <v>592</v>
      </c>
      <c r="G148" s="267"/>
      <c r="H148" s="266" t="s">
        <v>52</v>
      </c>
      <c r="I148" s="266" t="s">
        <v>55</v>
      </c>
      <c r="J148" s="266" t="s">
        <v>593</v>
      </c>
      <c r="K148" s="265"/>
    </row>
    <row r="149" spans="2:11" s="1" customFormat="1" ht="17.25" customHeight="1">
      <c r="B149" s="263"/>
      <c r="C149" s="268" t="s">
        <v>594</v>
      </c>
      <c r="D149" s="268"/>
      <c r="E149" s="268"/>
      <c r="F149" s="269" t="s">
        <v>595</v>
      </c>
      <c r="G149" s="270"/>
      <c r="H149" s="268"/>
      <c r="I149" s="268"/>
      <c r="J149" s="268" t="s">
        <v>596</v>
      </c>
      <c r="K149" s="265"/>
    </row>
    <row r="150" spans="2:11" s="1" customFormat="1" ht="5.25" customHeight="1">
      <c r="B150" s="276"/>
      <c r="C150" s="271"/>
      <c r="D150" s="271"/>
      <c r="E150" s="271"/>
      <c r="F150" s="271"/>
      <c r="G150" s="272"/>
      <c r="H150" s="271"/>
      <c r="I150" s="271"/>
      <c r="J150" s="271"/>
      <c r="K150" s="299"/>
    </row>
    <row r="151" spans="2:11" s="1" customFormat="1" ht="15" customHeight="1">
      <c r="B151" s="276"/>
      <c r="C151" s="303" t="s">
        <v>600</v>
      </c>
      <c r="D151" s="251"/>
      <c r="E151" s="251"/>
      <c r="F151" s="304" t="s">
        <v>597</v>
      </c>
      <c r="G151" s="251"/>
      <c r="H151" s="303" t="s">
        <v>637</v>
      </c>
      <c r="I151" s="303" t="s">
        <v>599</v>
      </c>
      <c r="J151" s="303">
        <v>120</v>
      </c>
      <c r="K151" s="299"/>
    </row>
    <row r="152" spans="2:11" s="1" customFormat="1" ht="15" customHeight="1">
      <c r="B152" s="276"/>
      <c r="C152" s="303" t="s">
        <v>646</v>
      </c>
      <c r="D152" s="251"/>
      <c r="E152" s="251"/>
      <c r="F152" s="304" t="s">
        <v>597</v>
      </c>
      <c r="G152" s="251"/>
      <c r="H152" s="303" t="s">
        <v>657</v>
      </c>
      <c r="I152" s="303" t="s">
        <v>599</v>
      </c>
      <c r="J152" s="303" t="s">
        <v>648</v>
      </c>
      <c r="K152" s="299"/>
    </row>
    <row r="153" spans="2:11" s="1" customFormat="1" ht="15" customHeight="1">
      <c r="B153" s="276"/>
      <c r="C153" s="303" t="s">
        <v>545</v>
      </c>
      <c r="D153" s="251"/>
      <c r="E153" s="251"/>
      <c r="F153" s="304" t="s">
        <v>597</v>
      </c>
      <c r="G153" s="251"/>
      <c r="H153" s="303" t="s">
        <v>658</v>
      </c>
      <c r="I153" s="303" t="s">
        <v>599</v>
      </c>
      <c r="J153" s="303" t="s">
        <v>648</v>
      </c>
      <c r="K153" s="299"/>
    </row>
    <row r="154" spans="2:11" s="1" customFormat="1" ht="15" customHeight="1">
      <c r="B154" s="276"/>
      <c r="C154" s="303" t="s">
        <v>602</v>
      </c>
      <c r="D154" s="251"/>
      <c r="E154" s="251"/>
      <c r="F154" s="304" t="s">
        <v>603</v>
      </c>
      <c r="G154" s="251"/>
      <c r="H154" s="303" t="s">
        <v>637</v>
      </c>
      <c r="I154" s="303" t="s">
        <v>599</v>
      </c>
      <c r="J154" s="303">
        <v>50</v>
      </c>
      <c r="K154" s="299"/>
    </row>
    <row r="155" spans="2:11" s="1" customFormat="1" ht="15" customHeight="1">
      <c r="B155" s="276"/>
      <c r="C155" s="303" t="s">
        <v>605</v>
      </c>
      <c r="D155" s="251"/>
      <c r="E155" s="251"/>
      <c r="F155" s="304" t="s">
        <v>597</v>
      </c>
      <c r="G155" s="251"/>
      <c r="H155" s="303" t="s">
        <v>637</v>
      </c>
      <c r="I155" s="303" t="s">
        <v>607</v>
      </c>
      <c r="J155" s="303"/>
      <c r="K155" s="299"/>
    </row>
    <row r="156" spans="2:11" s="1" customFormat="1" ht="15" customHeight="1">
      <c r="B156" s="276"/>
      <c r="C156" s="303" t="s">
        <v>616</v>
      </c>
      <c r="D156" s="251"/>
      <c r="E156" s="251"/>
      <c r="F156" s="304" t="s">
        <v>603</v>
      </c>
      <c r="G156" s="251"/>
      <c r="H156" s="303" t="s">
        <v>637</v>
      </c>
      <c r="I156" s="303" t="s">
        <v>599</v>
      </c>
      <c r="J156" s="303">
        <v>50</v>
      </c>
      <c r="K156" s="299"/>
    </row>
    <row r="157" spans="2:11" s="1" customFormat="1" ht="15" customHeight="1">
      <c r="B157" s="276"/>
      <c r="C157" s="303" t="s">
        <v>624</v>
      </c>
      <c r="D157" s="251"/>
      <c r="E157" s="251"/>
      <c r="F157" s="304" t="s">
        <v>603</v>
      </c>
      <c r="G157" s="251"/>
      <c r="H157" s="303" t="s">
        <v>637</v>
      </c>
      <c r="I157" s="303" t="s">
        <v>599</v>
      </c>
      <c r="J157" s="303">
        <v>50</v>
      </c>
      <c r="K157" s="299"/>
    </row>
    <row r="158" spans="2:11" s="1" customFormat="1" ht="15" customHeight="1">
      <c r="B158" s="276"/>
      <c r="C158" s="303" t="s">
        <v>622</v>
      </c>
      <c r="D158" s="251"/>
      <c r="E158" s="251"/>
      <c r="F158" s="304" t="s">
        <v>603</v>
      </c>
      <c r="G158" s="251"/>
      <c r="H158" s="303" t="s">
        <v>637</v>
      </c>
      <c r="I158" s="303" t="s">
        <v>599</v>
      </c>
      <c r="J158" s="303">
        <v>50</v>
      </c>
      <c r="K158" s="299"/>
    </row>
    <row r="159" spans="2:11" s="1" customFormat="1" ht="15" customHeight="1">
      <c r="B159" s="276"/>
      <c r="C159" s="303" t="s">
        <v>94</v>
      </c>
      <c r="D159" s="251"/>
      <c r="E159" s="251"/>
      <c r="F159" s="304" t="s">
        <v>597</v>
      </c>
      <c r="G159" s="251"/>
      <c r="H159" s="303" t="s">
        <v>659</v>
      </c>
      <c r="I159" s="303" t="s">
        <v>599</v>
      </c>
      <c r="J159" s="303" t="s">
        <v>660</v>
      </c>
      <c r="K159" s="299"/>
    </row>
    <row r="160" spans="2:11" s="1" customFormat="1" ht="15" customHeight="1">
      <c r="B160" s="276"/>
      <c r="C160" s="303" t="s">
        <v>661</v>
      </c>
      <c r="D160" s="251"/>
      <c r="E160" s="251"/>
      <c r="F160" s="304" t="s">
        <v>597</v>
      </c>
      <c r="G160" s="251"/>
      <c r="H160" s="303" t="s">
        <v>662</v>
      </c>
      <c r="I160" s="303" t="s">
        <v>632</v>
      </c>
      <c r="J160" s="303"/>
      <c r="K160" s="299"/>
    </row>
    <row r="161" spans="2:11" s="1" customFormat="1" ht="15" customHeight="1">
      <c r="B161" s="305"/>
      <c r="C161" s="285"/>
      <c r="D161" s="285"/>
      <c r="E161" s="285"/>
      <c r="F161" s="285"/>
      <c r="G161" s="285"/>
      <c r="H161" s="285"/>
      <c r="I161" s="285"/>
      <c r="J161" s="285"/>
      <c r="K161" s="306"/>
    </row>
    <row r="162" spans="2:11" s="1" customFormat="1" ht="18.75" customHeight="1">
      <c r="B162" s="287"/>
      <c r="C162" s="297"/>
      <c r="D162" s="297"/>
      <c r="E162" s="297"/>
      <c r="F162" s="307"/>
      <c r="G162" s="297"/>
      <c r="H162" s="297"/>
      <c r="I162" s="297"/>
      <c r="J162" s="297"/>
      <c r="K162" s="287"/>
    </row>
    <row r="163" spans="2:11" s="1" customFormat="1" ht="18.75" customHeight="1"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pans="2:11" s="1" customFormat="1" ht="7.5" customHeight="1">
      <c r="B164" s="238"/>
      <c r="C164" s="239"/>
      <c r="D164" s="239"/>
      <c r="E164" s="239"/>
      <c r="F164" s="239"/>
      <c r="G164" s="239"/>
      <c r="H164" s="239"/>
      <c r="I164" s="239"/>
      <c r="J164" s="239"/>
      <c r="K164" s="240"/>
    </row>
    <row r="165" spans="2:11" s="1" customFormat="1" ht="45" customHeight="1">
      <c r="B165" s="241"/>
      <c r="C165" s="242" t="s">
        <v>663</v>
      </c>
      <c r="D165" s="242"/>
      <c r="E165" s="242"/>
      <c r="F165" s="242"/>
      <c r="G165" s="242"/>
      <c r="H165" s="242"/>
      <c r="I165" s="242"/>
      <c r="J165" s="242"/>
      <c r="K165" s="243"/>
    </row>
    <row r="166" spans="2:11" s="1" customFormat="1" ht="17.25" customHeight="1">
      <c r="B166" s="241"/>
      <c r="C166" s="266" t="s">
        <v>591</v>
      </c>
      <c r="D166" s="266"/>
      <c r="E166" s="266"/>
      <c r="F166" s="266" t="s">
        <v>592</v>
      </c>
      <c r="G166" s="308"/>
      <c r="H166" s="309" t="s">
        <v>52</v>
      </c>
      <c r="I166" s="309" t="s">
        <v>55</v>
      </c>
      <c r="J166" s="266" t="s">
        <v>593</v>
      </c>
      <c r="K166" s="243"/>
    </row>
    <row r="167" spans="2:11" s="1" customFormat="1" ht="17.25" customHeight="1">
      <c r="B167" s="244"/>
      <c r="C167" s="268" t="s">
        <v>594</v>
      </c>
      <c r="D167" s="268"/>
      <c r="E167" s="268"/>
      <c r="F167" s="269" t="s">
        <v>595</v>
      </c>
      <c r="G167" s="310"/>
      <c r="H167" s="311"/>
      <c r="I167" s="311"/>
      <c r="J167" s="268" t="s">
        <v>596</v>
      </c>
      <c r="K167" s="246"/>
    </row>
    <row r="168" spans="2:11" s="1" customFormat="1" ht="5.25" customHeight="1">
      <c r="B168" s="276"/>
      <c r="C168" s="271"/>
      <c r="D168" s="271"/>
      <c r="E168" s="271"/>
      <c r="F168" s="271"/>
      <c r="G168" s="272"/>
      <c r="H168" s="271"/>
      <c r="I168" s="271"/>
      <c r="J168" s="271"/>
      <c r="K168" s="299"/>
    </row>
    <row r="169" spans="2:11" s="1" customFormat="1" ht="15" customHeight="1">
      <c r="B169" s="276"/>
      <c r="C169" s="251" t="s">
        <v>600</v>
      </c>
      <c r="D169" s="251"/>
      <c r="E169" s="251"/>
      <c r="F169" s="274" t="s">
        <v>597</v>
      </c>
      <c r="G169" s="251"/>
      <c r="H169" s="251" t="s">
        <v>637</v>
      </c>
      <c r="I169" s="251" t="s">
        <v>599</v>
      </c>
      <c r="J169" s="251">
        <v>120</v>
      </c>
      <c r="K169" s="299"/>
    </row>
    <row r="170" spans="2:11" s="1" customFormat="1" ht="15" customHeight="1">
      <c r="B170" s="276"/>
      <c r="C170" s="251" t="s">
        <v>646</v>
      </c>
      <c r="D170" s="251"/>
      <c r="E170" s="251"/>
      <c r="F170" s="274" t="s">
        <v>597</v>
      </c>
      <c r="G170" s="251"/>
      <c r="H170" s="251" t="s">
        <v>647</v>
      </c>
      <c r="I170" s="251" t="s">
        <v>599</v>
      </c>
      <c r="J170" s="251" t="s">
        <v>648</v>
      </c>
      <c r="K170" s="299"/>
    </row>
    <row r="171" spans="2:11" s="1" customFormat="1" ht="15" customHeight="1">
      <c r="B171" s="276"/>
      <c r="C171" s="251" t="s">
        <v>545</v>
      </c>
      <c r="D171" s="251"/>
      <c r="E171" s="251"/>
      <c r="F171" s="274" t="s">
        <v>597</v>
      </c>
      <c r="G171" s="251"/>
      <c r="H171" s="251" t="s">
        <v>664</v>
      </c>
      <c r="I171" s="251" t="s">
        <v>599</v>
      </c>
      <c r="J171" s="251" t="s">
        <v>648</v>
      </c>
      <c r="K171" s="299"/>
    </row>
    <row r="172" spans="2:11" s="1" customFormat="1" ht="15" customHeight="1">
      <c r="B172" s="276"/>
      <c r="C172" s="251" t="s">
        <v>602</v>
      </c>
      <c r="D172" s="251"/>
      <c r="E172" s="251"/>
      <c r="F172" s="274" t="s">
        <v>603</v>
      </c>
      <c r="G172" s="251"/>
      <c r="H172" s="251" t="s">
        <v>664</v>
      </c>
      <c r="I172" s="251" t="s">
        <v>599</v>
      </c>
      <c r="J172" s="251">
        <v>50</v>
      </c>
      <c r="K172" s="299"/>
    </row>
    <row r="173" spans="2:11" s="1" customFormat="1" ht="15" customHeight="1">
      <c r="B173" s="276"/>
      <c r="C173" s="251" t="s">
        <v>605</v>
      </c>
      <c r="D173" s="251"/>
      <c r="E173" s="251"/>
      <c r="F173" s="274" t="s">
        <v>597</v>
      </c>
      <c r="G173" s="251"/>
      <c r="H173" s="251" t="s">
        <v>664</v>
      </c>
      <c r="I173" s="251" t="s">
        <v>607</v>
      </c>
      <c r="J173" s="251"/>
      <c r="K173" s="299"/>
    </row>
    <row r="174" spans="2:11" s="1" customFormat="1" ht="15" customHeight="1">
      <c r="B174" s="276"/>
      <c r="C174" s="251" t="s">
        <v>616</v>
      </c>
      <c r="D174" s="251"/>
      <c r="E174" s="251"/>
      <c r="F174" s="274" t="s">
        <v>603</v>
      </c>
      <c r="G174" s="251"/>
      <c r="H174" s="251" t="s">
        <v>664</v>
      </c>
      <c r="I174" s="251" t="s">
        <v>599</v>
      </c>
      <c r="J174" s="251">
        <v>50</v>
      </c>
      <c r="K174" s="299"/>
    </row>
    <row r="175" spans="2:11" s="1" customFormat="1" ht="15" customHeight="1">
      <c r="B175" s="276"/>
      <c r="C175" s="251" t="s">
        <v>624</v>
      </c>
      <c r="D175" s="251"/>
      <c r="E175" s="251"/>
      <c r="F175" s="274" t="s">
        <v>603</v>
      </c>
      <c r="G175" s="251"/>
      <c r="H175" s="251" t="s">
        <v>664</v>
      </c>
      <c r="I175" s="251" t="s">
        <v>599</v>
      </c>
      <c r="J175" s="251">
        <v>50</v>
      </c>
      <c r="K175" s="299"/>
    </row>
    <row r="176" spans="2:11" s="1" customFormat="1" ht="15" customHeight="1">
      <c r="B176" s="276"/>
      <c r="C176" s="251" t="s">
        <v>622</v>
      </c>
      <c r="D176" s="251"/>
      <c r="E176" s="251"/>
      <c r="F176" s="274" t="s">
        <v>603</v>
      </c>
      <c r="G176" s="251"/>
      <c r="H176" s="251" t="s">
        <v>664</v>
      </c>
      <c r="I176" s="251" t="s">
        <v>599</v>
      </c>
      <c r="J176" s="251">
        <v>50</v>
      </c>
      <c r="K176" s="299"/>
    </row>
    <row r="177" spans="2:11" s="1" customFormat="1" ht="15" customHeight="1">
      <c r="B177" s="276"/>
      <c r="C177" s="251" t="s">
        <v>99</v>
      </c>
      <c r="D177" s="251"/>
      <c r="E177" s="251"/>
      <c r="F177" s="274" t="s">
        <v>597</v>
      </c>
      <c r="G177" s="251"/>
      <c r="H177" s="251" t="s">
        <v>665</v>
      </c>
      <c r="I177" s="251" t="s">
        <v>666</v>
      </c>
      <c r="J177" s="251"/>
      <c r="K177" s="299"/>
    </row>
    <row r="178" spans="2:11" s="1" customFormat="1" ht="15" customHeight="1">
      <c r="B178" s="276"/>
      <c r="C178" s="251" t="s">
        <v>55</v>
      </c>
      <c r="D178" s="251"/>
      <c r="E178" s="251"/>
      <c r="F178" s="274" t="s">
        <v>597</v>
      </c>
      <c r="G178" s="251"/>
      <c r="H178" s="251" t="s">
        <v>667</v>
      </c>
      <c r="I178" s="251" t="s">
        <v>668</v>
      </c>
      <c r="J178" s="251">
        <v>1</v>
      </c>
      <c r="K178" s="299"/>
    </row>
    <row r="179" spans="2:11" s="1" customFormat="1" ht="15" customHeight="1">
      <c r="B179" s="276"/>
      <c r="C179" s="251" t="s">
        <v>51</v>
      </c>
      <c r="D179" s="251"/>
      <c r="E179" s="251"/>
      <c r="F179" s="274" t="s">
        <v>597</v>
      </c>
      <c r="G179" s="251"/>
      <c r="H179" s="251" t="s">
        <v>669</v>
      </c>
      <c r="I179" s="251" t="s">
        <v>599</v>
      </c>
      <c r="J179" s="251">
        <v>20</v>
      </c>
      <c r="K179" s="299"/>
    </row>
    <row r="180" spans="2:11" s="1" customFormat="1" ht="15" customHeight="1">
      <c r="B180" s="276"/>
      <c r="C180" s="251" t="s">
        <v>52</v>
      </c>
      <c r="D180" s="251"/>
      <c r="E180" s="251"/>
      <c r="F180" s="274" t="s">
        <v>597</v>
      </c>
      <c r="G180" s="251"/>
      <c r="H180" s="251" t="s">
        <v>670</v>
      </c>
      <c r="I180" s="251" t="s">
        <v>599</v>
      </c>
      <c r="J180" s="251">
        <v>255</v>
      </c>
      <c r="K180" s="299"/>
    </row>
    <row r="181" spans="2:11" s="1" customFormat="1" ht="15" customHeight="1">
      <c r="B181" s="276"/>
      <c r="C181" s="251" t="s">
        <v>100</v>
      </c>
      <c r="D181" s="251"/>
      <c r="E181" s="251"/>
      <c r="F181" s="274" t="s">
        <v>597</v>
      </c>
      <c r="G181" s="251"/>
      <c r="H181" s="251" t="s">
        <v>561</v>
      </c>
      <c r="I181" s="251" t="s">
        <v>599</v>
      </c>
      <c r="J181" s="251">
        <v>10</v>
      </c>
      <c r="K181" s="299"/>
    </row>
    <row r="182" spans="2:11" s="1" customFormat="1" ht="15" customHeight="1">
      <c r="B182" s="276"/>
      <c r="C182" s="251" t="s">
        <v>101</v>
      </c>
      <c r="D182" s="251"/>
      <c r="E182" s="251"/>
      <c r="F182" s="274" t="s">
        <v>597</v>
      </c>
      <c r="G182" s="251"/>
      <c r="H182" s="251" t="s">
        <v>671</v>
      </c>
      <c r="I182" s="251" t="s">
        <v>632</v>
      </c>
      <c r="J182" s="251"/>
      <c r="K182" s="299"/>
    </row>
    <row r="183" spans="2:11" s="1" customFormat="1" ht="15" customHeight="1">
      <c r="B183" s="276"/>
      <c r="C183" s="251" t="s">
        <v>672</v>
      </c>
      <c r="D183" s="251"/>
      <c r="E183" s="251"/>
      <c r="F183" s="274" t="s">
        <v>597</v>
      </c>
      <c r="G183" s="251"/>
      <c r="H183" s="251" t="s">
        <v>673</v>
      </c>
      <c r="I183" s="251" t="s">
        <v>632</v>
      </c>
      <c r="J183" s="251"/>
      <c r="K183" s="299"/>
    </row>
    <row r="184" spans="2:11" s="1" customFormat="1" ht="15" customHeight="1">
      <c r="B184" s="276"/>
      <c r="C184" s="251" t="s">
        <v>661</v>
      </c>
      <c r="D184" s="251"/>
      <c r="E184" s="251"/>
      <c r="F184" s="274" t="s">
        <v>597</v>
      </c>
      <c r="G184" s="251"/>
      <c r="H184" s="251" t="s">
        <v>674</v>
      </c>
      <c r="I184" s="251" t="s">
        <v>632</v>
      </c>
      <c r="J184" s="251"/>
      <c r="K184" s="299"/>
    </row>
    <row r="185" spans="2:11" s="1" customFormat="1" ht="15" customHeight="1">
      <c r="B185" s="276"/>
      <c r="C185" s="251" t="s">
        <v>103</v>
      </c>
      <c r="D185" s="251"/>
      <c r="E185" s="251"/>
      <c r="F185" s="274" t="s">
        <v>603</v>
      </c>
      <c r="G185" s="251"/>
      <c r="H185" s="251" t="s">
        <v>675</v>
      </c>
      <c r="I185" s="251" t="s">
        <v>599</v>
      </c>
      <c r="J185" s="251">
        <v>50</v>
      </c>
      <c r="K185" s="299"/>
    </row>
    <row r="186" spans="2:11" s="1" customFormat="1" ht="15" customHeight="1">
      <c r="B186" s="276"/>
      <c r="C186" s="251" t="s">
        <v>676</v>
      </c>
      <c r="D186" s="251"/>
      <c r="E186" s="251"/>
      <c r="F186" s="274" t="s">
        <v>603</v>
      </c>
      <c r="G186" s="251"/>
      <c r="H186" s="251" t="s">
        <v>677</v>
      </c>
      <c r="I186" s="251" t="s">
        <v>678</v>
      </c>
      <c r="J186" s="251"/>
      <c r="K186" s="299"/>
    </row>
    <row r="187" spans="2:11" s="1" customFormat="1" ht="15" customHeight="1">
      <c r="B187" s="276"/>
      <c r="C187" s="251" t="s">
        <v>679</v>
      </c>
      <c r="D187" s="251"/>
      <c r="E187" s="251"/>
      <c r="F187" s="274" t="s">
        <v>603</v>
      </c>
      <c r="G187" s="251"/>
      <c r="H187" s="251" t="s">
        <v>680</v>
      </c>
      <c r="I187" s="251" t="s">
        <v>678</v>
      </c>
      <c r="J187" s="251"/>
      <c r="K187" s="299"/>
    </row>
    <row r="188" spans="2:11" s="1" customFormat="1" ht="15" customHeight="1">
      <c r="B188" s="276"/>
      <c r="C188" s="251" t="s">
        <v>681</v>
      </c>
      <c r="D188" s="251"/>
      <c r="E188" s="251"/>
      <c r="F188" s="274" t="s">
        <v>603</v>
      </c>
      <c r="G188" s="251"/>
      <c r="H188" s="251" t="s">
        <v>682</v>
      </c>
      <c r="I188" s="251" t="s">
        <v>678</v>
      </c>
      <c r="J188" s="251"/>
      <c r="K188" s="299"/>
    </row>
    <row r="189" spans="2:11" s="1" customFormat="1" ht="15" customHeight="1">
      <c r="B189" s="276"/>
      <c r="C189" s="312" t="s">
        <v>683</v>
      </c>
      <c r="D189" s="251"/>
      <c r="E189" s="251"/>
      <c r="F189" s="274" t="s">
        <v>603</v>
      </c>
      <c r="G189" s="251"/>
      <c r="H189" s="251" t="s">
        <v>684</v>
      </c>
      <c r="I189" s="251" t="s">
        <v>685</v>
      </c>
      <c r="J189" s="313" t="s">
        <v>686</v>
      </c>
      <c r="K189" s="299"/>
    </row>
    <row r="190" spans="2:11" s="1" customFormat="1" ht="15" customHeight="1">
      <c r="B190" s="276"/>
      <c r="C190" s="312" t="s">
        <v>40</v>
      </c>
      <c r="D190" s="251"/>
      <c r="E190" s="251"/>
      <c r="F190" s="274" t="s">
        <v>597</v>
      </c>
      <c r="G190" s="251"/>
      <c r="H190" s="248" t="s">
        <v>687</v>
      </c>
      <c r="I190" s="251" t="s">
        <v>688</v>
      </c>
      <c r="J190" s="251"/>
      <c r="K190" s="299"/>
    </row>
    <row r="191" spans="2:11" s="1" customFormat="1" ht="15" customHeight="1">
      <c r="B191" s="276"/>
      <c r="C191" s="312" t="s">
        <v>689</v>
      </c>
      <c r="D191" s="251"/>
      <c r="E191" s="251"/>
      <c r="F191" s="274" t="s">
        <v>597</v>
      </c>
      <c r="G191" s="251"/>
      <c r="H191" s="251" t="s">
        <v>690</v>
      </c>
      <c r="I191" s="251" t="s">
        <v>632</v>
      </c>
      <c r="J191" s="251"/>
      <c r="K191" s="299"/>
    </row>
    <row r="192" spans="2:11" s="1" customFormat="1" ht="15" customHeight="1">
      <c r="B192" s="276"/>
      <c r="C192" s="312" t="s">
        <v>691</v>
      </c>
      <c r="D192" s="251"/>
      <c r="E192" s="251"/>
      <c r="F192" s="274" t="s">
        <v>597</v>
      </c>
      <c r="G192" s="251"/>
      <c r="H192" s="251" t="s">
        <v>692</v>
      </c>
      <c r="I192" s="251" t="s">
        <v>632</v>
      </c>
      <c r="J192" s="251"/>
      <c r="K192" s="299"/>
    </row>
    <row r="193" spans="2:11" s="1" customFormat="1" ht="15" customHeight="1">
      <c r="B193" s="276"/>
      <c r="C193" s="312" t="s">
        <v>693</v>
      </c>
      <c r="D193" s="251"/>
      <c r="E193" s="251"/>
      <c r="F193" s="274" t="s">
        <v>603</v>
      </c>
      <c r="G193" s="251"/>
      <c r="H193" s="251" t="s">
        <v>694</v>
      </c>
      <c r="I193" s="251" t="s">
        <v>632</v>
      </c>
      <c r="J193" s="251"/>
      <c r="K193" s="299"/>
    </row>
    <row r="194" spans="2:11" s="1" customFormat="1" ht="15" customHeight="1">
      <c r="B194" s="305"/>
      <c r="C194" s="314"/>
      <c r="D194" s="285"/>
      <c r="E194" s="285"/>
      <c r="F194" s="285"/>
      <c r="G194" s="285"/>
      <c r="H194" s="285"/>
      <c r="I194" s="285"/>
      <c r="J194" s="285"/>
      <c r="K194" s="306"/>
    </row>
    <row r="195" spans="2:11" s="1" customFormat="1" ht="18.75" customHeight="1">
      <c r="B195" s="287"/>
      <c r="C195" s="297"/>
      <c r="D195" s="297"/>
      <c r="E195" s="297"/>
      <c r="F195" s="307"/>
      <c r="G195" s="297"/>
      <c r="H195" s="297"/>
      <c r="I195" s="297"/>
      <c r="J195" s="297"/>
      <c r="K195" s="287"/>
    </row>
    <row r="196" spans="2:11" s="1" customFormat="1" ht="18.75" customHeight="1">
      <c r="B196" s="287"/>
      <c r="C196" s="297"/>
      <c r="D196" s="297"/>
      <c r="E196" s="297"/>
      <c r="F196" s="307"/>
      <c r="G196" s="297"/>
      <c r="H196" s="297"/>
      <c r="I196" s="297"/>
      <c r="J196" s="297"/>
      <c r="K196" s="287"/>
    </row>
    <row r="197" spans="2:11" s="1" customFormat="1" ht="18.75" customHeight="1"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</row>
    <row r="198" spans="2:11" s="1" customFormat="1" ht="13.5">
      <c r="B198" s="238"/>
      <c r="C198" s="239"/>
      <c r="D198" s="239"/>
      <c r="E198" s="239"/>
      <c r="F198" s="239"/>
      <c r="G198" s="239"/>
      <c r="H198" s="239"/>
      <c r="I198" s="239"/>
      <c r="J198" s="239"/>
      <c r="K198" s="240"/>
    </row>
    <row r="199" spans="2:11" s="1" customFormat="1" ht="21">
      <c r="B199" s="241"/>
      <c r="C199" s="242" t="s">
        <v>695</v>
      </c>
      <c r="D199" s="242"/>
      <c r="E199" s="242"/>
      <c r="F199" s="242"/>
      <c r="G199" s="242"/>
      <c r="H199" s="242"/>
      <c r="I199" s="242"/>
      <c r="J199" s="242"/>
      <c r="K199" s="243"/>
    </row>
    <row r="200" spans="2:11" s="1" customFormat="1" ht="25.5" customHeight="1">
      <c r="B200" s="241"/>
      <c r="C200" s="315" t="s">
        <v>696</v>
      </c>
      <c r="D200" s="315"/>
      <c r="E200" s="315"/>
      <c r="F200" s="315" t="s">
        <v>697</v>
      </c>
      <c r="G200" s="316"/>
      <c r="H200" s="315" t="s">
        <v>698</v>
      </c>
      <c r="I200" s="315"/>
      <c r="J200" s="315"/>
      <c r="K200" s="243"/>
    </row>
    <row r="201" spans="2:11" s="1" customFormat="1" ht="5.25" customHeight="1">
      <c r="B201" s="276"/>
      <c r="C201" s="271"/>
      <c r="D201" s="271"/>
      <c r="E201" s="271"/>
      <c r="F201" s="271"/>
      <c r="G201" s="297"/>
      <c r="H201" s="271"/>
      <c r="I201" s="271"/>
      <c r="J201" s="271"/>
      <c r="K201" s="299"/>
    </row>
    <row r="202" spans="2:11" s="1" customFormat="1" ht="15" customHeight="1">
      <c r="B202" s="276"/>
      <c r="C202" s="251" t="s">
        <v>688</v>
      </c>
      <c r="D202" s="251"/>
      <c r="E202" s="251"/>
      <c r="F202" s="274" t="s">
        <v>41</v>
      </c>
      <c r="G202" s="251"/>
      <c r="H202" s="251" t="s">
        <v>699</v>
      </c>
      <c r="I202" s="251"/>
      <c r="J202" s="251"/>
      <c r="K202" s="299"/>
    </row>
    <row r="203" spans="2:11" s="1" customFormat="1" ht="15" customHeight="1">
      <c r="B203" s="276"/>
      <c r="C203" s="251"/>
      <c r="D203" s="251"/>
      <c r="E203" s="251"/>
      <c r="F203" s="274" t="s">
        <v>42</v>
      </c>
      <c r="G203" s="251"/>
      <c r="H203" s="251" t="s">
        <v>700</v>
      </c>
      <c r="I203" s="251"/>
      <c r="J203" s="251"/>
      <c r="K203" s="299"/>
    </row>
    <row r="204" spans="2:11" s="1" customFormat="1" ht="15" customHeight="1">
      <c r="B204" s="276"/>
      <c r="C204" s="251"/>
      <c r="D204" s="251"/>
      <c r="E204" s="251"/>
      <c r="F204" s="274" t="s">
        <v>45</v>
      </c>
      <c r="G204" s="251"/>
      <c r="H204" s="251" t="s">
        <v>701</v>
      </c>
      <c r="I204" s="251"/>
      <c r="J204" s="251"/>
      <c r="K204" s="299"/>
    </row>
    <row r="205" spans="2:11" s="1" customFormat="1" ht="15" customHeight="1">
      <c r="B205" s="276"/>
      <c r="C205" s="251"/>
      <c r="D205" s="251"/>
      <c r="E205" s="251"/>
      <c r="F205" s="274" t="s">
        <v>43</v>
      </c>
      <c r="G205" s="251"/>
      <c r="H205" s="251" t="s">
        <v>702</v>
      </c>
      <c r="I205" s="251"/>
      <c r="J205" s="251"/>
      <c r="K205" s="299"/>
    </row>
    <row r="206" spans="2:11" s="1" customFormat="1" ht="15" customHeight="1">
      <c r="B206" s="276"/>
      <c r="C206" s="251"/>
      <c r="D206" s="251"/>
      <c r="E206" s="251"/>
      <c r="F206" s="274" t="s">
        <v>44</v>
      </c>
      <c r="G206" s="251"/>
      <c r="H206" s="251" t="s">
        <v>703</v>
      </c>
      <c r="I206" s="251"/>
      <c r="J206" s="251"/>
      <c r="K206" s="299"/>
    </row>
    <row r="207" spans="2:11" s="1" customFormat="1" ht="15" customHeight="1">
      <c r="B207" s="276"/>
      <c r="C207" s="251"/>
      <c r="D207" s="251"/>
      <c r="E207" s="251"/>
      <c r="F207" s="274"/>
      <c r="G207" s="251"/>
      <c r="H207" s="251"/>
      <c r="I207" s="251"/>
      <c r="J207" s="251"/>
      <c r="K207" s="299"/>
    </row>
    <row r="208" spans="2:11" s="1" customFormat="1" ht="15" customHeight="1">
      <c r="B208" s="276"/>
      <c r="C208" s="251" t="s">
        <v>644</v>
      </c>
      <c r="D208" s="251"/>
      <c r="E208" s="251"/>
      <c r="F208" s="274" t="s">
        <v>539</v>
      </c>
      <c r="G208" s="251"/>
      <c r="H208" s="251" t="s">
        <v>704</v>
      </c>
      <c r="I208" s="251"/>
      <c r="J208" s="251"/>
      <c r="K208" s="299"/>
    </row>
    <row r="209" spans="2:11" s="1" customFormat="1" ht="15" customHeight="1">
      <c r="B209" s="276"/>
      <c r="C209" s="251"/>
      <c r="D209" s="251"/>
      <c r="E209" s="251"/>
      <c r="F209" s="274" t="s">
        <v>77</v>
      </c>
      <c r="G209" s="251"/>
      <c r="H209" s="251" t="s">
        <v>543</v>
      </c>
      <c r="I209" s="251"/>
      <c r="J209" s="251"/>
      <c r="K209" s="299"/>
    </row>
    <row r="210" spans="2:11" s="1" customFormat="1" ht="15" customHeight="1">
      <c r="B210" s="276"/>
      <c r="C210" s="251"/>
      <c r="D210" s="251"/>
      <c r="E210" s="251"/>
      <c r="F210" s="274" t="s">
        <v>541</v>
      </c>
      <c r="G210" s="251"/>
      <c r="H210" s="251" t="s">
        <v>705</v>
      </c>
      <c r="I210" s="251"/>
      <c r="J210" s="251"/>
      <c r="K210" s="299"/>
    </row>
    <row r="211" spans="2:11" s="1" customFormat="1" ht="15" customHeight="1">
      <c r="B211" s="317"/>
      <c r="C211" s="251"/>
      <c r="D211" s="251"/>
      <c r="E211" s="251"/>
      <c r="F211" s="274" t="s">
        <v>88</v>
      </c>
      <c r="G211" s="312"/>
      <c r="H211" s="303" t="s">
        <v>544</v>
      </c>
      <c r="I211" s="303"/>
      <c r="J211" s="303"/>
      <c r="K211" s="318"/>
    </row>
    <row r="212" spans="2:11" s="1" customFormat="1" ht="15" customHeight="1">
      <c r="B212" s="317"/>
      <c r="C212" s="251"/>
      <c r="D212" s="251"/>
      <c r="E212" s="251"/>
      <c r="F212" s="274" t="s">
        <v>111</v>
      </c>
      <c r="G212" s="312"/>
      <c r="H212" s="303" t="s">
        <v>706</v>
      </c>
      <c r="I212" s="303"/>
      <c r="J212" s="303"/>
      <c r="K212" s="318"/>
    </row>
    <row r="213" spans="2:11" s="1" customFormat="1" ht="15" customHeight="1">
      <c r="B213" s="317"/>
      <c r="C213" s="251"/>
      <c r="D213" s="251"/>
      <c r="E213" s="251"/>
      <c r="F213" s="274"/>
      <c r="G213" s="312"/>
      <c r="H213" s="303"/>
      <c r="I213" s="303"/>
      <c r="J213" s="303"/>
      <c r="K213" s="318"/>
    </row>
    <row r="214" spans="2:11" s="1" customFormat="1" ht="15" customHeight="1">
      <c r="B214" s="317"/>
      <c r="C214" s="251" t="s">
        <v>668</v>
      </c>
      <c r="D214" s="251"/>
      <c r="E214" s="251"/>
      <c r="F214" s="274">
        <v>1</v>
      </c>
      <c r="G214" s="312"/>
      <c r="H214" s="303" t="s">
        <v>707</v>
      </c>
      <c r="I214" s="303"/>
      <c r="J214" s="303"/>
      <c r="K214" s="318"/>
    </row>
    <row r="215" spans="2:11" s="1" customFormat="1" ht="15" customHeight="1">
      <c r="B215" s="317"/>
      <c r="C215" s="251"/>
      <c r="D215" s="251"/>
      <c r="E215" s="251"/>
      <c r="F215" s="274">
        <v>2</v>
      </c>
      <c r="G215" s="312"/>
      <c r="H215" s="303" t="s">
        <v>708</v>
      </c>
      <c r="I215" s="303"/>
      <c r="J215" s="303"/>
      <c r="K215" s="318"/>
    </row>
    <row r="216" spans="2:11" s="1" customFormat="1" ht="15" customHeight="1">
      <c r="B216" s="317"/>
      <c r="C216" s="251"/>
      <c r="D216" s="251"/>
      <c r="E216" s="251"/>
      <c r="F216" s="274">
        <v>3</v>
      </c>
      <c r="G216" s="312"/>
      <c r="H216" s="303" t="s">
        <v>709</v>
      </c>
      <c r="I216" s="303"/>
      <c r="J216" s="303"/>
      <c r="K216" s="318"/>
    </row>
    <row r="217" spans="2:11" s="1" customFormat="1" ht="15" customHeight="1">
      <c r="B217" s="317"/>
      <c r="C217" s="251"/>
      <c r="D217" s="251"/>
      <c r="E217" s="251"/>
      <c r="F217" s="274">
        <v>4</v>
      </c>
      <c r="G217" s="312"/>
      <c r="H217" s="303" t="s">
        <v>710</v>
      </c>
      <c r="I217" s="303"/>
      <c r="J217" s="303"/>
      <c r="K217" s="318"/>
    </row>
    <row r="218" spans="2:11" s="1" customFormat="1" ht="12.75" customHeight="1">
      <c r="B218" s="319"/>
      <c r="C218" s="320"/>
      <c r="D218" s="320"/>
      <c r="E218" s="320"/>
      <c r="F218" s="320"/>
      <c r="G218" s="320"/>
      <c r="H218" s="320"/>
      <c r="I218" s="320"/>
      <c r="J218" s="320"/>
      <c r="K218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Slezák Jiří</dc:creator>
  <cp:keywords/>
  <dc:description/>
  <cp:lastModifiedBy>Slezák Jiří</cp:lastModifiedBy>
  <dcterms:created xsi:type="dcterms:W3CDTF">2023-12-18T06:13:41Z</dcterms:created>
  <dcterms:modified xsi:type="dcterms:W3CDTF">2023-12-18T06:13:48Z</dcterms:modified>
  <cp:category/>
  <cp:version/>
  <cp:contentType/>
  <cp:contentStatus/>
</cp:coreProperties>
</file>