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PS 02-01-71" sheetId="3" r:id="rId3"/>
    <sheet name="PS 03-01-71" sheetId="4" r:id="rId4"/>
    <sheet name="PS 04-01-71" sheetId="5" r:id="rId5"/>
  </sheets>
  <definedNames/>
  <calcPr/>
  <webPublishing/>
</workbook>
</file>

<file path=xl/sharedStrings.xml><?xml version="1.0" encoding="utf-8"?>
<sst xmlns="http://schemas.openxmlformats.org/spreadsheetml/2006/main" count="4441" uniqueCount="396">
  <si>
    <t>Aspe</t>
  </si>
  <si>
    <t>Rekapitulace ceny</t>
  </si>
  <si>
    <t>-</t>
  </si>
  <si>
    <t>Implementace ETCS Regional Chrudim - Borohrádek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</si>
  <si>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</si>
  <si>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</si>
  <si>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</si>
  <si>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</si>
  <si>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</si>
  <si>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</si>
  <si>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</si>
  <si>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</si>
  <si>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</si>
  <si>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</si>
  <si>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</si>
  <si>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Implementace ETCS</t>
  </si>
  <si>
    <t xml:space="preserve">  PS 01-01-71</t>
  </si>
  <si>
    <t>Dopravna D3 Chrudim město - ETCS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</si>
  <si>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</si>
  <si>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</si>
  <si>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</si>
  <si>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</si>
  <si>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</si>
  <si>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</si>
  <si>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</si>
  <si>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</si>
  <si>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</si>
  <si>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</si>
  <si>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</si>
  <si>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</si>
  <si>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</si>
  <si>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</si>
  <si>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</si>
  <si>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</si>
  <si>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</si>
  <si>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</si>
  <si>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</si>
  <si>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</si>
  <si>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</si>
  <si>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</si>
  <si>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</si>
  <si>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</si>
  <si>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</si>
  <si>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</si>
  <si>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</si>
  <si>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</si>
  <si>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</si>
  <si>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Zemní práce</t>
  </si>
  <si>
    <t>P</t>
  </si>
  <si>
    <t>13183</t>
  </si>
  <si>
    <t>HLOUBENÍ JAM ZAPAŽ I NEPAŽ TŘ II</t>
  </si>
  <si>
    <t>M3</t>
  </si>
  <si>
    <t>OTSKP 2022</t>
  </si>
  <si>
    <t>PP</t>
  </si>
  <si>
    <t>VV</t>
  </si>
  <si>
    <t>TS</t>
  </si>
  <si>
    <t>13283</t>
  </si>
  <si>
    <t>HLOUBENÍ RÝH ŠÍŘ DO 2M PAŽ I NEPAŽ TŘ. II</t>
  </si>
  <si>
    <t>141733</t>
  </si>
  <si>
    <t>PROTLAČOVÁNÍ POTRUBÍ Z PLAST HMOT DN DO 150MM</t>
  </si>
  <si>
    <t>M</t>
  </si>
  <si>
    <t>4</t>
  </si>
  <si>
    <t>17491</t>
  </si>
  <si>
    <t>ZÁSYP JAM A RÝH Z JINÝCH MATERIÁLŮ</t>
  </si>
  <si>
    <t>5</t>
  </si>
  <si>
    <t>701004</t>
  </si>
  <si>
    <t>VYHLEDÁVACÍ MARKER ZEMNÍ</t>
  </si>
  <si>
    <t>KUS</t>
  </si>
  <si>
    <t>6</t>
  </si>
  <si>
    <t>702212</t>
  </si>
  <si>
    <t>KABELOVÁ CHRÁNIČKA ZEMNÍ DN PŘES 100 DO 200 MM</t>
  </si>
  <si>
    <t>7</t>
  </si>
  <si>
    <t>702312</t>
  </si>
  <si>
    <t>ZAKRYTÍ KABELŮ VÝSTRAŽNOU FÓLIÍ ŠÍŘKY PŘES 20 DO 40 CM</t>
  </si>
  <si>
    <t>8</t>
  </si>
  <si>
    <t>702321</t>
  </si>
  <si>
    <t>ZAKRYTÍ KABELŮ BETONOVOU DESKOU ŠÍŘKY DO 20 CM</t>
  </si>
  <si>
    <t>9</t>
  </si>
  <si>
    <t>702422</t>
  </si>
  <si>
    <t>KABELOVÝ PROSTUP DO OBJEKTU PŘES ZÁKLAD BETONOVÝ SVĚTLÉ ŠÍŘKY PŘES 100 DO 200 MM</t>
  </si>
  <si>
    <t>10</t>
  </si>
  <si>
    <t>702610</t>
  </si>
  <si>
    <t>ODKRYTÍ A ZAKRYTÍ KABELOVÉHO ŽLABU</t>
  </si>
  <si>
    <t>11</t>
  </si>
  <si>
    <t>702620</t>
  </si>
  <si>
    <t>ODKRYTÍ A ZAKRYTÍ KABELŮ KRYTÝCH FÓLIÍ, PÁSEM NEBO DESKOU</t>
  </si>
  <si>
    <t>12</t>
  </si>
  <si>
    <t>702902</t>
  </si>
  <si>
    <t>ZASYPÁNÍ KABELOVÉHO ŽLABU VRSTVOU Z PŘESÁTÉHO PÍSKU SVĚTLÉ ŠÍŘKY PŘES 120 DO 250 MM</t>
  </si>
  <si>
    <t>13</t>
  </si>
  <si>
    <t>703111</t>
  </si>
  <si>
    <t>KABELOVÝ ROŠT/LÁVKA NOSNÝ ŽÁROVĚ ZINKOVANÝ VČETNĚ UPEVNĚNÍ A PŘÍSLUŠENSTVÍ SVĚTLÉ ŠÍŘKY DO 100 MM</t>
  </si>
  <si>
    <t>14</t>
  </si>
  <si>
    <t>741811</t>
  </si>
  <si>
    <t>UZEMŇOVACÍ VODIČ NA POVRCHU FEZN DO 120 MM2</t>
  </si>
  <si>
    <t>Venkovní kabelizace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</si>
  <si>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</si>
  <si>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</si>
  <si>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</si>
  <si>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</si>
  <si>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</si>
  <si>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</si>
  <si>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</si>
  <si>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</si>
  <si>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75A217</t>
  </si>
  <si>
    <t>ZATAŽENÍ A SPOJKOVÁNÍ KABELŮ DO 12 PÁRŮ - MONTÁŽ</t>
  </si>
  <si>
    <t>18</t>
  </si>
  <si>
    <t>75A227</t>
  </si>
  <si>
    <t>ZATAŽENÍ A SPOJKOVÁNÍ KABELŮ PŘES 12 PÁRŮ - MONTÁŽ</t>
  </si>
  <si>
    <t>19</t>
  </si>
  <si>
    <t>R3</t>
  </si>
  <si>
    <t>KABEL PE-ALT-CLT 1x4x1,53MM - DODÁVKA</t>
  </si>
  <si>
    <t>[bez vazby na CS]</t>
  </si>
  <si>
    <t>20</t>
  </si>
  <si>
    <t>75A311</t>
  </si>
  <si>
    <t>KABELOVÁ FORMA (UKONČENÍ KABELŮ) PRO KABELY ZABEZPEČOVACÍ DO 12 PÁRŮ</t>
  </si>
  <si>
    <t>21</t>
  </si>
  <si>
    <t>75A312</t>
  </si>
  <si>
    <t>KABELOVÁ FORMA (UKONČENÍ KABELŮ) PRO KABELY ZABEZPEČOVACÍ PŘES 12 PÁRŮ</t>
  </si>
  <si>
    <t>22</t>
  </si>
  <si>
    <t>75A321</t>
  </si>
  <si>
    <t>SPOJKA ROVNÁ PRO PLASTOVÉ KABELY S JÁDRY O PRŮMĚRU 1 MM2 DO 12 PÁRŮ</t>
  </si>
  <si>
    <t>23</t>
  </si>
  <si>
    <t>75A410</t>
  </si>
  <si>
    <t>OZNAČENÍ KABELŮ ZNAČKOVACÍM KABELOVÝM ŠTÍTKEM</t>
  </si>
  <si>
    <t>24</t>
  </si>
  <si>
    <t>75A420</t>
  </si>
  <si>
    <t>OZNAČENÍ KABELŮ ZNAČKOVACÍ KABELOVOU OBJÍMKOU</t>
  </si>
  <si>
    <t>25</t>
  </si>
  <si>
    <t>75ID21</t>
  </si>
  <si>
    <t>PLASTOVÁ ZEMNÍ KOMORA PRO ULOŽENÍ SPOJKY</t>
  </si>
  <si>
    <t>26</t>
  </si>
  <si>
    <t>75ID2X</t>
  </si>
  <si>
    <t>PLASTOVÁ ZEMNÍ KOMORA PRO ULOŽENÍ SPOJKY - MONTÁŽ</t>
  </si>
  <si>
    <t>27</t>
  </si>
  <si>
    <t>75ID31</t>
  </si>
  <si>
    <t>PLASTOVÁ ZEMNÍ KOMORA TĚSNENÍ PRO HDPE TRUBKU DO 40 MM</t>
  </si>
  <si>
    <t>28</t>
  </si>
  <si>
    <t>75ID3X</t>
  </si>
  <si>
    <t>PLASTOVÁ ZEMNÍ KOMORA TĚSNENÍ PRO HDPE TRUBKU DO 40 MM - MONTÁŽ</t>
  </si>
  <si>
    <t>29</t>
  </si>
  <si>
    <t>75I911</t>
  </si>
  <si>
    <t>OPTOTRUBKA HDPE PRŮMĚRU DO 40 MM</t>
  </si>
  <si>
    <t>30</t>
  </si>
  <si>
    <t>75I91X</t>
  </si>
  <si>
    <t>OPTOTRUBKA HDPE - MONTÁŽ</t>
  </si>
  <si>
    <t>31</t>
  </si>
  <si>
    <t>75IA11</t>
  </si>
  <si>
    <t>OPTOTRUBKOVÁ SPOJKA PRŮMĚRU DO 40 MM</t>
  </si>
  <si>
    <t>32</t>
  </si>
  <si>
    <t>75IA1X</t>
  </si>
  <si>
    <t>OPTOTRUBKOVÁ SPOJKA - MONTÁŽ</t>
  </si>
  <si>
    <t>33</t>
  </si>
  <si>
    <t>75IA61</t>
  </si>
  <si>
    <t>OPTOTRUBKOVÁ KONCOKA S VENTILKEM PRŮMĚRU DO 40 MM</t>
  </si>
  <si>
    <t>34</t>
  </si>
  <si>
    <t>75IA6X</t>
  </si>
  <si>
    <t>OPTOTRUBKOVÁ KONCOKA S VENTILKEM - MONTÁŽ</t>
  </si>
  <si>
    <t>35</t>
  </si>
  <si>
    <t>75I961</t>
  </si>
  <si>
    <t>OPTOTRUBKA - HERMETIZACE ÚSEKU DO 2000 M</t>
  </si>
  <si>
    <t>ÚSEK</t>
  </si>
  <si>
    <t>36</t>
  </si>
  <si>
    <t>75I962</t>
  </si>
  <si>
    <t>OPTOTRUBKA - KALIBRACE</t>
  </si>
  <si>
    <t>37</t>
  </si>
  <si>
    <t>75I222</t>
  </si>
  <si>
    <t>KABEL ZEMNÍ DVOUPLÁŠŤOVÝ BEZ PANCÍŘE PRŮMĚRU ŽÍLY 0,8 MM DO 25XN</t>
  </si>
  <si>
    <t>KMČTYŘKA</t>
  </si>
  <si>
    <t>38</t>
  </si>
  <si>
    <t>75I22X</t>
  </si>
  <si>
    <t>KABEL ZEMNÍ DVOUPLÁŠŤOVÝ BEZ PANCÍŘE PRŮMĚRU ŽÍLY 0,8 MM - MONTÁŽ</t>
  </si>
  <si>
    <t>39</t>
  </si>
  <si>
    <t>742J51</t>
  </si>
  <si>
    <t>UKONČENÍ SDĚLOVACÍHO KABELU V ROZVADĚČI VČ. POMOCNÉHO MATERIÁLU A ZMĚŘENÍ KONTINUITY OVLÁDACÍHO OBVODU</t>
  </si>
  <si>
    <t>Venkovní část SZZ a PZZ</t>
  </si>
  <si>
    <t>40</t>
  </si>
  <si>
    <t>75C221</t>
  </si>
  <si>
    <t>VÝKOLEJKA SE ZÁMKEM - DODÁVKA</t>
  </si>
  <si>
    <t>41</t>
  </si>
  <si>
    <t>75C227</t>
  </si>
  <si>
    <t>VÝKOLEJKA SE ZÁMKEM - MONTÁŽ</t>
  </si>
  <si>
    <t>42</t>
  </si>
  <si>
    <t>75C231</t>
  </si>
  <si>
    <t>NÁVĚSTNÍ TĚLESO PRO VÝHYBKU A VÝKOLEJKU - DODÁVKA</t>
  </si>
  <si>
    <t>43</t>
  </si>
  <si>
    <t>75C237</t>
  </si>
  <si>
    <t>NÁVĚSTNÍ TĚLESO PRO VÝHYBKU A VÝKOLEJKU - MONTÁŽ</t>
  </si>
  <si>
    <t>44</t>
  </si>
  <si>
    <t>75C4A1</t>
  </si>
  <si>
    <t>ZÁMEK ELEKTROMAGNETICKÝ VNITŘNÍ - DODÁVKA</t>
  </si>
  <si>
    <t>45</t>
  </si>
  <si>
    <t>75C4A7</t>
  </si>
  <si>
    <t>ZÁMEK ELEKTROMAGNETICKÝ VNITŘNÍ - MONTÁŽ</t>
  </si>
  <si>
    <t>46</t>
  </si>
  <si>
    <t>75C711</t>
  </si>
  <si>
    <t>OZNAČOVACÍ PÁS NÁVĚSTIDLA - DODÁVKA</t>
  </si>
  <si>
    <t>47</t>
  </si>
  <si>
    <t>75C717</t>
  </si>
  <si>
    <t>OZNAČOVACÍ PÁS NÁVĚSTIDLA - MONTÁŽ</t>
  </si>
  <si>
    <t>48</t>
  </si>
  <si>
    <t>75C721</t>
  </si>
  <si>
    <t>VZDÁLENOSTNÍ UPOZORŇOVADLO, NEPROMĚNNÉ NÁVĚSTIDLO SE ZÁKLADEM - DODÁVKA</t>
  </si>
  <si>
    <t>49</t>
  </si>
  <si>
    <t>75C727</t>
  </si>
  <si>
    <t>VZDÁLENOSTNÍ UPOZORŇOVADLO, NEPROMĚNNÉ NÁVĚSTIDLO SE ZÁKLADEM - MONTÁŽ</t>
  </si>
  <si>
    <t>50</t>
  </si>
  <si>
    <t>R1</t>
  </si>
  <si>
    <t>HOUKAČKA VNPN - DODÁVKA</t>
  </si>
  <si>
    <t>OTSKP</t>
  </si>
  <si>
    <t>51</t>
  </si>
  <si>
    <t>R2</t>
  </si>
  <si>
    <t>HOUKAČKA VNPN - MONTÁŽ</t>
  </si>
  <si>
    <t>52</t>
  </si>
  <si>
    <t>R75C911</t>
  </si>
  <si>
    <t>SNÍMAČ POČÍTAČE NÁPRAV - DODÁVKA</t>
  </si>
  <si>
    <t>53</t>
  </si>
  <si>
    <t>75C917</t>
  </si>
  <si>
    <t>SNÍMAČ POČÍTAČE NÁPRAV - MONTÁŽ</t>
  </si>
  <si>
    <t>54</t>
  </si>
  <si>
    <t>75D261</t>
  </si>
  <si>
    <t>PŘEJEZDNÍK - DODÁVKA</t>
  </si>
  <si>
    <t>55</t>
  </si>
  <si>
    <t>75D267</t>
  </si>
  <si>
    <t>PŘEJEZDNÍK - MONTÁŽ</t>
  </si>
  <si>
    <t>56</t>
  </si>
  <si>
    <t>75F211</t>
  </si>
  <si>
    <t>BALÍZA NEPROMĚNNÁ TYP EUROBALISE VČ. ZPRACOVÁNÍ DAT A UPEVŇOVACÍ SADY - DODÁVKA</t>
  </si>
  <si>
    <t>57</t>
  </si>
  <si>
    <t>75F217</t>
  </si>
  <si>
    <t>BALÍZA NEPROMĚNNÁ TYP EUROBALISE - MONTÁŽ</t>
  </si>
  <si>
    <t>58</t>
  </si>
  <si>
    <t>R75F211</t>
  </si>
  <si>
    <t>BALÍZA PŘEPÍNATELNÁ - DODÁVKA</t>
  </si>
  <si>
    <t>59</t>
  </si>
  <si>
    <t>R75F217</t>
  </si>
  <si>
    <t>BALÍZA PŘEPÍNATELNÁ - MONTÁŽ</t>
  </si>
  <si>
    <t>60</t>
  </si>
  <si>
    <t>75F251</t>
  </si>
  <si>
    <t>NÁVĚST PRO ETCS ANTIGRAFITTY</t>
  </si>
  <si>
    <t>Vnitřní část SZZ a PZZ</t>
  </si>
  <si>
    <t>61</t>
  </si>
  <si>
    <t>75B111</t>
  </si>
  <si>
    <t>VNITŘNÍ KABELOVÉ ROZVODY DO 20 KABELŮ - DODÁVKA</t>
  </si>
  <si>
    <t>62</t>
  </si>
  <si>
    <t>75B117</t>
  </si>
  <si>
    <t>VNITŘNÍ KABELOVÉ ROZVODY DO 20 KABELŮ - MONTÁŽ</t>
  </si>
  <si>
    <t>63</t>
  </si>
  <si>
    <t>75B219</t>
  </si>
  <si>
    <t>JEDNOTNÉ OVLÁDACÍ PRACOVIŠTĚ (JOP), TECHNOLOGIE, NEZÁLOHOVANÉ - ÚPRAVA</t>
  </si>
  <si>
    <t>64</t>
  </si>
  <si>
    <t>R75B221</t>
  </si>
  <si>
    <t>SERVISNÍ A DIAGNOSTICKÉ PRACOVIŠTĚ, TECHNOLOGIE - DODÁVKA</t>
  </si>
  <si>
    <t>65</t>
  </si>
  <si>
    <t>R75B227</t>
  </si>
  <si>
    <t>SERVISNÍ A DIAGNOSTICKÉ PRACOVIŠTĚ, TECHNOLOGIE - MONTÁŽ</t>
  </si>
  <si>
    <t>66</t>
  </si>
  <si>
    <t>R75B229</t>
  </si>
  <si>
    <t>SERVISNÍ A DIAGNOSTICKÉ PRACOVIŠTĚ, TECHNOLOGIE - ÚPRAVA</t>
  </si>
  <si>
    <t>67</t>
  </si>
  <si>
    <t>75B369</t>
  </si>
  <si>
    <t>KOLEJOVÁ DESKA - ÚPRAVA</t>
  </si>
  <si>
    <t>68</t>
  </si>
  <si>
    <t>75B471</t>
  </si>
  <si>
    <t>KABELOVÝ ROŠT VODOROVNÝ - DODÁVKA</t>
  </si>
  <si>
    <t>69</t>
  </si>
  <si>
    <t>75B477</t>
  </si>
  <si>
    <t>KABELOVÝ ROŠT VODOROVNÝ - MONTÁŽ</t>
  </si>
  <si>
    <t>70</t>
  </si>
  <si>
    <t>75B481</t>
  </si>
  <si>
    <t>KABELOVÝ ROŠT SVISLÝ - DODÁVKA</t>
  </si>
  <si>
    <t>71</t>
  </si>
  <si>
    <t>75B487</t>
  </si>
  <si>
    <t>KABELOVÝ ROŠT SVISLÝ - MONTÁŽ</t>
  </si>
  <si>
    <t>72</t>
  </si>
  <si>
    <t>75B511</t>
  </si>
  <si>
    <t>SKŘÍŇ TECHNOLOGICKÝCH POČÍTAČŮ - DODÁVKA</t>
  </si>
  <si>
    <t>73</t>
  </si>
  <si>
    <t>75B517</t>
  </si>
  <si>
    <t>SKŘÍŇ TECHNOLOGICKÝCH POČÍTAČŮ - MONTÁŽ</t>
  </si>
  <si>
    <t>74</t>
  </si>
  <si>
    <t>75B519</t>
  </si>
  <si>
    <t>SKŘÍŇ TECHNOLOGICKÝCH POČÍTAČŮ - ÚPRAVA</t>
  </si>
  <si>
    <t>75</t>
  </si>
  <si>
    <t>R75B541</t>
  </si>
  <si>
    <t>SKŘÍŇ (STOJAN) VOLNÉ VAZBY - DODÁVKA</t>
  </si>
  <si>
    <t>76</t>
  </si>
  <si>
    <t>75B547</t>
  </si>
  <si>
    <t>SKŘÍŇ (STOJAN) VOLNÉ VAZBY - MONTÁŽ</t>
  </si>
  <si>
    <t>77</t>
  </si>
  <si>
    <t>75B569</t>
  </si>
  <si>
    <t>ÚPRAVA RELÉOVÝCH, NAPÁJECÍCH NEBO KABELOVÝCH STOJANŮ NEBO SKŘÍNÍ</t>
  </si>
  <si>
    <t>78</t>
  </si>
  <si>
    <t>75B711</t>
  </si>
  <si>
    <t>PŘEPĚŤOVÁ OCHRANA PRO PRVEK V KOLEJIŠTI - DODÁVKA</t>
  </si>
  <si>
    <t>79</t>
  </si>
  <si>
    <t>75B717</t>
  </si>
  <si>
    <t>PŘEPĚŤOVÁ OCHRANA PRO PRVEK V KOLEJIŠTI - MONTÁŽ</t>
  </si>
  <si>
    <t>80</t>
  </si>
  <si>
    <t>75C941</t>
  </si>
  <si>
    <t>DOŘEŠENÍ DALŠÍHO JEDNOHO BODU VE SKŘÍNI S POČÍTAČI NÁPRAV - DODÁVKA</t>
  </si>
  <si>
    <t>81</t>
  </si>
  <si>
    <t>75E117</t>
  </si>
  <si>
    <t>DOZOR PRACOVNÍKŮ PROVOZOVATELE PŘI PRÁCI NA ŽIVÉM ZAŘÍZENÍ</t>
  </si>
  <si>
    <t>HOD</t>
  </si>
  <si>
    <t>82</t>
  </si>
  <si>
    <t>75E127</t>
  </si>
  <si>
    <t>CELKOVÁ PROHLÍDKA ZAŘÍZENÍ A VYHOTOVENÍ REVIZNÍ ZPRÁVY</t>
  </si>
  <si>
    <t>83</t>
  </si>
  <si>
    <t>75E1B7</t>
  </si>
  <si>
    <t>REGULACE A ZKOUŠENÍ ZABEZPEČOVACÍHO ZAŘÍZENÍ</t>
  </si>
  <si>
    <t>84</t>
  </si>
  <si>
    <t>75E1C7</t>
  </si>
  <si>
    <t>PROTOKOL UTZ</t>
  </si>
  <si>
    <t>85</t>
  </si>
  <si>
    <t>R75E1C8</t>
  </si>
  <si>
    <t>HODNOCENÍ BEZPEČNOSTI ZAŘÍZENÍ PŘED UVEDENÍM DO PROVOZU</t>
  </si>
  <si>
    <t>86</t>
  </si>
  <si>
    <t>R75E1C9</t>
  </si>
  <si>
    <t>POSOUZENÍ DLE TECHNICKÉ SPECIFIKACE PRO INTEROPERABILITU</t>
  </si>
  <si>
    <t>87</t>
  </si>
  <si>
    <t>75F237</t>
  </si>
  <si>
    <t>ZAMĚŘOVÁNÍ, ZNAČKOVÁNÍ A VYHODNOCENÍ DAT INFRASTRUKTURY</t>
  </si>
  <si>
    <t>KM</t>
  </si>
  <si>
    <t>88</t>
  </si>
  <si>
    <t>75F241</t>
  </si>
  <si>
    <t>NÁSTROJ PRO KONTROLU BALÍZ A PROGRAMOVÁNÍ</t>
  </si>
  <si>
    <t>Demontáže</t>
  </si>
  <si>
    <t>89</t>
  </si>
  <si>
    <t>75C418</t>
  </si>
  <si>
    <t>ZÁMEK VÝMĚNOVÝ NEBO ODTLAČNÝ (JEDNODUCHÝ, KONTROLNÍ) - DEMONTÁŽ</t>
  </si>
  <si>
    <t>90</t>
  </si>
  <si>
    <t>75C518</t>
  </si>
  <si>
    <t>STOŽÁROVÉ NÁVĚSTIDLO DO DVOU SVĚTEL - DEMONTÁŽ</t>
  </si>
  <si>
    <t>91</t>
  </si>
  <si>
    <t>75C718</t>
  </si>
  <si>
    <t>OZNAČOVACÍ PÁS NÁVĚSTIDLA - DEMONTÁŽ</t>
  </si>
  <si>
    <t>92</t>
  </si>
  <si>
    <t>75C728</t>
  </si>
  <si>
    <t>VZDÁLENOSTNÍ UPOZORŇOVADLO, NEPROMĚNNÉ NÁVĚSTIDLO SE ZÁKLADEM - DEMONTÁŽ</t>
  </si>
  <si>
    <t>93</t>
  </si>
  <si>
    <t>75C918</t>
  </si>
  <si>
    <t>SNÍMAČ POČÍTAČE NÁPRAV - DEMONTÁŽ</t>
  </si>
  <si>
    <t xml:space="preserve">  PS 02-01-71</t>
  </si>
  <si>
    <t>Dopravna D3 Hrochův Týnec - ETCS</t>
  </si>
  <si>
    <t>PS 02-01-71</t>
  </si>
  <si>
    <t>702111</t>
  </si>
  <si>
    <t>KABELOVÝ ŽLAB ZEMNÍ VČETNĚ KRYTU SVĚTLÉ ŠÍŘKY DO 120 MM</t>
  </si>
  <si>
    <t>702412</t>
  </si>
  <si>
    <t>KABELOVÝ PROSTUP DO OBJEKTU PŘES ZÁKLAD ZDĚNÝ SVĚTLÉ ŠÍŘKY PŘES 100 DO 200 MM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</si>
  <si>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</si>
  <si>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</si>
  <si>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</si>
  <si>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</si>
  <si>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</si>
  <si>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</si>
  <si>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</si>
  <si>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</si>
  <si>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R4</t>
  </si>
  <si>
    <t>TECHNOLOGICKÁ SKŘÍŇ VENKOVNÍ PRO ETCS - DODÁVKA</t>
  </si>
  <si>
    <t>R5</t>
  </si>
  <si>
    <t>TECHNOLOGICKÁ SKŘÍŇ VENKOVNÍ - MONTÁŽ</t>
  </si>
  <si>
    <t>75B6B1</t>
  </si>
  <si>
    <t>USMĚRŇOVAČ 24 V/100 A - DODÁVKA</t>
  </si>
  <si>
    <t>75B6G7</t>
  </si>
  <si>
    <t>USMĚRŇOVAČ - MONTÁŽ</t>
  </si>
  <si>
    <t>75B6M1</t>
  </si>
  <si>
    <t>BEZÚDRŽBOVÁ BATERIE 24 V/250 AH - DODÁVKA</t>
  </si>
  <si>
    <t>75B6T7</t>
  </si>
  <si>
    <t>BATERIE - MONTÁŽ</t>
  </si>
  <si>
    <t xml:space="preserve">  PS 03-01-71</t>
  </si>
  <si>
    <t>ŽST Moravany - ETCS</t>
  </si>
  <si>
    <t>PS 03-01-71</t>
  </si>
  <si>
    <t>R75B871</t>
  </si>
  <si>
    <t>ZAŘÍZENÍ SPOLEHLIVÉ KOMUNIKACE MEZI ZABEZPEČOVACÍMI ZAŘÍZENÍMI (32 PERIFERIÍ) - DODÁVKA</t>
  </si>
  <si>
    <t>R75B877</t>
  </si>
  <si>
    <t>ZAŘÍZENÍ SPOLEHLIVÉ KOMUNIKACE MEZI ZABEZPEČOVACÍMI ZAŘÍZENÍMI (32 PERIFERIÍ) - MONTÁŽ</t>
  </si>
  <si>
    <t>75E157</t>
  </si>
  <si>
    <t>PŘEZKOUŠENÍ A REGULACE NÁVĚSTIDEL</t>
  </si>
  <si>
    <t>75F287</t>
  </si>
  <si>
    <t>PŘEZKOUŠENÍ A REGULACE TECHNOLOGIE RBC ZA 1 VC</t>
  </si>
  <si>
    <t>R75F261</t>
  </si>
  <si>
    <t>TECHNOLOGIE RBC A SW VYBAVENÍ - ÚPRAVA</t>
  </si>
  <si>
    <t>75F2B9</t>
  </si>
  <si>
    <t>SW ADRESNÝ RBC - ÚPRAVA DLE POŽADAVKŮ PRO JEDEN VENKOVNÍ PRVEK</t>
  </si>
  <si>
    <t xml:space="preserve">  PS 04-01-71</t>
  </si>
  <si>
    <t>Dopravna D3 Holice - ETCS</t>
  </si>
  <si>
    <t>PS 04-01-71</t>
  </si>
  <si>
    <t>75C341</t>
  </si>
  <si>
    <t>POMOCNÉ STAVĚDLO S ELEKTROMAGNETICKÝMI ZÁMKY - DODÁVKA</t>
  </si>
  <si>
    <t>75C347</t>
  </si>
  <si>
    <t>POMOCNÉ STAVĚDLO S ELEKTROMAGNETICKÝMI ZÁMKY - MONTÁŽ</t>
  </si>
  <si>
    <t>75B368</t>
  </si>
  <si>
    <t>KOLEJOVÁ DESKA - DEMONTÁŽ</t>
  </si>
  <si>
    <t>75D268</t>
  </si>
  <si>
    <t>PŘEJEZDNÍK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</si>
</sst>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343</v>
      </c>
      <c s="12" t="s">
        <v>344</v>
      </c>
      <c s="14">
        <f>'PS 02-01-71'!K8+'PS 02-01-71'!M8</f>
      </c>
      <c s="14">
        <f>C12*0.21</f>
      </c>
      <c s="14">
        <f>C12+D12</f>
      </c>
      <c s="13">
        <f>'PS 02-01-71'!T7</f>
      </c>
    </row>
    <row r="13" spans="1:6" ht="12.75">
      <c r="A13" s="11" t="s">
        <v>370</v>
      </c>
      <c s="12" t="s">
        <v>371</v>
      </c>
      <c s="14">
        <f>'PS 03-01-71'!K8+'PS 03-01-71'!M8</f>
      </c>
      <c s="14">
        <f>C13*0.21</f>
      </c>
      <c s="14">
        <f>C13+D13</f>
      </c>
      <c s="13">
        <f>'PS 03-01-71'!T7</f>
      </c>
    </row>
    <row r="14" spans="1:6" ht="12.75">
      <c r="A14" s="11" t="s">
        <v>385</v>
      </c>
      <c s="12" t="s">
        <v>386</v>
      </c>
      <c s="14">
        <f>'PS 04-01-71'!K8+'PS 04-01-71'!M8</f>
      </c>
      <c s="14">
        <f>C14*0.21</f>
      </c>
      <c s="14">
        <f>C14+D14</f>
      </c>
      <c s="13">
        <f>'PS 04-01-71'!T7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COUNTIFS(L8:L382,"=0",A8:A382,"P")+COUNTIFS(L8:L382,"",A8:A382,"P")+SUM(Q8:Q382)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0+J9+J66+J167+J252+J365</f>
      </c>
      <c s="29">
        <f>0+K9+K66+K167+K252+K365</f>
      </c>
      <c s="29">
        <f>0+L9+L66+L167+L252+L365</f>
      </c>
      <c s="29">
        <f>0+M9+M66+M167+M252+M365</f>
      </c>
    </row>
    <row r="9" spans="1:13" ht="12.75">
      <c r="A9" t="s">
        <v>46</v>
      </c>
      <c r="C9" s="31" t="s">
        <v>4</v>
      </c>
      <c r="E9" s="33" t="s">
        <v>47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48</v>
      </c>
      <c s="34" t="s">
        <v>4</v>
      </c>
      <c s="34" t="s">
        <v>49</v>
      </c>
      <c s="35" t="s">
        <v>4</v>
      </c>
      <c s="6" t="s">
        <v>50</v>
      </c>
      <c s="36" t="s">
        <v>51</v>
      </c>
      <c s="37">
        <v>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27</v>
      </c>
      <c s="34" t="s">
        <v>56</v>
      </c>
      <c s="35" t="s">
        <v>4</v>
      </c>
      <c s="6" t="s">
        <v>57</v>
      </c>
      <c s="36" t="s">
        <v>51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12.75">
      <c r="A18" t="s">
        <v>48</v>
      </c>
      <c s="34" t="s">
        <v>26</v>
      </c>
      <c s="34" t="s">
        <v>58</v>
      </c>
      <c s="35" t="s">
        <v>4</v>
      </c>
      <c s="6" t="s">
        <v>59</v>
      </c>
      <c s="36" t="s">
        <v>60</v>
      </c>
      <c s="37">
        <v>95.97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  <row r="22" spans="1:16" ht="12.75">
      <c r="A22" t="s">
        <v>48</v>
      </c>
      <c s="34" t="s">
        <v>61</v>
      </c>
      <c s="34" t="s">
        <v>62</v>
      </c>
      <c s="35" t="s">
        <v>4</v>
      </c>
      <c s="6" t="s">
        <v>63</v>
      </c>
      <c s="36" t="s">
        <v>51</v>
      </c>
      <c s="37">
        <v>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2.75">
      <c r="A25" t="s">
        <v>55</v>
      </c>
      <c r="E25" s="39" t="s">
        <v>5</v>
      </c>
    </row>
    <row r="26" spans="1:16" ht="12.75">
      <c r="A26" t="s">
        <v>48</v>
      </c>
      <c s="34" t="s">
        <v>64</v>
      </c>
      <c s="34" t="s">
        <v>65</v>
      </c>
      <c s="35" t="s">
        <v>4</v>
      </c>
      <c s="6" t="s">
        <v>66</v>
      </c>
      <c s="36" t="s">
        <v>67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55</v>
      </c>
      <c r="E29" s="39" t="s">
        <v>5</v>
      </c>
    </row>
    <row r="30" spans="1:16" ht="12.75">
      <c r="A30" t="s">
        <v>48</v>
      </c>
      <c s="34" t="s">
        <v>68</v>
      </c>
      <c s="34" t="s">
        <v>69</v>
      </c>
      <c s="35" t="s">
        <v>4</v>
      </c>
      <c s="6" t="s">
        <v>70</v>
      </c>
      <c s="36" t="s">
        <v>60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2.75">
      <c r="A33" t="s">
        <v>55</v>
      </c>
      <c r="E33" s="39" t="s">
        <v>5</v>
      </c>
    </row>
    <row r="34" spans="1:16" ht="12.75">
      <c r="A34" t="s">
        <v>48</v>
      </c>
      <c s="34" t="s">
        <v>71</v>
      </c>
      <c s="34" t="s">
        <v>72</v>
      </c>
      <c s="35" t="s">
        <v>4</v>
      </c>
      <c s="6" t="s">
        <v>73</v>
      </c>
      <c s="36" t="s">
        <v>60</v>
      </c>
      <c s="37">
        <v>821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12.75">
      <c r="A37" t="s">
        <v>55</v>
      </c>
      <c r="E37" s="39" t="s">
        <v>5</v>
      </c>
    </row>
    <row r="38" spans="1:16" ht="12.75">
      <c r="A38" t="s">
        <v>48</v>
      </c>
      <c s="34" t="s">
        <v>74</v>
      </c>
      <c s="34" t="s">
        <v>75</v>
      </c>
      <c s="35" t="s">
        <v>4</v>
      </c>
      <c s="6" t="s">
        <v>76</v>
      </c>
      <c s="36" t="s">
        <v>60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2.75">
      <c r="A41" t="s">
        <v>55</v>
      </c>
      <c r="E41" s="39" t="s">
        <v>5</v>
      </c>
    </row>
    <row r="42" spans="1:16" ht="25.5">
      <c r="A42" t="s">
        <v>48</v>
      </c>
      <c s="34" t="s">
        <v>77</v>
      </c>
      <c s="34" t="s">
        <v>78</v>
      </c>
      <c s="35" t="s">
        <v>4</v>
      </c>
      <c s="6" t="s">
        <v>79</v>
      </c>
      <c s="36" t="s">
        <v>67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2.75">
      <c r="A45" t="s">
        <v>55</v>
      </c>
      <c r="E45" s="39" t="s">
        <v>5</v>
      </c>
    </row>
    <row r="46" spans="1:16" ht="12.75">
      <c r="A46" t="s">
        <v>48</v>
      </c>
      <c s="34" t="s">
        <v>80</v>
      </c>
      <c s="34" t="s">
        <v>81</v>
      </c>
      <c s="35" t="s">
        <v>4</v>
      </c>
      <c s="6" t="s">
        <v>82</v>
      </c>
      <c s="36" t="s">
        <v>60</v>
      </c>
      <c s="37">
        <v>635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12.75">
      <c r="A49" t="s">
        <v>55</v>
      </c>
      <c r="E49" s="39" t="s">
        <v>5</v>
      </c>
    </row>
    <row r="50" spans="1:16" ht="12.75">
      <c r="A50" t="s">
        <v>48</v>
      </c>
      <c s="34" t="s">
        <v>83</v>
      </c>
      <c s="34" t="s">
        <v>84</v>
      </c>
      <c s="35" t="s">
        <v>4</v>
      </c>
      <c s="6" t="s">
        <v>85</v>
      </c>
      <c s="36" t="s">
        <v>60</v>
      </c>
      <c s="37">
        <v>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</v>
      </c>
    </row>
    <row r="53" spans="1:5" ht="12.75">
      <c r="A53" t="s">
        <v>55</v>
      </c>
      <c r="E53" s="39" t="s">
        <v>5</v>
      </c>
    </row>
    <row r="54" spans="1:16" ht="25.5">
      <c r="A54" t="s">
        <v>48</v>
      </c>
      <c s="34" t="s">
        <v>86</v>
      </c>
      <c s="34" t="s">
        <v>87</v>
      </c>
      <c s="35" t="s">
        <v>4</v>
      </c>
      <c s="6" t="s">
        <v>88</v>
      </c>
      <c s="36" t="s">
        <v>60</v>
      </c>
      <c s="37">
        <v>71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</v>
      </c>
    </row>
    <row r="57" spans="1:5" ht="12.75">
      <c r="A57" t="s">
        <v>55</v>
      </c>
      <c r="E57" s="39" t="s">
        <v>5</v>
      </c>
    </row>
    <row r="58" spans="1:16" ht="25.5">
      <c r="A58" t="s">
        <v>48</v>
      </c>
      <c s="34" t="s">
        <v>89</v>
      </c>
      <c s="34" t="s">
        <v>90</v>
      </c>
      <c s="35" t="s">
        <v>4</v>
      </c>
      <c s="6" t="s">
        <v>91</v>
      </c>
      <c s="36" t="s">
        <v>60</v>
      </c>
      <c s="37">
        <v>28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2.75">
      <c r="A61" t="s">
        <v>55</v>
      </c>
      <c r="E61" s="39" t="s">
        <v>5</v>
      </c>
    </row>
    <row r="62" spans="1:16" ht="12.75">
      <c r="A62" t="s">
        <v>48</v>
      </c>
      <c s="34" t="s">
        <v>92</v>
      </c>
      <c s="34" t="s">
        <v>93</v>
      </c>
      <c s="35" t="s">
        <v>4</v>
      </c>
      <c s="6" t="s">
        <v>94</v>
      </c>
      <c s="36" t="s">
        <v>60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2.75">
      <c r="A65" t="s">
        <v>55</v>
      </c>
      <c r="E65" s="39" t="s">
        <v>5</v>
      </c>
    </row>
    <row r="66" spans="1:13" ht="12.75">
      <c r="A66" t="s">
        <v>46</v>
      </c>
      <c r="C66" s="31" t="s">
        <v>27</v>
      </c>
      <c r="E66" s="33" t="s">
        <v>95</v>
      </c>
      <c r="J66" s="32">
        <f>0</f>
      </c>
      <c s="32">
        <f>0</f>
      </c>
      <c s="32">
        <f>0+L67+L71+L75+L79+L83+L87+L91+L95+L99+L103+L107+L111+L115+L119+L123+L127+L131+L135+L139+L143+L147+L151+L155+L159+L163</f>
      </c>
      <c s="32">
        <f>0+M67+M71+M75+M79+M83+M87+M91+M95+M99+M103+M107+M111+M115+M119+M123+M127+M131+M135+M139+M143+M147+M151+M155+M159+M163</f>
      </c>
    </row>
    <row r="67" spans="1:16" ht="12.75">
      <c r="A67" t="s">
        <v>48</v>
      </c>
      <c s="34" t="s">
        <v>96</v>
      </c>
      <c s="34" t="s">
        <v>97</v>
      </c>
      <c s="35" t="s">
        <v>4</v>
      </c>
      <c s="6" t="s">
        <v>98</v>
      </c>
      <c s="36" t="s">
        <v>99</v>
      </c>
      <c s="37">
        <v>5.725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</v>
      </c>
    </row>
    <row r="69" spans="1:5" ht="12.75">
      <c r="A69" s="35" t="s">
        <v>54</v>
      </c>
      <c r="E69" s="40" t="s">
        <v>5</v>
      </c>
    </row>
    <row r="70" spans="1:5" ht="12.75">
      <c r="A70" t="s">
        <v>55</v>
      </c>
      <c r="E70" s="39" t="s">
        <v>5</v>
      </c>
    </row>
    <row r="71" spans="1:16" ht="12.75">
      <c r="A71" t="s">
        <v>48</v>
      </c>
      <c s="34" t="s">
        <v>100</v>
      </c>
      <c s="34" t="s">
        <v>101</v>
      </c>
      <c s="35" t="s">
        <v>4</v>
      </c>
      <c s="6" t="s">
        <v>102</v>
      </c>
      <c s="36" t="s">
        <v>99</v>
      </c>
      <c s="37">
        <v>1.08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</v>
      </c>
    </row>
    <row r="73" spans="1:5" ht="12.75">
      <c r="A73" s="35" t="s">
        <v>54</v>
      </c>
      <c r="E73" s="40" t="s">
        <v>5</v>
      </c>
    </row>
    <row r="74" spans="1:5" ht="12.75">
      <c r="A74" t="s">
        <v>55</v>
      </c>
      <c r="E74" s="39" t="s">
        <v>5</v>
      </c>
    </row>
    <row r="75" spans="1:16" ht="12.75">
      <c r="A75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99</v>
      </c>
      <c s="37">
        <v>10.245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27</v>
      </c>
    </row>
    <row r="76" spans="1:5" ht="12.75">
      <c r="A76" s="35" t="s">
        <v>53</v>
      </c>
      <c r="E76" s="39" t="s">
        <v>5</v>
      </c>
    </row>
    <row r="77" spans="1:5" ht="12.75">
      <c r="A77" s="35" t="s">
        <v>54</v>
      </c>
      <c r="E77" s="40" t="s">
        <v>5</v>
      </c>
    </row>
    <row r="78" spans="1:5" ht="12.75">
      <c r="A78" t="s">
        <v>55</v>
      </c>
      <c r="E78" s="39" t="s">
        <v>5</v>
      </c>
    </row>
    <row r="79" spans="1:16" ht="12.75">
      <c r="A79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99</v>
      </c>
      <c s="37">
        <v>1.08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</v>
      </c>
      <c>
        <f>(M79*21)/100</f>
      </c>
      <c t="s">
        <v>27</v>
      </c>
    </row>
    <row r="80" spans="1:5" ht="12.75">
      <c r="A80" s="35" t="s">
        <v>53</v>
      </c>
      <c r="E80" s="39" t="s">
        <v>5</v>
      </c>
    </row>
    <row r="81" spans="1:5" ht="12.75">
      <c r="A81" s="35" t="s">
        <v>54</v>
      </c>
      <c r="E81" s="40" t="s">
        <v>5</v>
      </c>
    </row>
    <row r="82" spans="1:5" ht="12.75">
      <c r="A82" t="s">
        <v>55</v>
      </c>
      <c r="E82" s="39" t="s">
        <v>5</v>
      </c>
    </row>
    <row r="83" spans="1:16" ht="12.75">
      <c r="A83" t="s">
        <v>48</v>
      </c>
      <c s="34" t="s">
        <v>109</v>
      </c>
      <c s="34" t="s">
        <v>110</v>
      </c>
      <c s="35" t="s">
        <v>5</v>
      </c>
      <c s="6" t="s">
        <v>111</v>
      </c>
      <c s="36" t="s">
        <v>99</v>
      </c>
      <c s="37">
        <v>4.52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53</v>
      </c>
      <c r="E84" s="39" t="s">
        <v>5</v>
      </c>
    </row>
    <row r="85" spans="1:5" ht="12.75">
      <c r="A85" s="35" t="s">
        <v>54</v>
      </c>
      <c r="E85" s="40" t="s">
        <v>5</v>
      </c>
    </row>
    <row r="86" spans="1:5" ht="12.75">
      <c r="A86" t="s">
        <v>55</v>
      </c>
      <c r="E86" s="39" t="s">
        <v>5</v>
      </c>
    </row>
    <row r="87" spans="1:16" ht="25.5">
      <c r="A87" t="s">
        <v>48</v>
      </c>
      <c s="34" t="s">
        <v>113</v>
      </c>
      <c s="34" t="s">
        <v>114</v>
      </c>
      <c s="35" t="s">
        <v>4</v>
      </c>
      <c s="6" t="s">
        <v>115</v>
      </c>
      <c s="36" t="s">
        <v>67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</v>
      </c>
      <c>
        <f>(M87*21)/100</f>
      </c>
      <c t="s">
        <v>27</v>
      </c>
    </row>
    <row r="88" spans="1:5" ht="12.75">
      <c r="A88" s="35" t="s">
        <v>53</v>
      </c>
      <c r="E88" s="39" t="s">
        <v>5</v>
      </c>
    </row>
    <row r="89" spans="1:5" ht="12.75">
      <c r="A89" s="35" t="s">
        <v>54</v>
      </c>
      <c r="E89" s="40" t="s">
        <v>5</v>
      </c>
    </row>
    <row r="90" spans="1:5" ht="12.75">
      <c r="A90" t="s">
        <v>55</v>
      </c>
      <c r="E90" s="39" t="s">
        <v>5</v>
      </c>
    </row>
    <row r="91" spans="1:16" ht="25.5">
      <c r="A91" t="s">
        <v>48</v>
      </c>
      <c s="34" t="s">
        <v>116</v>
      </c>
      <c s="34" t="s">
        <v>117</v>
      </c>
      <c s="35" t="s">
        <v>4</v>
      </c>
      <c s="6" t="s">
        <v>118</v>
      </c>
      <c s="36" t="s">
        <v>67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</v>
      </c>
      <c>
        <f>(M91*21)/100</f>
      </c>
      <c t="s">
        <v>27</v>
      </c>
    </row>
    <row r="92" spans="1:5" ht="12.75">
      <c r="A92" s="35" t="s">
        <v>53</v>
      </c>
      <c r="E92" s="39" t="s">
        <v>5</v>
      </c>
    </row>
    <row r="93" spans="1:5" ht="12.75">
      <c r="A93" s="35" t="s">
        <v>54</v>
      </c>
      <c r="E93" s="40" t="s">
        <v>5</v>
      </c>
    </row>
    <row r="94" spans="1:5" ht="12.75">
      <c r="A94" t="s">
        <v>55</v>
      </c>
      <c r="E94" s="39" t="s">
        <v>5</v>
      </c>
    </row>
    <row r="95" spans="1:16" ht="25.5">
      <c r="A95" t="s">
        <v>48</v>
      </c>
      <c s="34" t="s">
        <v>119</v>
      </c>
      <c s="34" t="s">
        <v>120</v>
      </c>
      <c s="35" t="s">
        <v>4</v>
      </c>
      <c s="6" t="s">
        <v>121</v>
      </c>
      <c s="36" t="s">
        <v>67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5</v>
      </c>
    </row>
    <row r="98" spans="1:5" ht="12.75">
      <c r="A98" t="s">
        <v>55</v>
      </c>
      <c r="E98" s="39" t="s">
        <v>5</v>
      </c>
    </row>
    <row r="99" spans="1:16" ht="12.75">
      <c r="A99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67</v>
      </c>
      <c s="37">
        <v>22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27</v>
      </c>
    </row>
    <row r="100" spans="1:5" ht="12.75">
      <c r="A100" s="35" t="s">
        <v>53</v>
      </c>
      <c r="E100" s="39" t="s">
        <v>5</v>
      </c>
    </row>
    <row r="101" spans="1:5" ht="12.75">
      <c r="A101" s="35" t="s">
        <v>54</v>
      </c>
      <c r="E101" s="40" t="s">
        <v>5</v>
      </c>
    </row>
    <row r="102" spans="1:5" ht="12.75">
      <c r="A102" t="s">
        <v>55</v>
      </c>
      <c r="E102" s="39" t="s">
        <v>5</v>
      </c>
    </row>
    <row r="103" spans="1:16" ht="12.75">
      <c r="A103" t="s">
        <v>48</v>
      </c>
      <c s="34" t="s">
        <v>125</v>
      </c>
      <c s="34" t="s">
        <v>126</v>
      </c>
      <c s="35" t="s">
        <v>4</v>
      </c>
      <c s="6" t="s">
        <v>127</v>
      </c>
      <c s="36" t="s">
        <v>67</v>
      </c>
      <c s="37">
        <v>11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52</v>
      </c>
      <c>
        <f>(M103*21)/100</f>
      </c>
      <c t="s">
        <v>27</v>
      </c>
    </row>
    <row r="104" spans="1:5" ht="12.75">
      <c r="A104" s="35" t="s">
        <v>53</v>
      </c>
      <c r="E104" s="39" t="s">
        <v>5</v>
      </c>
    </row>
    <row r="105" spans="1:5" ht="12.75">
      <c r="A105" s="35" t="s">
        <v>54</v>
      </c>
      <c r="E105" s="40" t="s">
        <v>5</v>
      </c>
    </row>
    <row r="106" spans="1:5" ht="12.75">
      <c r="A106" t="s">
        <v>55</v>
      </c>
      <c r="E106" s="39" t="s">
        <v>5</v>
      </c>
    </row>
    <row r="107" spans="1:16" ht="12.75">
      <c r="A107" t="s">
        <v>48</v>
      </c>
      <c s="34" t="s">
        <v>128</v>
      </c>
      <c s="34" t="s">
        <v>129</v>
      </c>
      <c s="35" t="s">
        <v>4</v>
      </c>
      <c s="6" t="s">
        <v>130</v>
      </c>
      <c s="36" t="s">
        <v>67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52</v>
      </c>
      <c>
        <f>(M107*21)/100</f>
      </c>
      <c t="s">
        <v>27</v>
      </c>
    </row>
    <row r="108" spans="1:5" ht="12.75">
      <c r="A108" s="35" t="s">
        <v>53</v>
      </c>
      <c r="E108" s="39" t="s">
        <v>5</v>
      </c>
    </row>
    <row r="109" spans="1:5" ht="12.75">
      <c r="A109" s="35" t="s">
        <v>54</v>
      </c>
      <c r="E109" s="40" t="s">
        <v>5</v>
      </c>
    </row>
    <row r="110" spans="1:5" ht="12.75">
      <c r="A110" t="s">
        <v>55</v>
      </c>
      <c r="E110" s="39" t="s">
        <v>5</v>
      </c>
    </row>
    <row r="111" spans="1:16" ht="12.75">
      <c r="A111" t="s">
        <v>48</v>
      </c>
      <c s="34" t="s">
        <v>131</v>
      </c>
      <c s="34" t="s">
        <v>132</v>
      </c>
      <c s="35" t="s">
        <v>4</v>
      </c>
      <c s="6" t="s">
        <v>133</v>
      </c>
      <c s="36" t="s">
        <v>67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</v>
      </c>
    </row>
    <row r="113" spans="1:5" ht="12.75">
      <c r="A113" s="35" t="s">
        <v>54</v>
      </c>
      <c r="E113" s="40" t="s">
        <v>5</v>
      </c>
    </row>
    <row r="114" spans="1:5" ht="12.75">
      <c r="A114" t="s">
        <v>55</v>
      </c>
      <c r="E114" s="39" t="s">
        <v>5</v>
      </c>
    </row>
    <row r="115" spans="1:16" ht="12.75">
      <c r="A115" t="s">
        <v>48</v>
      </c>
      <c s="34" t="s">
        <v>134</v>
      </c>
      <c s="34" t="s">
        <v>135</v>
      </c>
      <c s="35" t="s">
        <v>4</v>
      </c>
      <c s="6" t="s">
        <v>136</v>
      </c>
      <c s="36" t="s">
        <v>67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</v>
      </c>
    </row>
    <row r="117" spans="1:5" ht="12.75">
      <c r="A117" s="35" t="s">
        <v>54</v>
      </c>
      <c r="E117" s="40" t="s">
        <v>5</v>
      </c>
    </row>
    <row r="118" spans="1:5" ht="12.75">
      <c r="A118" t="s">
        <v>55</v>
      </c>
      <c r="E118" s="39" t="s">
        <v>5</v>
      </c>
    </row>
    <row r="119" spans="1:16" ht="25.5">
      <c r="A119" t="s">
        <v>48</v>
      </c>
      <c s="34" t="s">
        <v>137</v>
      </c>
      <c s="34" t="s">
        <v>138</v>
      </c>
      <c s="35" t="s">
        <v>4</v>
      </c>
      <c s="6" t="s">
        <v>139</v>
      </c>
      <c s="36" t="s">
        <v>67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</v>
      </c>
    </row>
    <row r="121" spans="1:5" ht="12.75">
      <c r="A121" s="35" t="s">
        <v>54</v>
      </c>
      <c r="E121" s="40" t="s">
        <v>5</v>
      </c>
    </row>
    <row r="122" spans="1:5" ht="12.75">
      <c r="A122" t="s">
        <v>55</v>
      </c>
      <c r="E122" s="39" t="s">
        <v>5</v>
      </c>
    </row>
    <row r="123" spans="1:16" ht="12.75">
      <c r="A123" t="s">
        <v>48</v>
      </c>
      <c s="34" t="s">
        <v>140</v>
      </c>
      <c s="34" t="s">
        <v>141</v>
      </c>
      <c s="35" t="s">
        <v>4</v>
      </c>
      <c s="6" t="s">
        <v>142</v>
      </c>
      <c s="36" t="s">
        <v>60</v>
      </c>
      <c s="37">
        <v>4695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27</v>
      </c>
    </row>
    <row r="124" spans="1:5" ht="12.75">
      <c r="A124" s="35" t="s">
        <v>53</v>
      </c>
      <c r="E124" s="39" t="s">
        <v>5</v>
      </c>
    </row>
    <row r="125" spans="1:5" ht="12.75">
      <c r="A125" s="35" t="s">
        <v>54</v>
      </c>
      <c r="E125" s="40" t="s">
        <v>5</v>
      </c>
    </row>
    <row r="126" spans="1:5" ht="12.75">
      <c r="A126" t="s">
        <v>55</v>
      </c>
      <c r="E126" s="39" t="s">
        <v>5</v>
      </c>
    </row>
    <row r="127" spans="1:16" ht="12.75">
      <c r="A127" t="s">
        <v>48</v>
      </c>
      <c s="34" t="s">
        <v>143</v>
      </c>
      <c s="34" t="s">
        <v>144</v>
      </c>
      <c s="35" t="s">
        <v>4</v>
      </c>
      <c s="6" t="s">
        <v>145</v>
      </c>
      <c s="36" t="s">
        <v>60</v>
      </c>
      <c s="37">
        <v>4695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52</v>
      </c>
      <c>
        <f>(M127*21)/100</f>
      </c>
      <c t="s">
        <v>27</v>
      </c>
    </row>
    <row r="128" spans="1:5" ht="12.75">
      <c r="A128" s="35" t="s">
        <v>53</v>
      </c>
      <c r="E128" s="39" t="s">
        <v>5</v>
      </c>
    </row>
    <row r="129" spans="1:5" ht="12.75">
      <c r="A129" s="35" t="s">
        <v>54</v>
      </c>
      <c r="E129" s="40" t="s">
        <v>5</v>
      </c>
    </row>
    <row r="130" spans="1:5" ht="12.75">
      <c r="A130" t="s">
        <v>55</v>
      </c>
      <c r="E130" s="39" t="s">
        <v>5</v>
      </c>
    </row>
    <row r="131" spans="1:16" ht="12.75">
      <c r="A131" t="s">
        <v>48</v>
      </c>
      <c s="34" t="s">
        <v>146</v>
      </c>
      <c s="34" t="s">
        <v>147</v>
      </c>
      <c s="35" t="s">
        <v>4</v>
      </c>
      <c s="6" t="s">
        <v>148</v>
      </c>
      <c s="36" t="s">
        <v>67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52</v>
      </c>
      <c>
        <f>(M131*21)/100</f>
      </c>
      <c t="s">
        <v>27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5</v>
      </c>
    </row>
    <row r="134" spans="1:5" ht="12.75">
      <c r="A134" t="s">
        <v>55</v>
      </c>
      <c r="E134" s="39" t="s">
        <v>5</v>
      </c>
    </row>
    <row r="135" spans="1:16" ht="12.75">
      <c r="A135" t="s">
        <v>48</v>
      </c>
      <c s="34" t="s">
        <v>149</v>
      </c>
      <c s="34" t="s">
        <v>150</v>
      </c>
      <c s="35" t="s">
        <v>4</v>
      </c>
      <c s="6" t="s">
        <v>151</v>
      </c>
      <c s="36" t="s">
        <v>67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52</v>
      </c>
      <c>
        <f>(M135*21)/100</f>
      </c>
      <c t="s">
        <v>27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5</v>
      </c>
    </row>
    <row r="138" spans="1:5" ht="12.75">
      <c r="A138" t="s">
        <v>55</v>
      </c>
      <c r="E138" s="39" t="s">
        <v>5</v>
      </c>
    </row>
    <row r="139" spans="1:16" ht="12.75">
      <c r="A139" t="s">
        <v>48</v>
      </c>
      <c s="34" t="s">
        <v>152</v>
      </c>
      <c s="34" t="s">
        <v>153</v>
      </c>
      <c s="35" t="s">
        <v>4</v>
      </c>
      <c s="6" t="s">
        <v>154</v>
      </c>
      <c s="36" t="s">
        <v>67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52</v>
      </c>
      <c>
        <f>(M139*21)/100</f>
      </c>
      <c t="s">
        <v>27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2.75">
      <c r="A142" t="s">
        <v>55</v>
      </c>
      <c r="E142" s="39" t="s">
        <v>5</v>
      </c>
    </row>
    <row r="143" spans="1:16" ht="12.75">
      <c r="A143" t="s">
        <v>48</v>
      </c>
      <c s="34" t="s">
        <v>155</v>
      </c>
      <c s="34" t="s">
        <v>156</v>
      </c>
      <c s="35" t="s">
        <v>4</v>
      </c>
      <c s="6" t="s">
        <v>157</v>
      </c>
      <c s="36" t="s">
        <v>67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27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2.75">
      <c r="A146" t="s">
        <v>55</v>
      </c>
      <c r="E146" s="39" t="s">
        <v>5</v>
      </c>
    </row>
    <row r="147" spans="1:16" ht="12.75">
      <c r="A147" t="s">
        <v>48</v>
      </c>
      <c s="34" t="s">
        <v>158</v>
      </c>
      <c s="34" t="s">
        <v>159</v>
      </c>
      <c s="35" t="s">
        <v>4</v>
      </c>
      <c s="6" t="s">
        <v>160</v>
      </c>
      <c s="36" t="s">
        <v>161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52</v>
      </c>
      <c>
        <f>(M147*21)/100</f>
      </c>
      <c t="s">
        <v>27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2.75">
      <c r="A150" t="s">
        <v>55</v>
      </c>
      <c r="E150" s="39" t="s">
        <v>5</v>
      </c>
    </row>
    <row r="151" spans="1:16" ht="12.75">
      <c r="A151" t="s">
        <v>48</v>
      </c>
      <c s="34" t="s">
        <v>162</v>
      </c>
      <c s="34" t="s">
        <v>163</v>
      </c>
      <c s="35" t="s">
        <v>4</v>
      </c>
      <c s="6" t="s">
        <v>164</v>
      </c>
      <c s="36" t="s">
        <v>60</v>
      </c>
      <c s="37">
        <v>4695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52</v>
      </c>
      <c>
        <f>(M151*21)/100</f>
      </c>
      <c t="s">
        <v>27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2.75">
      <c r="A154" t="s">
        <v>55</v>
      </c>
      <c r="E154" s="39" t="s">
        <v>5</v>
      </c>
    </row>
    <row r="155" spans="1:16" ht="12.75">
      <c r="A155" t="s">
        <v>48</v>
      </c>
      <c s="34" t="s">
        <v>165</v>
      </c>
      <c s="34" t="s">
        <v>166</v>
      </c>
      <c s="35" t="s">
        <v>4</v>
      </c>
      <c s="6" t="s">
        <v>167</v>
      </c>
      <c s="36" t="s">
        <v>168</v>
      </c>
      <c s="37">
        <v>17.55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52</v>
      </c>
      <c>
        <f>(M155*21)/100</f>
      </c>
      <c t="s">
        <v>27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2.75">
      <c r="A158" t="s">
        <v>55</v>
      </c>
      <c r="E158" s="39" t="s">
        <v>5</v>
      </c>
    </row>
    <row r="159" spans="1:16" ht="25.5">
      <c r="A159" t="s">
        <v>48</v>
      </c>
      <c s="34" t="s">
        <v>169</v>
      </c>
      <c s="34" t="s">
        <v>170</v>
      </c>
      <c s="35" t="s">
        <v>4</v>
      </c>
      <c s="6" t="s">
        <v>171</v>
      </c>
      <c s="36" t="s">
        <v>60</v>
      </c>
      <c s="37">
        <v>1755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52</v>
      </c>
      <c>
        <f>(M159*21)/100</f>
      </c>
      <c t="s">
        <v>27</v>
      </c>
    </row>
    <row r="160" spans="1:5" ht="12.75">
      <c r="A160" s="35" t="s">
        <v>53</v>
      </c>
      <c r="E160" s="39" t="s">
        <v>5</v>
      </c>
    </row>
    <row r="161" spans="1:5" ht="12.75">
      <c r="A161" s="35" t="s">
        <v>54</v>
      </c>
      <c r="E161" s="40" t="s">
        <v>5</v>
      </c>
    </row>
    <row r="162" spans="1:5" ht="12.75">
      <c r="A162" t="s">
        <v>55</v>
      </c>
      <c r="E162" s="39" t="s">
        <v>5</v>
      </c>
    </row>
    <row r="163" spans="1:16" ht="25.5">
      <c r="A163" t="s">
        <v>48</v>
      </c>
      <c s="34" t="s">
        <v>172</v>
      </c>
      <c s="34" t="s">
        <v>173</v>
      </c>
      <c s="35" t="s">
        <v>4</v>
      </c>
      <c s="6" t="s">
        <v>174</v>
      </c>
      <c s="36" t="s">
        <v>67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52</v>
      </c>
      <c>
        <f>(M163*21)/100</f>
      </c>
      <c t="s">
        <v>27</v>
      </c>
    </row>
    <row r="164" spans="1:5" ht="12.75">
      <c r="A164" s="35" t="s">
        <v>53</v>
      </c>
      <c r="E164" s="39" t="s">
        <v>5</v>
      </c>
    </row>
    <row r="165" spans="1:5" ht="12.75">
      <c r="A165" s="35" t="s">
        <v>54</v>
      </c>
      <c r="E165" s="40" t="s">
        <v>5</v>
      </c>
    </row>
    <row r="166" spans="1:5" ht="12.75">
      <c r="A166" t="s">
        <v>55</v>
      </c>
      <c r="E166" s="39" t="s">
        <v>5</v>
      </c>
    </row>
    <row r="167" spans="1:13" ht="12.75">
      <c r="A167" t="s">
        <v>46</v>
      </c>
      <c r="C167" s="31" t="s">
        <v>26</v>
      </c>
      <c r="E167" s="33" t="s">
        <v>175</v>
      </c>
      <c r="J167" s="32">
        <f>0</f>
      </c>
      <c s="32">
        <f>0</f>
      </c>
      <c s="32">
        <f>0+L168+L172+L176+L180+L184+L188+L192+L196+L200+L204+L208+L212+L216+L220+L224+L228+L232+L236+L240+L244+L248</f>
      </c>
      <c s="32">
        <f>0+M168+M172+M176+M180+M184+M188+M192+M196+M200+M204+M208+M212+M216+M220+M224+M228+M232+M236+M240+M244+M248</f>
      </c>
    </row>
    <row r="168" spans="1:16" ht="12.75">
      <c r="A168" t="s">
        <v>48</v>
      </c>
      <c s="34" t="s">
        <v>176</v>
      </c>
      <c s="34" t="s">
        <v>177</v>
      </c>
      <c s="35" t="s">
        <v>4</v>
      </c>
      <c s="6" t="s">
        <v>178</v>
      </c>
      <c s="36" t="s">
        <v>67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52</v>
      </c>
      <c>
        <f>(M168*21)/100</f>
      </c>
      <c t="s">
        <v>27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12.75">
      <c r="A171" t="s">
        <v>55</v>
      </c>
      <c r="E171" s="39" t="s">
        <v>5</v>
      </c>
    </row>
    <row r="172" spans="1:16" ht="12.75">
      <c r="A172" t="s">
        <v>48</v>
      </c>
      <c s="34" t="s">
        <v>179</v>
      </c>
      <c s="34" t="s">
        <v>180</v>
      </c>
      <c s="35" t="s">
        <v>4</v>
      </c>
      <c s="6" t="s">
        <v>181</v>
      </c>
      <c s="36" t="s">
        <v>67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</v>
      </c>
      <c>
        <f>(M172*21)/100</f>
      </c>
      <c t="s">
        <v>27</v>
      </c>
    </row>
    <row r="173" spans="1:5" ht="12.75">
      <c r="A173" s="35" t="s">
        <v>53</v>
      </c>
      <c r="E173" s="39" t="s">
        <v>5</v>
      </c>
    </row>
    <row r="174" spans="1:5" ht="12.75">
      <c r="A174" s="35" t="s">
        <v>54</v>
      </c>
      <c r="E174" s="40" t="s">
        <v>5</v>
      </c>
    </row>
    <row r="175" spans="1:5" ht="12.75">
      <c r="A175" t="s">
        <v>55</v>
      </c>
      <c r="E175" s="39" t="s">
        <v>5</v>
      </c>
    </row>
    <row r="176" spans="1:16" ht="12.75">
      <c r="A176" t="s">
        <v>48</v>
      </c>
      <c s="34" t="s">
        <v>182</v>
      </c>
      <c s="34" t="s">
        <v>183</v>
      </c>
      <c s="35" t="s">
        <v>4</v>
      </c>
      <c s="6" t="s">
        <v>184</v>
      </c>
      <c s="36" t="s">
        <v>67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</v>
      </c>
      <c>
        <f>(M176*21)/100</f>
      </c>
      <c t="s">
        <v>27</v>
      </c>
    </row>
    <row r="177" spans="1:5" ht="12.75">
      <c r="A177" s="35" t="s">
        <v>53</v>
      </c>
      <c r="E177" s="39" t="s">
        <v>5</v>
      </c>
    </row>
    <row r="178" spans="1:5" ht="12.75">
      <c r="A178" s="35" t="s">
        <v>54</v>
      </c>
      <c r="E178" s="40" t="s">
        <v>5</v>
      </c>
    </row>
    <row r="179" spans="1:5" ht="12.75">
      <c r="A179" t="s">
        <v>55</v>
      </c>
      <c r="E179" s="39" t="s">
        <v>5</v>
      </c>
    </row>
    <row r="180" spans="1:16" ht="12.75">
      <c r="A180" t="s">
        <v>48</v>
      </c>
      <c s="34" t="s">
        <v>185</v>
      </c>
      <c s="34" t="s">
        <v>186</v>
      </c>
      <c s="35" t="s">
        <v>4</v>
      </c>
      <c s="6" t="s">
        <v>187</v>
      </c>
      <c s="36" t="s">
        <v>67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</v>
      </c>
      <c>
        <f>(M180*21)/100</f>
      </c>
      <c t="s">
        <v>27</v>
      </c>
    </row>
    <row r="181" spans="1:5" ht="12.75">
      <c r="A181" s="35" t="s">
        <v>53</v>
      </c>
      <c r="E181" s="39" t="s">
        <v>5</v>
      </c>
    </row>
    <row r="182" spans="1:5" ht="12.75">
      <c r="A182" s="35" t="s">
        <v>54</v>
      </c>
      <c r="E182" s="40" t="s">
        <v>5</v>
      </c>
    </row>
    <row r="183" spans="1:5" ht="12.75">
      <c r="A183" t="s">
        <v>55</v>
      </c>
      <c r="E183" s="39" t="s">
        <v>5</v>
      </c>
    </row>
    <row r="184" spans="1:16" ht="12.75">
      <c r="A184" t="s">
        <v>48</v>
      </c>
      <c s="34" t="s">
        <v>188</v>
      </c>
      <c s="34" t="s">
        <v>189</v>
      </c>
      <c s="35" t="s">
        <v>4</v>
      </c>
      <c s="6" t="s">
        <v>190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27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2.75">
      <c r="A187" t="s">
        <v>55</v>
      </c>
      <c r="E187" s="39" t="s">
        <v>5</v>
      </c>
    </row>
    <row r="188" spans="1:16" ht="12.75">
      <c r="A188" t="s">
        <v>48</v>
      </c>
      <c s="34" t="s">
        <v>191</v>
      </c>
      <c s="34" t="s">
        <v>192</v>
      </c>
      <c s="35" t="s">
        <v>4</v>
      </c>
      <c s="6" t="s">
        <v>193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27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2.75">
      <c r="A191" t="s">
        <v>55</v>
      </c>
      <c r="E191" s="39" t="s">
        <v>5</v>
      </c>
    </row>
    <row r="192" spans="1:16" ht="12.75">
      <c r="A192" t="s">
        <v>48</v>
      </c>
      <c s="34" t="s">
        <v>194</v>
      </c>
      <c s="34" t="s">
        <v>195</v>
      </c>
      <c s="35" t="s">
        <v>4</v>
      </c>
      <c s="6" t="s">
        <v>196</v>
      </c>
      <c s="36" t="s">
        <v>67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27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2.75">
      <c r="A195" t="s">
        <v>55</v>
      </c>
      <c r="E195" s="39" t="s">
        <v>5</v>
      </c>
    </row>
    <row r="196" spans="1:16" ht="12.75">
      <c r="A196" t="s">
        <v>48</v>
      </c>
      <c s="34" t="s">
        <v>197</v>
      </c>
      <c s="34" t="s">
        <v>198</v>
      </c>
      <c s="35" t="s">
        <v>4</v>
      </c>
      <c s="6" t="s">
        <v>199</v>
      </c>
      <c s="36" t="s">
        <v>67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27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2.75">
      <c r="A199" t="s">
        <v>55</v>
      </c>
      <c r="E199" s="39" t="s">
        <v>5</v>
      </c>
    </row>
    <row r="200" spans="1:16" ht="25.5">
      <c r="A200" t="s">
        <v>48</v>
      </c>
      <c s="34" t="s">
        <v>200</v>
      </c>
      <c s="34" t="s">
        <v>201</v>
      </c>
      <c s="35" t="s">
        <v>4</v>
      </c>
      <c s="6" t="s">
        <v>202</v>
      </c>
      <c s="36" t="s">
        <v>67</v>
      </c>
      <c s="37">
        <v>17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27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2.75">
      <c r="A203" t="s">
        <v>55</v>
      </c>
      <c r="E203" s="39" t="s">
        <v>5</v>
      </c>
    </row>
    <row r="204" spans="1:16" ht="25.5">
      <c r="A204" t="s">
        <v>48</v>
      </c>
      <c s="34" t="s">
        <v>203</v>
      </c>
      <c s="34" t="s">
        <v>204</v>
      </c>
      <c s="35" t="s">
        <v>4</v>
      </c>
      <c s="6" t="s">
        <v>205</v>
      </c>
      <c s="36" t="s">
        <v>67</v>
      </c>
      <c s="37">
        <v>17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27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2.75">
      <c r="A207" t="s">
        <v>55</v>
      </c>
      <c r="E207" s="39" t="s">
        <v>5</v>
      </c>
    </row>
    <row r="208" spans="1:16" ht="12.75">
      <c r="A208" t="s">
        <v>48</v>
      </c>
      <c s="34" t="s">
        <v>206</v>
      </c>
      <c s="34" t="s">
        <v>207</v>
      </c>
      <c s="35" t="s">
        <v>4</v>
      </c>
      <c s="6" t="s">
        <v>208</v>
      </c>
      <c s="36" t="s">
        <v>67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209</v>
      </c>
      <c>
        <f>(M208*21)/100</f>
      </c>
      <c t="s">
        <v>27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2.75">
      <c r="A211" t="s">
        <v>55</v>
      </c>
      <c r="E211" s="39" t="s">
        <v>5</v>
      </c>
    </row>
    <row r="212" spans="1:16" ht="12.75">
      <c r="A212" t="s">
        <v>48</v>
      </c>
      <c s="34" t="s">
        <v>210</v>
      </c>
      <c s="34" t="s">
        <v>211</v>
      </c>
      <c s="35" t="s">
        <v>4</v>
      </c>
      <c s="6" t="s">
        <v>212</v>
      </c>
      <c s="36" t="s">
        <v>67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209</v>
      </c>
      <c>
        <f>(M212*21)/100</f>
      </c>
      <c t="s">
        <v>27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2.75">
      <c r="A215" t="s">
        <v>55</v>
      </c>
      <c r="E215" s="39" t="s">
        <v>5</v>
      </c>
    </row>
    <row r="216" spans="1:16" ht="12.75">
      <c r="A216" t="s">
        <v>48</v>
      </c>
      <c s="34" t="s">
        <v>213</v>
      </c>
      <c s="34" t="s">
        <v>214</v>
      </c>
      <c s="35" t="s">
        <v>4</v>
      </c>
      <c s="6" t="s">
        <v>215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209</v>
      </c>
      <c>
        <f>(M216*21)/100</f>
      </c>
      <c t="s">
        <v>27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2.75">
      <c r="A219" t="s">
        <v>55</v>
      </c>
      <c r="E219" s="39" t="s">
        <v>5</v>
      </c>
    </row>
    <row r="220" spans="1:16" ht="12.75">
      <c r="A220" t="s">
        <v>48</v>
      </c>
      <c s="34" t="s">
        <v>216</v>
      </c>
      <c s="34" t="s">
        <v>217</v>
      </c>
      <c s="35" t="s">
        <v>4</v>
      </c>
      <c s="6" t="s">
        <v>218</v>
      </c>
      <c s="36" t="s">
        <v>67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27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2.75">
      <c r="A223" t="s">
        <v>55</v>
      </c>
      <c r="E223" s="39" t="s">
        <v>5</v>
      </c>
    </row>
    <row r="224" spans="1:16" ht="12.75">
      <c r="A224" t="s">
        <v>48</v>
      </c>
      <c s="34" t="s">
        <v>219</v>
      </c>
      <c s="34" t="s">
        <v>220</v>
      </c>
      <c s="35" t="s">
        <v>4</v>
      </c>
      <c s="6" t="s">
        <v>221</v>
      </c>
      <c s="36" t="s">
        <v>67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27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12.75">
      <c r="A227" t="s">
        <v>55</v>
      </c>
      <c r="E227" s="39" t="s">
        <v>5</v>
      </c>
    </row>
    <row r="228" spans="1:16" ht="12.75">
      <c r="A228" t="s">
        <v>48</v>
      </c>
      <c s="34" t="s">
        <v>222</v>
      </c>
      <c s="34" t="s">
        <v>223</v>
      </c>
      <c s="35" t="s">
        <v>4</v>
      </c>
      <c s="6" t="s">
        <v>224</v>
      </c>
      <c s="36" t="s">
        <v>67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27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12.75">
      <c r="A231" t="s">
        <v>55</v>
      </c>
      <c r="E231" s="39" t="s">
        <v>5</v>
      </c>
    </row>
    <row r="232" spans="1:16" ht="25.5">
      <c r="A232" t="s">
        <v>48</v>
      </c>
      <c s="34" t="s">
        <v>225</v>
      </c>
      <c s="34" t="s">
        <v>226</v>
      </c>
      <c s="35" t="s">
        <v>4</v>
      </c>
      <c s="6" t="s">
        <v>227</v>
      </c>
      <c s="36" t="s">
        <v>67</v>
      </c>
      <c s="37">
        <v>19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27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12.75">
      <c r="A235" t="s">
        <v>55</v>
      </c>
      <c r="E235" s="39" t="s">
        <v>5</v>
      </c>
    </row>
    <row r="236" spans="1:16" ht="12.75">
      <c r="A236" t="s">
        <v>48</v>
      </c>
      <c s="34" t="s">
        <v>228</v>
      </c>
      <c s="34" t="s">
        <v>229</v>
      </c>
      <c s="35" t="s">
        <v>4</v>
      </c>
      <c s="6" t="s">
        <v>230</v>
      </c>
      <c s="36" t="s">
        <v>67</v>
      </c>
      <c s="37">
        <v>19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27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12.75">
      <c r="A239" t="s">
        <v>55</v>
      </c>
      <c r="E239" s="39" t="s">
        <v>5</v>
      </c>
    </row>
    <row r="240" spans="1:16" ht="12.75">
      <c r="A240" t="s">
        <v>48</v>
      </c>
      <c s="34" t="s">
        <v>231</v>
      </c>
      <c s="34" t="s">
        <v>232</v>
      </c>
      <c s="35" t="s">
        <v>4</v>
      </c>
      <c s="6" t="s">
        <v>233</v>
      </c>
      <c s="36" t="s">
        <v>67</v>
      </c>
      <c s="37">
        <v>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209</v>
      </c>
      <c>
        <f>(M240*21)/100</f>
      </c>
      <c t="s">
        <v>27</v>
      </c>
    </row>
    <row r="241" spans="1:5" ht="12.75">
      <c r="A241" s="35" t="s">
        <v>53</v>
      </c>
      <c r="E241" s="39" t="s">
        <v>5</v>
      </c>
    </row>
    <row r="242" spans="1:5" ht="12.75">
      <c r="A242" s="35" t="s">
        <v>54</v>
      </c>
      <c r="E242" s="40" t="s">
        <v>5</v>
      </c>
    </row>
    <row r="243" spans="1:5" ht="12.75">
      <c r="A243" t="s">
        <v>55</v>
      </c>
      <c r="E243" s="39" t="s">
        <v>5</v>
      </c>
    </row>
    <row r="244" spans="1:16" ht="12.75">
      <c r="A244" t="s">
        <v>48</v>
      </c>
      <c s="34" t="s">
        <v>234</v>
      </c>
      <c s="34" t="s">
        <v>235</v>
      </c>
      <c s="35" t="s">
        <v>4</v>
      </c>
      <c s="6" t="s">
        <v>236</v>
      </c>
      <c s="36" t="s">
        <v>67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209</v>
      </c>
      <c>
        <f>(M244*21)/100</f>
      </c>
      <c t="s">
        <v>27</v>
      </c>
    </row>
    <row r="245" spans="1:5" ht="12.75">
      <c r="A245" s="35" t="s">
        <v>53</v>
      </c>
      <c r="E245" s="39" t="s">
        <v>5</v>
      </c>
    </row>
    <row r="246" spans="1:5" ht="12.75">
      <c r="A246" s="35" t="s">
        <v>54</v>
      </c>
      <c r="E246" s="40" t="s">
        <v>5</v>
      </c>
    </row>
    <row r="247" spans="1:5" ht="12.75">
      <c r="A247" t="s">
        <v>55</v>
      </c>
      <c r="E247" s="39" t="s">
        <v>5</v>
      </c>
    </row>
    <row r="248" spans="1:16" ht="12.75">
      <c r="A248" t="s">
        <v>48</v>
      </c>
      <c s="34" t="s">
        <v>237</v>
      </c>
      <c s="34" t="s">
        <v>238</v>
      </c>
      <c s="35" t="s">
        <v>4</v>
      </c>
      <c s="6" t="s">
        <v>239</v>
      </c>
      <c s="36" t="s">
        <v>67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27</v>
      </c>
    </row>
    <row r="249" spans="1:5" ht="12.75">
      <c r="A249" s="35" t="s">
        <v>53</v>
      </c>
      <c r="E249" s="39" t="s">
        <v>5</v>
      </c>
    </row>
    <row r="250" spans="1:5" ht="12.75">
      <c r="A250" s="35" t="s">
        <v>54</v>
      </c>
      <c r="E250" s="40" t="s">
        <v>5</v>
      </c>
    </row>
    <row r="251" spans="1:5" ht="12.75">
      <c r="A251" t="s">
        <v>55</v>
      </c>
      <c r="E251" s="39" t="s">
        <v>5</v>
      </c>
    </row>
    <row r="252" spans="1:13" ht="12.75">
      <c r="A252" t="s">
        <v>46</v>
      </c>
      <c r="C252" s="31" t="s">
        <v>61</v>
      </c>
      <c r="E252" s="33" t="s">
        <v>240</v>
      </c>
      <c r="J252" s="32">
        <f>0</f>
      </c>
      <c s="32">
        <f>0</f>
      </c>
      <c s="32">
        <f>0+L253+L257+L261+L265+L269+L273+L277+L281+L285+L289+L293+L297+L301+L305+L309+L313+L317+L321+L325+L329+L333+L337+L341+L345+L349+L353+L357+L361</f>
      </c>
      <c s="32">
        <f>0+M253+M257+M261+M265+M269+M273+M277+M281+M285+M289+M293+M297+M301+M305+M309+M313+M317+M321+M325+M329+M333+M337+M341+M345+M349+M353+M357+M361</f>
      </c>
    </row>
    <row r="253" spans="1:16" ht="12.75">
      <c r="A253" t="s">
        <v>48</v>
      </c>
      <c s="34" t="s">
        <v>241</v>
      </c>
      <c s="34" t="s">
        <v>242</v>
      </c>
      <c s="35" t="s">
        <v>4</v>
      </c>
      <c s="6" t="s">
        <v>243</v>
      </c>
      <c s="36" t="s">
        <v>60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52</v>
      </c>
      <c>
        <f>(M253*21)/100</f>
      </c>
      <c t="s">
        <v>27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2.75">
      <c r="A256" t="s">
        <v>55</v>
      </c>
      <c r="E256" s="39" t="s">
        <v>5</v>
      </c>
    </row>
    <row r="257" spans="1:16" ht="12.75">
      <c r="A257" t="s">
        <v>48</v>
      </c>
      <c s="34" t="s">
        <v>244</v>
      </c>
      <c s="34" t="s">
        <v>245</v>
      </c>
      <c s="35" t="s">
        <v>4</v>
      </c>
      <c s="6" t="s">
        <v>246</v>
      </c>
      <c s="36" t="s">
        <v>60</v>
      </c>
      <c s="37">
        <v>15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52</v>
      </c>
      <c>
        <f>(M257*21)/100</f>
      </c>
      <c t="s">
        <v>27</v>
      </c>
    </row>
    <row r="258" spans="1:5" ht="12.75">
      <c r="A258" s="35" t="s">
        <v>53</v>
      </c>
      <c r="E258" s="39" t="s">
        <v>5</v>
      </c>
    </row>
    <row r="259" spans="1:5" ht="12.75">
      <c r="A259" s="35" t="s">
        <v>54</v>
      </c>
      <c r="E259" s="40" t="s">
        <v>5</v>
      </c>
    </row>
    <row r="260" spans="1:5" ht="12.75">
      <c r="A260" t="s">
        <v>55</v>
      </c>
      <c r="E260" s="39" t="s">
        <v>5</v>
      </c>
    </row>
    <row r="261" spans="1:16" ht="25.5">
      <c r="A261" t="s">
        <v>48</v>
      </c>
      <c s="34" t="s">
        <v>247</v>
      </c>
      <c s="34" t="s">
        <v>248</v>
      </c>
      <c s="35" t="s">
        <v>4</v>
      </c>
      <c s="6" t="s">
        <v>249</v>
      </c>
      <c s="36" t="s">
        <v>67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52</v>
      </c>
      <c>
        <f>(M261*21)/100</f>
      </c>
      <c t="s">
        <v>27</v>
      </c>
    </row>
    <row r="262" spans="1:5" ht="12.75">
      <c r="A262" s="35" t="s">
        <v>53</v>
      </c>
      <c r="E262" s="39" t="s">
        <v>5</v>
      </c>
    </row>
    <row r="263" spans="1:5" ht="12.75">
      <c r="A263" s="35" t="s">
        <v>54</v>
      </c>
      <c r="E263" s="40" t="s">
        <v>5</v>
      </c>
    </row>
    <row r="264" spans="1:5" ht="12.75">
      <c r="A264" t="s">
        <v>55</v>
      </c>
      <c r="E264" s="39" t="s">
        <v>5</v>
      </c>
    </row>
    <row r="265" spans="1:16" ht="12.75">
      <c r="A265" t="s">
        <v>48</v>
      </c>
      <c s="34" t="s">
        <v>250</v>
      </c>
      <c s="34" t="s">
        <v>251</v>
      </c>
      <c s="35" t="s">
        <v>4</v>
      </c>
      <c s="6" t="s">
        <v>252</v>
      </c>
      <c s="36" t="s">
        <v>67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209</v>
      </c>
      <c>
        <f>(M265*21)/100</f>
      </c>
      <c t="s">
        <v>27</v>
      </c>
    </row>
    <row r="266" spans="1:5" ht="12.75">
      <c r="A266" s="35" t="s">
        <v>53</v>
      </c>
      <c r="E266" s="39" t="s">
        <v>5</v>
      </c>
    </row>
    <row r="267" spans="1:5" ht="12.75">
      <c r="A267" s="35" t="s">
        <v>54</v>
      </c>
      <c r="E267" s="40" t="s">
        <v>5</v>
      </c>
    </row>
    <row r="268" spans="1:5" ht="12.75">
      <c r="A268" t="s">
        <v>55</v>
      </c>
      <c r="E268" s="39" t="s">
        <v>5</v>
      </c>
    </row>
    <row r="269" spans="1:16" ht="12.75">
      <c r="A269" t="s">
        <v>48</v>
      </c>
      <c s="34" t="s">
        <v>253</v>
      </c>
      <c s="34" t="s">
        <v>254</v>
      </c>
      <c s="35" t="s">
        <v>4</v>
      </c>
      <c s="6" t="s">
        <v>255</v>
      </c>
      <c s="36" t="s">
        <v>67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209</v>
      </c>
      <c>
        <f>(M269*21)/100</f>
      </c>
      <c t="s">
        <v>27</v>
      </c>
    </row>
    <row r="270" spans="1:5" ht="12.75">
      <c r="A270" s="35" t="s">
        <v>53</v>
      </c>
      <c r="E270" s="39" t="s">
        <v>5</v>
      </c>
    </row>
    <row r="271" spans="1:5" ht="12.75">
      <c r="A271" s="35" t="s">
        <v>54</v>
      </c>
      <c r="E271" s="40" t="s">
        <v>5</v>
      </c>
    </row>
    <row r="272" spans="1:5" ht="12.75">
      <c r="A272" t="s">
        <v>55</v>
      </c>
      <c r="E272" s="39" t="s">
        <v>5</v>
      </c>
    </row>
    <row r="273" spans="1:16" ht="12.75">
      <c r="A273" t="s">
        <v>48</v>
      </c>
      <c s="34" t="s">
        <v>256</v>
      </c>
      <c s="34" t="s">
        <v>257</v>
      </c>
      <c s="35" t="s">
        <v>4</v>
      </c>
      <c s="6" t="s">
        <v>258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209</v>
      </c>
      <c>
        <f>(M273*21)/100</f>
      </c>
      <c t="s">
        <v>27</v>
      </c>
    </row>
    <row r="274" spans="1:5" ht="12.75">
      <c r="A274" s="35" t="s">
        <v>53</v>
      </c>
      <c r="E274" s="39" t="s">
        <v>5</v>
      </c>
    </row>
    <row r="275" spans="1:5" ht="12.75">
      <c r="A275" s="35" t="s">
        <v>54</v>
      </c>
      <c r="E275" s="40" t="s">
        <v>5</v>
      </c>
    </row>
    <row r="276" spans="1:5" ht="12.75">
      <c r="A276" t="s">
        <v>55</v>
      </c>
      <c r="E276" s="39" t="s">
        <v>5</v>
      </c>
    </row>
    <row r="277" spans="1:16" ht="12.75">
      <c r="A277" t="s">
        <v>48</v>
      </c>
      <c s="34" t="s">
        <v>259</v>
      </c>
      <c s="34" t="s">
        <v>260</v>
      </c>
      <c s="35" t="s">
        <v>4</v>
      </c>
      <c s="6" t="s">
        <v>261</v>
      </c>
      <c s="36" t="s">
        <v>67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52</v>
      </c>
      <c>
        <f>(M277*21)/100</f>
      </c>
      <c t="s">
        <v>27</v>
      </c>
    </row>
    <row r="278" spans="1:5" ht="12.75">
      <c r="A278" s="35" t="s">
        <v>53</v>
      </c>
      <c r="E278" s="39" t="s">
        <v>5</v>
      </c>
    </row>
    <row r="279" spans="1:5" ht="12.75">
      <c r="A279" s="35" t="s">
        <v>54</v>
      </c>
      <c r="E279" s="40" t="s">
        <v>5</v>
      </c>
    </row>
    <row r="280" spans="1:5" ht="12.75">
      <c r="A280" t="s">
        <v>55</v>
      </c>
      <c r="E280" s="39" t="s">
        <v>5</v>
      </c>
    </row>
    <row r="281" spans="1:16" ht="12.75">
      <c r="A281" t="s">
        <v>48</v>
      </c>
      <c s="34" t="s">
        <v>262</v>
      </c>
      <c s="34" t="s">
        <v>263</v>
      </c>
      <c s="35" t="s">
        <v>4</v>
      </c>
      <c s="6" t="s">
        <v>264</v>
      </c>
      <c s="36" t="s">
        <v>67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52</v>
      </c>
      <c>
        <f>(M281*21)/100</f>
      </c>
      <c t="s">
        <v>27</v>
      </c>
    </row>
    <row r="282" spans="1:5" ht="12.75">
      <c r="A282" s="35" t="s">
        <v>53</v>
      </c>
      <c r="E282" s="39" t="s">
        <v>5</v>
      </c>
    </row>
    <row r="283" spans="1:5" ht="12.75">
      <c r="A283" s="35" t="s">
        <v>54</v>
      </c>
      <c r="E283" s="40" t="s">
        <v>5</v>
      </c>
    </row>
    <row r="284" spans="1:5" ht="12.75">
      <c r="A284" t="s">
        <v>55</v>
      </c>
      <c r="E284" s="39" t="s">
        <v>5</v>
      </c>
    </row>
    <row r="285" spans="1:16" ht="12.75">
      <c r="A285" t="s">
        <v>48</v>
      </c>
      <c s="34" t="s">
        <v>265</v>
      </c>
      <c s="34" t="s">
        <v>266</v>
      </c>
      <c s="35" t="s">
        <v>4</v>
      </c>
      <c s="6" t="s">
        <v>267</v>
      </c>
      <c s="36" t="s">
        <v>67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52</v>
      </c>
      <c>
        <f>(M285*21)/100</f>
      </c>
      <c t="s">
        <v>27</v>
      </c>
    </row>
    <row r="286" spans="1:5" ht="12.75">
      <c r="A286" s="35" t="s">
        <v>53</v>
      </c>
      <c r="E286" s="39" t="s">
        <v>5</v>
      </c>
    </row>
    <row r="287" spans="1:5" ht="12.75">
      <c r="A287" s="35" t="s">
        <v>54</v>
      </c>
      <c r="E287" s="40" t="s">
        <v>5</v>
      </c>
    </row>
    <row r="288" spans="1:5" ht="12.75">
      <c r="A288" t="s">
        <v>55</v>
      </c>
      <c r="E288" s="39" t="s">
        <v>5</v>
      </c>
    </row>
    <row r="289" spans="1:16" ht="12.75">
      <c r="A289" t="s">
        <v>48</v>
      </c>
      <c s="34" t="s">
        <v>268</v>
      </c>
      <c s="34" t="s">
        <v>269</v>
      </c>
      <c s="35" t="s">
        <v>4</v>
      </c>
      <c s="6" t="s">
        <v>270</v>
      </c>
      <c s="36" t="s">
        <v>67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52</v>
      </c>
      <c>
        <f>(M289*21)/100</f>
      </c>
      <c t="s">
        <v>27</v>
      </c>
    </row>
    <row r="290" spans="1:5" ht="12.75">
      <c r="A290" s="35" t="s">
        <v>53</v>
      </c>
      <c r="E290" s="39" t="s">
        <v>5</v>
      </c>
    </row>
    <row r="291" spans="1:5" ht="12.75">
      <c r="A291" s="35" t="s">
        <v>54</v>
      </c>
      <c r="E291" s="40" t="s">
        <v>5</v>
      </c>
    </row>
    <row r="292" spans="1:5" ht="12.75">
      <c r="A292" t="s">
        <v>55</v>
      </c>
      <c r="E292" s="39" t="s">
        <v>5</v>
      </c>
    </row>
    <row r="293" spans="1:16" ht="12.75">
      <c r="A293" t="s">
        <v>48</v>
      </c>
      <c s="34" t="s">
        <v>271</v>
      </c>
      <c s="34" t="s">
        <v>272</v>
      </c>
      <c s="35" t="s">
        <v>4</v>
      </c>
      <c s="6" t="s">
        <v>273</v>
      </c>
      <c s="36" t="s">
        <v>67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52</v>
      </c>
      <c>
        <f>(M293*21)/100</f>
      </c>
      <c t="s">
        <v>27</v>
      </c>
    </row>
    <row r="294" spans="1:5" ht="12.75">
      <c r="A294" s="35" t="s">
        <v>53</v>
      </c>
      <c r="E294" s="39" t="s">
        <v>5</v>
      </c>
    </row>
    <row r="295" spans="1:5" ht="12.75">
      <c r="A295" s="35" t="s">
        <v>54</v>
      </c>
      <c r="E295" s="40" t="s">
        <v>5</v>
      </c>
    </row>
    <row r="296" spans="1:5" ht="12.75">
      <c r="A296" t="s">
        <v>55</v>
      </c>
      <c r="E296" s="39" t="s">
        <v>5</v>
      </c>
    </row>
    <row r="297" spans="1:16" ht="12.75">
      <c r="A297" t="s">
        <v>48</v>
      </c>
      <c s="34" t="s">
        <v>274</v>
      </c>
      <c s="34" t="s">
        <v>275</v>
      </c>
      <c s="35" t="s">
        <v>4</v>
      </c>
      <c s="6" t="s">
        <v>276</v>
      </c>
      <c s="36" t="s">
        <v>67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52</v>
      </c>
      <c>
        <f>(M297*21)/100</f>
      </c>
      <c t="s">
        <v>27</v>
      </c>
    </row>
    <row r="298" spans="1:5" ht="12.75">
      <c r="A298" s="35" t="s">
        <v>53</v>
      </c>
      <c r="E298" s="39" t="s">
        <v>5</v>
      </c>
    </row>
    <row r="299" spans="1:5" ht="12.75">
      <c r="A299" s="35" t="s">
        <v>54</v>
      </c>
      <c r="E299" s="40" t="s">
        <v>5</v>
      </c>
    </row>
    <row r="300" spans="1:5" ht="12.75">
      <c r="A300" t="s">
        <v>55</v>
      </c>
      <c r="E300" s="39" t="s">
        <v>5</v>
      </c>
    </row>
    <row r="301" spans="1:16" ht="12.75">
      <c r="A301" t="s">
        <v>48</v>
      </c>
      <c s="34" t="s">
        <v>277</v>
      </c>
      <c s="34" t="s">
        <v>278</v>
      </c>
      <c s="35" t="s">
        <v>4</v>
      </c>
      <c s="6" t="s">
        <v>279</v>
      </c>
      <c s="36" t="s">
        <v>67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52</v>
      </c>
      <c>
        <f>(M301*21)/100</f>
      </c>
      <c t="s">
        <v>27</v>
      </c>
    </row>
    <row r="302" spans="1:5" ht="12.75">
      <c r="A302" s="35" t="s">
        <v>53</v>
      </c>
      <c r="E302" s="39" t="s">
        <v>5</v>
      </c>
    </row>
    <row r="303" spans="1:5" ht="12.75">
      <c r="A303" s="35" t="s">
        <v>54</v>
      </c>
      <c r="E303" s="40" t="s">
        <v>5</v>
      </c>
    </row>
    <row r="304" spans="1:5" ht="12.75">
      <c r="A304" t="s">
        <v>55</v>
      </c>
      <c r="E304" s="39" t="s">
        <v>5</v>
      </c>
    </row>
    <row r="305" spans="1:16" ht="12.75">
      <c r="A305" t="s">
        <v>48</v>
      </c>
      <c s="34" t="s">
        <v>280</v>
      </c>
      <c s="34" t="s">
        <v>281</v>
      </c>
      <c s="35" t="s">
        <v>4</v>
      </c>
      <c s="6" t="s">
        <v>282</v>
      </c>
      <c s="36" t="s">
        <v>67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52</v>
      </c>
      <c>
        <f>(M305*21)/100</f>
      </c>
      <c t="s">
        <v>27</v>
      </c>
    </row>
    <row r="306" spans="1:5" ht="12.75">
      <c r="A306" s="35" t="s">
        <v>53</v>
      </c>
      <c r="E306" s="39" t="s">
        <v>5</v>
      </c>
    </row>
    <row r="307" spans="1:5" ht="12.75">
      <c r="A307" s="35" t="s">
        <v>54</v>
      </c>
      <c r="E307" s="40" t="s">
        <v>5</v>
      </c>
    </row>
    <row r="308" spans="1:5" ht="12.75">
      <c r="A308" t="s">
        <v>55</v>
      </c>
      <c r="E308" s="39" t="s">
        <v>5</v>
      </c>
    </row>
    <row r="309" spans="1:16" ht="12.75">
      <c r="A309" t="s">
        <v>48</v>
      </c>
      <c s="34" t="s">
        <v>283</v>
      </c>
      <c s="34" t="s">
        <v>284</v>
      </c>
      <c s="35" t="s">
        <v>4</v>
      </c>
      <c s="6" t="s">
        <v>285</v>
      </c>
      <c s="36" t="s">
        <v>67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209</v>
      </c>
      <c>
        <f>(M309*21)/100</f>
      </c>
      <c t="s">
        <v>27</v>
      </c>
    </row>
    <row r="310" spans="1:5" ht="12.75">
      <c r="A310" s="35" t="s">
        <v>53</v>
      </c>
      <c r="E310" s="39" t="s">
        <v>5</v>
      </c>
    </row>
    <row r="311" spans="1:5" ht="12.75">
      <c r="A311" s="35" t="s">
        <v>54</v>
      </c>
      <c r="E311" s="40" t="s">
        <v>5</v>
      </c>
    </row>
    <row r="312" spans="1:5" ht="12.75">
      <c r="A312" t="s">
        <v>55</v>
      </c>
      <c r="E312" s="39" t="s">
        <v>5</v>
      </c>
    </row>
    <row r="313" spans="1:16" ht="12.75">
      <c r="A313" t="s">
        <v>48</v>
      </c>
      <c s="34" t="s">
        <v>286</v>
      </c>
      <c s="34" t="s">
        <v>287</v>
      </c>
      <c s="35" t="s">
        <v>4</v>
      </c>
      <c s="6" t="s">
        <v>288</v>
      </c>
      <c s="36" t="s">
        <v>67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52</v>
      </c>
      <c>
        <f>(M313*21)/100</f>
      </c>
      <c t="s">
        <v>27</v>
      </c>
    </row>
    <row r="314" spans="1:5" ht="12.75">
      <c r="A314" s="35" t="s">
        <v>53</v>
      </c>
      <c r="E314" s="39" t="s">
        <v>5</v>
      </c>
    </row>
    <row r="315" spans="1:5" ht="12.75">
      <c r="A315" s="35" t="s">
        <v>54</v>
      </c>
      <c r="E315" s="40" t="s">
        <v>5</v>
      </c>
    </row>
    <row r="316" spans="1:5" ht="12.75">
      <c r="A316" t="s">
        <v>55</v>
      </c>
      <c r="E316" s="39" t="s">
        <v>5</v>
      </c>
    </row>
    <row r="317" spans="1:16" ht="25.5">
      <c r="A317" t="s">
        <v>48</v>
      </c>
      <c s="34" t="s">
        <v>289</v>
      </c>
      <c s="34" t="s">
        <v>290</v>
      </c>
      <c s="35" t="s">
        <v>4</v>
      </c>
      <c s="6" t="s">
        <v>291</v>
      </c>
      <c s="36" t="s">
        <v>67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52</v>
      </c>
      <c>
        <f>(M317*21)/100</f>
      </c>
      <c t="s">
        <v>27</v>
      </c>
    </row>
    <row r="318" spans="1:5" ht="12.75">
      <c r="A318" s="35" t="s">
        <v>53</v>
      </c>
      <c r="E318" s="39" t="s">
        <v>5</v>
      </c>
    </row>
    <row r="319" spans="1:5" ht="12.75">
      <c r="A319" s="35" t="s">
        <v>54</v>
      </c>
      <c r="E319" s="40" t="s">
        <v>5</v>
      </c>
    </row>
    <row r="320" spans="1:5" ht="12.75">
      <c r="A320" t="s">
        <v>55</v>
      </c>
      <c r="E320" s="39" t="s">
        <v>5</v>
      </c>
    </row>
    <row r="321" spans="1:16" ht="12.75">
      <c r="A321" t="s">
        <v>48</v>
      </c>
      <c s="34" t="s">
        <v>292</v>
      </c>
      <c s="34" t="s">
        <v>293</v>
      </c>
      <c s="35" t="s">
        <v>4</v>
      </c>
      <c s="6" t="s">
        <v>294</v>
      </c>
      <c s="36" t="s">
        <v>67</v>
      </c>
      <c s="37">
        <v>7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52</v>
      </c>
      <c>
        <f>(M321*21)/100</f>
      </c>
      <c t="s">
        <v>27</v>
      </c>
    </row>
    <row r="322" spans="1:5" ht="12.75">
      <c r="A322" s="35" t="s">
        <v>53</v>
      </c>
      <c r="E322" s="39" t="s">
        <v>5</v>
      </c>
    </row>
    <row r="323" spans="1:5" ht="12.75">
      <c r="A323" s="35" t="s">
        <v>54</v>
      </c>
      <c r="E323" s="40" t="s">
        <v>5</v>
      </c>
    </row>
    <row r="324" spans="1:5" ht="12.75">
      <c r="A324" t="s">
        <v>55</v>
      </c>
      <c r="E324" s="39" t="s">
        <v>5</v>
      </c>
    </row>
    <row r="325" spans="1:16" ht="12.75">
      <c r="A325" t="s">
        <v>48</v>
      </c>
      <c s="34" t="s">
        <v>295</v>
      </c>
      <c s="34" t="s">
        <v>296</v>
      </c>
      <c s="35" t="s">
        <v>4</v>
      </c>
      <c s="6" t="s">
        <v>297</v>
      </c>
      <c s="36" t="s">
        <v>67</v>
      </c>
      <c s="37">
        <v>7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52</v>
      </c>
      <c>
        <f>(M325*21)/100</f>
      </c>
      <c t="s">
        <v>27</v>
      </c>
    </row>
    <row r="326" spans="1:5" ht="12.75">
      <c r="A326" s="35" t="s">
        <v>53</v>
      </c>
      <c r="E326" s="39" t="s">
        <v>5</v>
      </c>
    </row>
    <row r="327" spans="1:5" ht="12.75">
      <c r="A327" s="35" t="s">
        <v>54</v>
      </c>
      <c r="E327" s="40" t="s">
        <v>5</v>
      </c>
    </row>
    <row r="328" spans="1:5" ht="12.75">
      <c r="A328" t="s">
        <v>55</v>
      </c>
      <c r="E328" s="39" t="s">
        <v>5</v>
      </c>
    </row>
    <row r="329" spans="1:16" ht="25.5">
      <c r="A329" t="s">
        <v>48</v>
      </c>
      <c s="34" t="s">
        <v>298</v>
      </c>
      <c s="34" t="s">
        <v>299</v>
      </c>
      <c s="35" t="s">
        <v>4</v>
      </c>
      <c s="6" t="s">
        <v>300</v>
      </c>
      <c s="36" t="s">
        <v>67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52</v>
      </c>
      <c>
        <f>(M329*21)/100</f>
      </c>
      <c t="s">
        <v>27</v>
      </c>
    </row>
    <row r="330" spans="1:5" ht="12.75">
      <c r="A330" s="35" t="s">
        <v>53</v>
      </c>
      <c r="E330" s="39" t="s">
        <v>5</v>
      </c>
    </row>
    <row r="331" spans="1:5" ht="12.75">
      <c r="A331" s="35" t="s">
        <v>54</v>
      </c>
      <c r="E331" s="40" t="s">
        <v>5</v>
      </c>
    </row>
    <row r="332" spans="1:5" ht="12.75">
      <c r="A332" t="s">
        <v>55</v>
      </c>
      <c r="E332" s="39" t="s">
        <v>5</v>
      </c>
    </row>
    <row r="333" spans="1:16" ht="12.75">
      <c r="A333" t="s">
        <v>48</v>
      </c>
      <c s="34" t="s">
        <v>301</v>
      </c>
      <c s="34" t="s">
        <v>302</v>
      </c>
      <c s="35" t="s">
        <v>4</v>
      </c>
      <c s="6" t="s">
        <v>303</v>
      </c>
      <c s="36" t="s">
        <v>304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52</v>
      </c>
      <c>
        <f>(M333*21)/100</f>
      </c>
      <c t="s">
        <v>27</v>
      </c>
    </row>
    <row r="334" spans="1:5" ht="12.75">
      <c r="A334" s="35" t="s">
        <v>53</v>
      </c>
      <c r="E334" s="39" t="s">
        <v>5</v>
      </c>
    </row>
    <row r="335" spans="1:5" ht="12.75">
      <c r="A335" s="35" t="s">
        <v>54</v>
      </c>
      <c r="E335" s="40" t="s">
        <v>5</v>
      </c>
    </row>
    <row r="336" spans="1:5" ht="12.75">
      <c r="A336" t="s">
        <v>55</v>
      </c>
      <c r="E336" s="39" t="s">
        <v>5</v>
      </c>
    </row>
    <row r="337" spans="1:16" ht="12.75">
      <c r="A337" t="s">
        <v>48</v>
      </c>
      <c s="34" t="s">
        <v>305</v>
      </c>
      <c s="34" t="s">
        <v>306</v>
      </c>
      <c s="35" t="s">
        <v>4</v>
      </c>
      <c s="6" t="s">
        <v>307</v>
      </c>
      <c s="36" t="s">
        <v>304</v>
      </c>
      <c s="37">
        <v>20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52</v>
      </c>
      <c>
        <f>(M337*21)/100</f>
      </c>
      <c t="s">
        <v>27</v>
      </c>
    </row>
    <row r="338" spans="1:5" ht="12.75">
      <c r="A338" s="35" t="s">
        <v>53</v>
      </c>
      <c r="E338" s="39" t="s">
        <v>5</v>
      </c>
    </row>
    <row r="339" spans="1:5" ht="12.75">
      <c r="A339" s="35" t="s">
        <v>54</v>
      </c>
      <c r="E339" s="40" t="s">
        <v>5</v>
      </c>
    </row>
    <row r="340" spans="1:5" ht="12.75">
      <c r="A340" t="s">
        <v>55</v>
      </c>
      <c r="E340" s="39" t="s">
        <v>5</v>
      </c>
    </row>
    <row r="341" spans="1:16" ht="12.75">
      <c r="A341" t="s">
        <v>48</v>
      </c>
      <c s="34" t="s">
        <v>308</v>
      </c>
      <c s="34" t="s">
        <v>309</v>
      </c>
      <c s="35" t="s">
        <v>4</v>
      </c>
      <c s="6" t="s">
        <v>310</v>
      </c>
      <c s="36" t="s">
        <v>304</v>
      </c>
      <c s="37">
        <v>100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52</v>
      </c>
      <c>
        <f>(M341*21)/100</f>
      </c>
      <c t="s">
        <v>27</v>
      </c>
    </row>
    <row r="342" spans="1:5" ht="12.75">
      <c r="A342" s="35" t="s">
        <v>53</v>
      </c>
      <c r="E342" s="39" t="s">
        <v>5</v>
      </c>
    </row>
    <row r="343" spans="1:5" ht="12.75">
      <c r="A343" s="35" t="s">
        <v>54</v>
      </c>
      <c r="E343" s="40" t="s">
        <v>5</v>
      </c>
    </row>
    <row r="344" spans="1:5" ht="12.75">
      <c r="A344" t="s">
        <v>55</v>
      </c>
      <c r="E344" s="39" t="s">
        <v>5</v>
      </c>
    </row>
    <row r="345" spans="1:16" ht="12.75">
      <c r="A345" t="s">
        <v>48</v>
      </c>
      <c s="34" t="s">
        <v>311</v>
      </c>
      <c s="34" t="s">
        <v>312</v>
      </c>
      <c s="35" t="s">
        <v>4</v>
      </c>
      <c s="6" t="s">
        <v>313</v>
      </c>
      <c s="36" t="s">
        <v>67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52</v>
      </c>
      <c>
        <f>(M345*21)/100</f>
      </c>
      <c t="s">
        <v>27</v>
      </c>
    </row>
    <row r="346" spans="1:5" ht="12.75">
      <c r="A346" s="35" t="s">
        <v>53</v>
      </c>
      <c r="E346" s="39" t="s">
        <v>5</v>
      </c>
    </row>
    <row r="347" spans="1:5" ht="12.75">
      <c r="A347" s="35" t="s">
        <v>54</v>
      </c>
      <c r="E347" s="40" t="s">
        <v>5</v>
      </c>
    </row>
    <row r="348" spans="1:5" ht="12.75">
      <c r="A348" t="s">
        <v>55</v>
      </c>
      <c r="E348" s="39" t="s">
        <v>5</v>
      </c>
    </row>
    <row r="349" spans="1:16" ht="12.75">
      <c r="A349" t="s">
        <v>48</v>
      </c>
      <c s="34" t="s">
        <v>314</v>
      </c>
      <c s="34" t="s">
        <v>315</v>
      </c>
      <c s="35" t="s">
        <v>4</v>
      </c>
      <c s="6" t="s">
        <v>316</v>
      </c>
      <c s="36" t="s">
        <v>67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209</v>
      </c>
      <c>
        <f>(M349*21)/100</f>
      </c>
      <c t="s">
        <v>27</v>
      </c>
    </row>
    <row r="350" spans="1:5" ht="12.75">
      <c r="A350" s="35" t="s">
        <v>53</v>
      </c>
      <c r="E350" s="39" t="s">
        <v>5</v>
      </c>
    </row>
    <row r="351" spans="1:5" ht="12.75">
      <c r="A351" s="35" t="s">
        <v>54</v>
      </c>
      <c r="E351" s="40" t="s">
        <v>5</v>
      </c>
    </row>
    <row r="352" spans="1:5" ht="12.75">
      <c r="A352" t="s">
        <v>55</v>
      </c>
      <c r="E352" s="39" t="s">
        <v>5</v>
      </c>
    </row>
    <row r="353" spans="1:16" ht="12.75">
      <c r="A353" t="s">
        <v>48</v>
      </c>
      <c s="34" t="s">
        <v>317</v>
      </c>
      <c s="34" t="s">
        <v>318</v>
      </c>
      <c s="35" t="s">
        <v>4</v>
      </c>
      <c s="6" t="s">
        <v>319</v>
      </c>
      <c s="36" t="s">
        <v>67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209</v>
      </c>
      <c>
        <f>(M353*21)/100</f>
      </c>
      <c t="s">
        <v>27</v>
      </c>
    </row>
    <row r="354" spans="1:5" ht="12.75">
      <c r="A354" s="35" t="s">
        <v>53</v>
      </c>
      <c r="E354" s="39" t="s">
        <v>5</v>
      </c>
    </row>
    <row r="355" spans="1:5" ht="12.75">
      <c r="A355" s="35" t="s">
        <v>54</v>
      </c>
      <c r="E355" s="40" t="s">
        <v>5</v>
      </c>
    </row>
    <row r="356" spans="1:5" ht="12.75">
      <c r="A356" t="s">
        <v>55</v>
      </c>
      <c r="E356" s="39" t="s">
        <v>5</v>
      </c>
    </row>
    <row r="357" spans="1:16" ht="12.75">
      <c r="A357" t="s">
        <v>48</v>
      </c>
      <c s="34" t="s">
        <v>320</v>
      </c>
      <c s="34" t="s">
        <v>321</v>
      </c>
      <c s="35" t="s">
        <v>4</v>
      </c>
      <c s="6" t="s">
        <v>322</v>
      </c>
      <c s="36" t="s">
        <v>323</v>
      </c>
      <c s="37">
        <v>1.494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52</v>
      </c>
      <c>
        <f>(M357*21)/100</f>
      </c>
      <c t="s">
        <v>27</v>
      </c>
    </row>
    <row r="358" spans="1:5" ht="12.75">
      <c r="A358" s="35" t="s">
        <v>53</v>
      </c>
      <c r="E358" s="39" t="s">
        <v>5</v>
      </c>
    </row>
    <row r="359" spans="1:5" ht="12.75">
      <c r="A359" s="35" t="s">
        <v>54</v>
      </c>
      <c r="E359" s="40" t="s">
        <v>5</v>
      </c>
    </row>
    <row r="360" spans="1:5" ht="12.75">
      <c r="A360" t="s">
        <v>55</v>
      </c>
      <c r="E360" s="39" t="s">
        <v>5</v>
      </c>
    </row>
    <row r="361" spans="1:16" ht="12.75">
      <c r="A361" t="s">
        <v>48</v>
      </c>
      <c s="34" t="s">
        <v>324</v>
      </c>
      <c s="34" t="s">
        <v>325</v>
      </c>
      <c s="35" t="s">
        <v>4</v>
      </c>
      <c s="6" t="s">
        <v>326</v>
      </c>
      <c s="36" t="s">
        <v>67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52</v>
      </c>
      <c>
        <f>(M361*21)/100</f>
      </c>
      <c t="s">
        <v>27</v>
      </c>
    </row>
    <row r="362" spans="1:5" ht="12.75">
      <c r="A362" s="35" t="s">
        <v>53</v>
      </c>
      <c r="E362" s="39" t="s">
        <v>5</v>
      </c>
    </row>
    <row r="363" spans="1:5" ht="12.75">
      <c r="A363" s="35" t="s">
        <v>54</v>
      </c>
      <c r="E363" s="40" t="s">
        <v>5</v>
      </c>
    </row>
    <row r="364" spans="1:5" ht="12.75">
      <c r="A364" t="s">
        <v>55</v>
      </c>
      <c r="E364" s="39" t="s">
        <v>5</v>
      </c>
    </row>
    <row r="365" spans="1:13" ht="12.75">
      <c r="A365" t="s">
        <v>46</v>
      </c>
      <c r="C365" s="31" t="s">
        <v>64</v>
      </c>
      <c r="E365" s="33" t="s">
        <v>327</v>
      </c>
      <c r="J365" s="32">
        <f>0</f>
      </c>
      <c s="32">
        <f>0</f>
      </c>
      <c s="32">
        <f>0+L366+L370+L374+L378+L382</f>
      </c>
      <c s="32">
        <f>0+M366+M370+M374+M378+M382</f>
      </c>
    </row>
    <row r="366" spans="1:16" ht="25.5">
      <c r="A366" t="s">
        <v>48</v>
      </c>
      <c s="34" t="s">
        <v>328</v>
      </c>
      <c s="34" t="s">
        <v>329</v>
      </c>
      <c s="35" t="s">
        <v>4</v>
      </c>
      <c s="6" t="s">
        <v>330</v>
      </c>
      <c s="36" t="s">
        <v>67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52</v>
      </c>
      <c>
        <f>(M366*21)/100</f>
      </c>
      <c t="s">
        <v>27</v>
      </c>
    </row>
    <row r="367" spans="1:5" ht="12.75">
      <c r="A367" s="35" t="s">
        <v>53</v>
      </c>
      <c r="E367" s="39" t="s">
        <v>5</v>
      </c>
    </row>
    <row r="368" spans="1:5" ht="12.75">
      <c r="A368" s="35" t="s">
        <v>54</v>
      </c>
      <c r="E368" s="40" t="s">
        <v>5</v>
      </c>
    </row>
    <row r="369" spans="1:5" ht="12.75">
      <c r="A369" t="s">
        <v>55</v>
      </c>
      <c r="E369" s="39" t="s">
        <v>5</v>
      </c>
    </row>
    <row r="370" spans="1:16" ht="12.75">
      <c r="A370" t="s">
        <v>48</v>
      </c>
      <c s="34" t="s">
        <v>331</v>
      </c>
      <c s="34" t="s">
        <v>332</v>
      </c>
      <c s="35" t="s">
        <v>4</v>
      </c>
      <c s="6" t="s">
        <v>333</v>
      </c>
      <c s="36" t="s">
        <v>67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52</v>
      </c>
      <c>
        <f>(M370*21)/100</f>
      </c>
      <c t="s">
        <v>27</v>
      </c>
    </row>
    <row r="371" spans="1:5" ht="12.75">
      <c r="A371" s="35" t="s">
        <v>53</v>
      </c>
      <c r="E371" s="39" t="s">
        <v>5</v>
      </c>
    </row>
    <row r="372" spans="1:5" ht="12.75">
      <c r="A372" s="35" t="s">
        <v>54</v>
      </c>
      <c r="E372" s="40" t="s">
        <v>5</v>
      </c>
    </row>
    <row r="373" spans="1:5" ht="12.75">
      <c r="A373" t="s">
        <v>55</v>
      </c>
      <c r="E373" s="39" t="s">
        <v>5</v>
      </c>
    </row>
    <row r="374" spans="1:16" ht="12.75">
      <c r="A374" t="s">
        <v>48</v>
      </c>
      <c s="34" t="s">
        <v>334</v>
      </c>
      <c s="34" t="s">
        <v>335</v>
      </c>
      <c s="35" t="s">
        <v>4</v>
      </c>
      <c s="6" t="s">
        <v>336</v>
      </c>
      <c s="36" t="s">
        <v>67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52</v>
      </c>
      <c>
        <f>(M374*21)/100</f>
      </c>
      <c t="s">
        <v>27</v>
      </c>
    </row>
    <row r="375" spans="1:5" ht="12.75">
      <c r="A375" s="35" t="s">
        <v>53</v>
      </c>
      <c r="E375" s="39" t="s">
        <v>5</v>
      </c>
    </row>
    <row r="376" spans="1:5" ht="12.75">
      <c r="A376" s="35" t="s">
        <v>54</v>
      </c>
      <c r="E376" s="40" t="s">
        <v>5</v>
      </c>
    </row>
    <row r="377" spans="1:5" ht="12.75">
      <c r="A377" t="s">
        <v>55</v>
      </c>
      <c r="E377" s="39" t="s">
        <v>5</v>
      </c>
    </row>
    <row r="378" spans="1:16" ht="25.5">
      <c r="A378" t="s">
        <v>48</v>
      </c>
      <c s="34" t="s">
        <v>337</v>
      </c>
      <c s="34" t="s">
        <v>338</v>
      </c>
      <c s="35" t="s">
        <v>4</v>
      </c>
      <c s="6" t="s">
        <v>339</v>
      </c>
      <c s="36" t="s">
        <v>67</v>
      </c>
      <c s="37">
        <v>13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52</v>
      </c>
      <c>
        <f>(M378*21)/100</f>
      </c>
      <c t="s">
        <v>27</v>
      </c>
    </row>
    <row r="379" spans="1:5" ht="12.75">
      <c r="A379" s="35" t="s">
        <v>53</v>
      </c>
      <c r="E379" s="39" t="s">
        <v>5</v>
      </c>
    </row>
    <row r="380" spans="1:5" ht="12.75">
      <c r="A380" s="35" t="s">
        <v>54</v>
      </c>
      <c r="E380" s="40" t="s">
        <v>5</v>
      </c>
    </row>
    <row r="381" spans="1:5" ht="12.75">
      <c r="A381" t="s">
        <v>55</v>
      </c>
      <c r="E381" s="39" t="s">
        <v>5</v>
      </c>
    </row>
    <row r="382" spans="1:16" ht="12.75">
      <c r="A382" t="s">
        <v>48</v>
      </c>
      <c s="34" t="s">
        <v>340</v>
      </c>
      <c s="34" t="s">
        <v>341</v>
      </c>
      <c s="35" t="s">
        <v>4</v>
      </c>
      <c s="6" t="s">
        <v>342</v>
      </c>
      <c s="36" t="s">
        <v>67</v>
      </c>
      <c s="37">
        <v>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52</v>
      </c>
      <c>
        <f>(M382*21)/100</f>
      </c>
      <c t="s">
        <v>27</v>
      </c>
    </row>
    <row r="383" spans="1:5" ht="12.75">
      <c r="A383" s="35" t="s">
        <v>53</v>
      </c>
      <c r="E383" s="39" t="s">
        <v>5</v>
      </c>
    </row>
    <row r="384" spans="1:5" ht="12.75">
      <c r="A384" s="35" t="s">
        <v>54</v>
      </c>
      <c r="E384" s="40" t="s">
        <v>5</v>
      </c>
    </row>
    <row r="385" spans="1:5" ht="12.75">
      <c r="A385" t="s">
        <v>55</v>
      </c>
      <c r="E3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COUNTIFS(L8:L358,"=0",A8:A358,"P")+COUNTIFS(L8:L358,"",A8:A358,"P")+SUM(Q8:Q358)</f>
      </c>
    </row>
    <row r="8" spans="1:13" ht="12.75">
      <c r="A8" t="s">
        <v>44</v>
      </c>
      <c r="C8" s="28" t="s">
        <v>345</v>
      </c>
      <c r="E8" s="30" t="s">
        <v>344</v>
      </c>
      <c r="J8" s="29">
        <f>0+J9+J74+J183+J256+J349</f>
      </c>
      <c s="29">
        <f>0+K9+K74+K183+K256+K349</f>
      </c>
      <c s="29">
        <f>0+L9+L74+L183+L256+L349</f>
      </c>
      <c s="29">
        <f>0+M9+M74+M183+M256+M349</f>
      </c>
    </row>
    <row r="9" spans="1:13" ht="12.75">
      <c r="A9" t="s">
        <v>46</v>
      </c>
      <c r="C9" s="31" t="s">
        <v>4</v>
      </c>
      <c r="E9" s="33" t="s">
        <v>47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48</v>
      </c>
      <c s="34" t="s">
        <v>4</v>
      </c>
      <c s="34" t="s">
        <v>49</v>
      </c>
      <c s="35" t="s">
        <v>4</v>
      </c>
      <c s="6" t="s">
        <v>50</v>
      </c>
      <c s="36" t="s">
        <v>51</v>
      </c>
      <c s="37">
        <v>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27</v>
      </c>
      <c s="34" t="s">
        <v>56</v>
      </c>
      <c s="35" t="s">
        <v>4</v>
      </c>
      <c s="6" t="s">
        <v>57</v>
      </c>
      <c s="36" t="s">
        <v>51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12.75">
      <c r="A18" t="s">
        <v>48</v>
      </c>
      <c s="34" t="s">
        <v>26</v>
      </c>
      <c s="34" t="s">
        <v>58</v>
      </c>
      <c s="35" t="s">
        <v>4</v>
      </c>
      <c s="6" t="s">
        <v>59</v>
      </c>
      <c s="36" t="s">
        <v>60</v>
      </c>
      <c s="37">
        <v>194.935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  <row r="22" spans="1:16" ht="12.75">
      <c r="A22" t="s">
        <v>48</v>
      </c>
      <c s="34" t="s">
        <v>61</v>
      </c>
      <c s="34" t="s">
        <v>62</v>
      </c>
      <c s="35" t="s">
        <v>4</v>
      </c>
      <c s="6" t="s">
        <v>63</v>
      </c>
      <c s="36" t="s">
        <v>51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2.75">
      <c r="A25" t="s">
        <v>55</v>
      </c>
      <c r="E25" s="39" t="s">
        <v>5</v>
      </c>
    </row>
    <row r="26" spans="1:16" ht="12.75">
      <c r="A26" t="s">
        <v>48</v>
      </c>
      <c s="34" t="s">
        <v>64</v>
      </c>
      <c s="34" t="s">
        <v>65</v>
      </c>
      <c s="35" t="s">
        <v>4</v>
      </c>
      <c s="6" t="s">
        <v>66</v>
      </c>
      <c s="36" t="s">
        <v>67</v>
      </c>
      <c s="37">
        <v>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55</v>
      </c>
      <c r="E29" s="39" t="s">
        <v>5</v>
      </c>
    </row>
    <row r="30" spans="1:16" ht="12.75">
      <c r="A30" t="s">
        <v>48</v>
      </c>
      <c s="34" t="s">
        <v>68</v>
      </c>
      <c s="34" t="s">
        <v>346</v>
      </c>
      <c s="35" t="s">
        <v>4</v>
      </c>
      <c s="6" t="s">
        <v>347</v>
      </c>
      <c s="36" t="s">
        <v>60</v>
      </c>
      <c s="37">
        <v>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2.75">
      <c r="A33" t="s">
        <v>55</v>
      </c>
      <c r="E33" s="39" t="s">
        <v>5</v>
      </c>
    </row>
    <row r="34" spans="1:16" ht="12.75">
      <c r="A34" t="s">
        <v>48</v>
      </c>
      <c s="34" t="s">
        <v>71</v>
      </c>
      <c s="34" t="s">
        <v>69</v>
      </c>
      <c s="35" t="s">
        <v>4</v>
      </c>
      <c s="6" t="s">
        <v>70</v>
      </c>
      <c s="36" t="s">
        <v>60</v>
      </c>
      <c s="37">
        <v>195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12.75">
      <c r="A37" t="s">
        <v>55</v>
      </c>
      <c r="E37" s="39" t="s">
        <v>5</v>
      </c>
    </row>
    <row r="38" spans="1:16" ht="12.75">
      <c r="A38" t="s">
        <v>48</v>
      </c>
      <c s="34" t="s">
        <v>74</v>
      </c>
      <c s="34" t="s">
        <v>72</v>
      </c>
      <c s="35" t="s">
        <v>4</v>
      </c>
      <c s="6" t="s">
        <v>73</v>
      </c>
      <c s="36" t="s">
        <v>60</v>
      </c>
      <c s="37">
        <v>892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2.75">
      <c r="A41" t="s">
        <v>55</v>
      </c>
      <c r="E41" s="39" t="s">
        <v>5</v>
      </c>
    </row>
    <row r="42" spans="1:16" ht="12.75">
      <c r="A42" t="s">
        <v>48</v>
      </c>
      <c s="34" t="s">
        <v>77</v>
      </c>
      <c s="34" t="s">
        <v>75</v>
      </c>
      <c s="35" t="s">
        <v>4</v>
      </c>
      <c s="6" t="s">
        <v>76</v>
      </c>
      <c s="36" t="s">
        <v>60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2.75">
      <c r="A45" t="s">
        <v>55</v>
      </c>
      <c r="E45" s="39" t="s">
        <v>5</v>
      </c>
    </row>
    <row r="46" spans="1:16" ht="25.5">
      <c r="A46" t="s">
        <v>48</v>
      </c>
      <c s="34" t="s">
        <v>80</v>
      </c>
      <c s="34" t="s">
        <v>348</v>
      </c>
      <c s="35" t="s">
        <v>4</v>
      </c>
      <c s="6" t="s">
        <v>349</v>
      </c>
      <c s="36" t="s">
        <v>67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12.75">
      <c r="A49" t="s">
        <v>55</v>
      </c>
      <c r="E49" s="39" t="s">
        <v>5</v>
      </c>
    </row>
    <row r="50" spans="1:16" ht="25.5">
      <c r="A50" t="s">
        <v>48</v>
      </c>
      <c s="34" t="s">
        <v>83</v>
      </c>
      <c s="34" t="s">
        <v>78</v>
      </c>
      <c s="35" t="s">
        <v>4</v>
      </c>
      <c s="6" t="s">
        <v>79</v>
      </c>
      <c s="36" t="s">
        <v>67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</v>
      </c>
    </row>
    <row r="53" spans="1:5" ht="12.75">
      <c r="A53" t="s">
        <v>55</v>
      </c>
      <c r="E53" s="39" t="s">
        <v>5</v>
      </c>
    </row>
    <row r="54" spans="1:16" ht="12.75">
      <c r="A54" t="s">
        <v>48</v>
      </c>
      <c s="34" t="s">
        <v>86</v>
      </c>
      <c s="34" t="s">
        <v>81</v>
      </c>
      <c s="35" t="s">
        <v>4</v>
      </c>
      <c s="6" t="s">
        <v>82</v>
      </c>
      <c s="36" t="s">
        <v>60</v>
      </c>
      <c s="37">
        <v>695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</v>
      </c>
    </row>
    <row r="57" spans="1:5" ht="12.75">
      <c r="A57" t="s">
        <v>55</v>
      </c>
      <c r="E57" s="39" t="s">
        <v>5</v>
      </c>
    </row>
    <row r="58" spans="1:16" ht="12.75">
      <c r="A58" t="s">
        <v>48</v>
      </c>
      <c s="34" t="s">
        <v>89</v>
      </c>
      <c s="34" t="s">
        <v>84</v>
      </c>
      <c s="35" t="s">
        <v>4</v>
      </c>
      <c s="6" t="s">
        <v>85</v>
      </c>
      <c s="36" t="s">
        <v>60</v>
      </c>
      <c s="37">
        <v>705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2.75">
      <c r="A61" t="s">
        <v>55</v>
      </c>
      <c r="E61" s="39" t="s">
        <v>5</v>
      </c>
    </row>
    <row r="62" spans="1:16" ht="25.5">
      <c r="A62" t="s">
        <v>48</v>
      </c>
      <c s="34" t="s">
        <v>92</v>
      </c>
      <c s="34" t="s">
        <v>87</v>
      </c>
      <c s="35" t="s">
        <v>4</v>
      </c>
      <c s="6" t="s">
        <v>88</v>
      </c>
      <c s="36" t="s">
        <v>60</v>
      </c>
      <c s="37">
        <v>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2.75">
      <c r="A65" t="s">
        <v>55</v>
      </c>
      <c r="E65" s="39" t="s">
        <v>5</v>
      </c>
    </row>
    <row r="66" spans="1:16" ht="25.5">
      <c r="A66" t="s">
        <v>48</v>
      </c>
      <c s="34" t="s">
        <v>96</v>
      </c>
      <c s="34" t="s">
        <v>90</v>
      </c>
      <c s="35" t="s">
        <v>4</v>
      </c>
      <c s="6" t="s">
        <v>91</v>
      </c>
      <c s="36" t="s">
        <v>60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55</v>
      </c>
      <c r="E69" s="39" t="s">
        <v>5</v>
      </c>
    </row>
    <row r="70" spans="1:16" ht="12.75">
      <c r="A70" t="s">
        <v>48</v>
      </c>
      <c s="34" t="s">
        <v>100</v>
      </c>
      <c s="34" t="s">
        <v>93</v>
      </c>
      <c s="35" t="s">
        <v>4</v>
      </c>
      <c s="6" t="s">
        <v>94</v>
      </c>
      <c s="36" t="s">
        <v>60</v>
      </c>
      <c s="37">
        <v>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5</v>
      </c>
    </row>
    <row r="73" spans="1:5" ht="12.75">
      <c r="A73" t="s">
        <v>55</v>
      </c>
      <c r="E73" s="39" t="s">
        <v>5</v>
      </c>
    </row>
    <row r="74" spans="1:13" ht="12.75">
      <c r="A74" t="s">
        <v>46</v>
      </c>
      <c r="C74" s="31" t="s">
        <v>27</v>
      </c>
      <c r="E74" s="33" t="s">
        <v>95</v>
      </c>
      <c r="J74" s="32">
        <f>0</f>
      </c>
      <c s="32">
        <f>0</f>
      </c>
      <c s="32">
        <f>0+L75+L79+L83+L87+L91+L95+L99+L103+L107+L111+L115+L119+L123+L127+L131+L135+L139+L143+L147+L151+L155+L159+L163+L167+L171+L175+L179</f>
      </c>
      <c s="32">
        <f>0+M75+M79+M83+M87+M91+M95+M99+M103+M107+M111+M115+M119+M123+M127+M131+M135+M139+M143+M147+M151+M155+M159+M163+M167+M171+M175+M179</f>
      </c>
    </row>
    <row r="75" spans="1:16" ht="12.75">
      <c r="A75" t="s">
        <v>48</v>
      </c>
      <c s="34" t="s">
        <v>103</v>
      </c>
      <c s="34" t="s">
        <v>97</v>
      </c>
      <c s="35" t="s">
        <v>4</v>
      </c>
      <c s="6" t="s">
        <v>98</v>
      </c>
      <c s="36" t="s">
        <v>99</v>
      </c>
      <c s="37">
        <v>5.74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27</v>
      </c>
    </row>
    <row r="76" spans="1:5" ht="12.75">
      <c r="A76" s="35" t="s">
        <v>53</v>
      </c>
      <c r="E76" s="39" t="s">
        <v>5</v>
      </c>
    </row>
    <row r="77" spans="1:5" ht="12.75">
      <c r="A77" s="35" t="s">
        <v>54</v>
      </c>
      <c r="E77" s="40" t="s">
        <v>5</v>
      </c>
    </row>
    <row r="78" spans="1:5" ht="12.75">
      <c r="A78" t="s">
        <v>55</v>
      </c>
      <c r="E78" s="39" t="s">
        <v>5</v>
      </c>
    </row>
    <row r="79" spans="1:16" ht="12.75">
      <c r="A79" t="s">
        <v>48</v>
      </c>
      <c s="34" t="s">
        <v>106</v>
      </c>
      <c s="34" t="s">
        <v>101</v>
      </c>
      <c s="35" t="s">
        <v>4</v>
      </c>
      <c s="6" t="s">
        <v>102</v>
      </c>
      <c s="36" t="s">
        <v>99</v>
      </c>
      <c s="37">
        <v>2.21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</v>
      </c>
      <c>
        <f>(M79*21)/100</f>
      </c>
      <c t="s">
        <v>27</v>
      </c>
    </row>
    <row r="80" spans="1:5" ht="12.75">
      <c r="A80" s="35" t="s">
        <v>53</v>
      </c>
      <c r="E80" s="39" t="s">
        <v>5</v>
      </c>
    </row>
    <row r="81" spans="1:5" ht="12.75">
      <c r="A81" s="35" t="s">
        <v>54</v>
      </c>
      <c r="E81" s="40" t="s">
        <v>5</v>
      </c>
    </row>
    <row r="82" spans="1:5" ht="12.75">
      <c r="A82" t="s">
        <v>55</v>
      </c>
      <c r="E82" s="39" t="s">
        <v>5</v>
      </c>
    </row>
    <row r="83" spans="1:16" ht="12.75">
      <c r="A83" t="s">
        <v>48</v>
      </c>
      <c s="34" t="s">
        <v>109</v>
      </c>
      <c s="34" t="s">
        <v>104</v>
      </c>
      <c s="35" t="s">
        <v>4</v>
      </c>
      <c s="6" t="s">
        <v>105</v>
      </c>
      <c s="36" t="s">
        <v>99</v>
      </c>
      <c s="37">
        <v>9.56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</v>
      </c>
      <c>
        <f>(M83*21)/100</f>
      </c>
      <c t="s">
        <v>27</v>
      </c>
    </row>
    <row r="84" spans="1:5" ht="12.75">
      <c r="A84" s="35" t="s">
        <v>53</v>
      </c>
      <c r="E84" s="39" t="s">
        <v>5</v>
      </c>
    </row>
    <row r="85" spans="1:5" ht="12.75">
      <c r="A85" s="35" t="s">
        <v>54</v>
      </c>
      <c r="E85" s="40" t="s">
        <v>5</v>
      </c>
    </row>
    <row r="86" spans="1:5" ht="12.75">
      <c r="A86" t="s">
        <v>55</v>
      </c>
      <c r="E86" s="39" t="s">
        <v>5</v>
      </c>
    </row>
    <row r="87" spans="1:16" ht="12.75">
      <c r="A87" t="s">
        <v>48</v>
      </c>
      <c s="34" t="s">
        <v>113</v>
      </c>
      <c s="34" t="s">
        <v>107</v>
      </c>
      <c s="35" t="s">
        <v>4</v>
      </c>
      <c s="6" t="s">
        <v>108</v>
      </c>
      <c s="36" t="s">
        <v>99</v>
      </c>
      <c s="37">
        <v>3.21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</v>
      </c>
      <c>
        <f>(M87*21)/100</f>
      </c>
      <c t="s">
        <v>27</v>
      </c>
    </row>
    <row r="88" spans="1:5" ht="12.75">
      <c r="A88" s="35" t="s">
        <v>53</v>
      </c>
      <c r="E88" s="39" t="s">
        <v>5</v>
      </c>
    </row>
    <row r="89" spans="1:5" ht="12.75">
      <c r="A89" s="35" t="s">
        <v>54</v>
      </c>
      <c r="E89" s="40" t="s">
        <v>5</v>
      </c>
    </row>
    <row r="90" spans="1:5" ht="12.75">
      <c r="A90" t="s">
        <v>55</v>
      </c>
      <c r="E90" s="39" t="s">
        <v>5</v>
      </c>
    </row>
    <row r="91" spans="1:16" ht="12.75">
      <c r="A91" t="s">
        <v>48</v>
      </c>
      <c s="34" t="s">
        <v>116</v>
      </c>
      <c s="34" t="s">
        <v>110</v>
      </c>
      <c s="35" t="s">
        <v>5</v>
      </c>
      <c s="6" t="s">
        <v>111</v>
      </c>
      <c s="36" t="s">
        <v>99</v>
      </c>
      <c s="37">
        <v>3.82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53</v>
      </c>
      <c r="E92" s="39" t="s">
        <v>5</v>
      </c>
    </row>
    <row r="93" spans="1:5" ht="12.75">
      <c r="A93" s="35" t="s">
        <v>54</v>
      </c>
      <c r="E93" s="40" t="s">
        <v>5</v>
      </c>
    </row>
    <row r="94" spans="1:5" ht="12.75">
      <c r="A94" t="s">
        <v>55</v>
      </c>
      <c r="E94" s="39" t="s">
        <v>5</v>
      </c>
    </row>
    <row r="95" spans="1:16" ht="25.5">
      <c r="A95" t="s">
        <v>48</v>
      </c>
      <c s="34" t="s">
        <v>119</v>
      </c>
      <c s="34" t="s">
        <v>114</v>
      </c>
      <c s="35" t="s">
        <v>4</v>
      </c>
      <c s="6" t="s">
        <v>115</v>
      </c>
      <c s="36" t="s">
        <v>67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5</v>
      </c>
    </row>
    <row r="98" spans="1:5" ht="12.75">
      <c r="A98" t="s">
        <v>55</v>
      </c>
      <c r="E98" s="39" t="s">
        <v>5</v>
      </c>
    </row>
    <row r="99" spans="1:16" ht="25.5">
      <c r="A99" t="s">
        <v>48</v>
      </c>
      <c s="34" t="s">
        <v>122</v>
      </c>
      <c s="34" t="s">
        <v>117</v>
      </c>
      <c s="35" t="s">
        <v>4</v>
      </c>
      <c s="6" t="s">
        <v>118</v>
      </c>
      <c s="36" t="s">
        <v>67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27</v>
      </c>
    </row>
    <row r="100" spans="1:5" ht="12.75">
      <c r="A100" s="35" t="s">
        <v>53</v>
      </c>
      <c r="E100" s="39" t="s">
        <v>5</v>
      </c>
    </row>
    <row r="101" spans="1:5" ht="12.75">
      <c r="A101" s="35" t="s">
        <v>54</v>
      </c>
      <c r="E101" s="40" t="s">
        <v>5</v>
      </c>
    </row>
    <row r="102" spans="1:5" ht="12.75">
      <c r="A102" t="s">
        <v>55</v>
      </c>
      <c r="E102" s="39" t="s">
        <v>5</v>
      </c>
    </row>
    <row r="103" spans="1:16" ht="25.5">
      <c r="A103" t="s">
        <v>48</v>
      </c>
      <c s="34" t="s">
        <v>125</v>
      </c>
      <c s="34" t="s">
        <v>120</v>
      </c>
      <c s="35" t="s">
        <v>4</v>
      </c>
      <c s="6" t="s">
        <v>121</v>
      </c>
      <c s="36" t="s">
        <v>67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52</v>
      </c>
      <c>
        <f>(M103*21)/100</f>
      </c>
      <c t="s">
        <v>27</v>
      </c>
    </row>
    <row r="104" spans="1:5" ht="12.75">
      <c r="A104" s="35" t="s">
        <v>53</v>
      </c>
      <c r="E104" s="39" t="s">
        <v>5</v>
      </c>
    </row>
    <row r="105" spans="1:5" ht="12.75">
      <c r="A105" s="35" t="s">
        <v>54</v>
      </c>
      <c r="E105" s="40" t="s">
        <v>5</v>
      </c>
    </row>
    <row r="106" spans="1:5" ht="12.75">
      <c r="A106" t="s">
        <v>55</v>
      </c>
      <c r="E106" s="39" t="s">
        <v>5</v>
      </c>
    </row>
    <row r="107" spans="1:16" ht="12.75">
      <c r="A107" t="s">
        <v>48</v>
      </c>
      <c s="34" t="s">
        <v>128</v>
      </c>
      <c s="34" t="s">
        <v>123</v>
      </c>
      <c s="35" t="s">
        <v>4</v>
      </c>
      <c s="6" t="s">
        <v>124</v>
      </c>
      <c s="36" t="s">
        <v>67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52</v>
      </c>
      <c>
        <f>(M107*21)/100</f>
      </c>
      <c t="s">
        <v>27</v>
      </c>
    </row>
    <row r="108" spans="1:5" ht="12.75">
      <c r="A108" s="35" t="s">
        <v>53</v>
      </c>
      <c r="E108" s="39" t="s">
        <v>5</v>
      </c>
    </row>
    <row r="109" spans="1:5" ht="12.75">
      <c r="A109" s="35" t="s">
        <v>54</v>
      </c>
      <c r="E109" s="40" t="s">
        <v>5</v>
      </c>
    </row>
    <row r="110" spans="1:5" ht="12.75">
      <c r="A110" t="s">
        <v>55</v>
      </c>
      <c r="E110" s="39" t="s">
        <v>5</v>
      </c>
    </row>
    <row r="111" spans="1:16" ht="12.75">
      <c r="A111" t="s">
        <v>48</v>
      </c>
      <c s="34" t="s">
        <v>131</v>
      </c>
      <c s="34" t="s">
        <v>126</v>
      </c>
      <c s="35" t="s">
        <v>4</v>
      </c>
      <c s="6" t="s">
        <v>127</v>
      </c>
      <c s="36" t="s">
        <v>67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</v>
      </c>
    </row>
    <row r="113" spans="1:5" ht="12.75">
      <c r="A113" s="35" t="s">
        <v>54</v>
      </c>
      <c r="E113" s="40" t="s">
        <v>5</v>
      </c>
    </row>
    <row r="114" spans="1:5" ht="12.75">
      <c r="A114" t="s">
        <v>55</v>
      </c>
      <c r="E114" s="39" t="s">
        <v>5</v>
      </c>
    </row>
    <row r="115" spans="1:16" ht="12.75">
      <c r="A115" t="s">
        <v>48</v>
      </c>
      <c s="34" t="s">
        <v>134</v>
      </c>
      <c s="34" t="s">
        <v>350</v>
      </c>
      <c s="35" t="s">
        <v>4</v>
      </c>
      <c s="6" t="s">
        <v>351</v>
      </c>
      <c s="36" t="s">
        <v>60</v>
      </c>
      <c s="37">
        <v>420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</v>
      </c>
    </row>
    <row r="117" spans="1:5" ht="12.75">
      <c r="A117" s="35" t="s">
        <v>54</v>
      </c>
      <c r="E117" s="40" t="s">
        <v>5</v>
      </c>
    </row>
    <row r="118" spans="1:5" ht="12.75">
      <c r="A118" t="s">
        <v>55</v>
      </c>
      <c r="E118" s="39" t="s">
        <v>5</v>
      </c>
    </row>
    <row r="119" spans="1:16" ht="25.5">
      <c r="A119" t="s">
        <v>48</v>
      </c>
      <c s="34" t="s">
        <v>137</v>
      </c>
      <c s="34" t="s">
        <v>352</v>
      </c>
      <c s="35" t="s">
        <v>4</v>
      </c>
      <c s="6" t="s">
        <v>353</v>
      </c>
      <c s="36" t="s">
        <v>67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</v>
      </c>
    </row>
    <row r="121" spans="1:5" ht="12.75">
      <c r="A121" s="35" t="s">
        <v>54</v>
      </c>
      <c r="E121" s="40" t="s">
        <v>5</v>
      </c>
    </row>
    <row r="122" spans="1:5" ht="12.75">
      <c r="A122" t="s">
        <v>55</v>
      </c>
      <c r="E122" s="39" t="s">
        <v>5</v>
      </c>
    </row>
    <row r="123" spans="1:16" ht="12.75">
      <c r="A123" t="s">
        <v>48</v>
      </c>
      <c s="34" t="s">
        <v>140</v>
      </c>
      <c s="34" t="s">
        <v>129</v>
      </c>
      <c s="35" t="s">
        <v>4</v>
      </c>
      <c s="6" t="s">
        <v>130</v>
      </c>
      <c s="36" t="s">
        <v>67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27</v>
      </c>
    </row>
    <row r="124" spans="1:5" ht="12.75">
      <c r="A124" s="35" t="s">
        <v>53</v>
      </c>
      <c r="E124" s="39" t="s">
        <v>5</v>
      </c>
    </row>
    <row r="125" spans="1:5" ht="12.75">
      <c r="A125" s="35" t="s">
        <v>54</v>
      </c>
      <c r="E125" s="40" t="s">
        <v>5</v>
      </c>
    </row>
    <row r="126" spans="1:5" ht="12.75">
      <c r="A126" t="s">
        <v>55</v>
      </c>
      <c r="E126" s="39" t="s">
        <v>5</v>
      </c>
    </row>
    <row r="127" spans="1:16" ht="12.75">
      <c r="A127" t="s">
        <v>48</v>
      </c>
      <c s="34" t="s">
        <v>143</v>
      </c>
      <c s="34" t="s">
        <v>132</v>
      </c>
      <c s="35" t="s">
        <v>4</v>
      </c>
      <c s="6" t="s">
        <v>133</v>
      </c>
      <c s="36" t="s">
        <v>67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52</v>
      </c>
      <c>
        <f>(M127*21)/100</f>
      </c>
      <c t="s">
        <v>27</v>
      </c>
    </row>
    <row r="128" spans="1:5" ht="12.75">
      <c r="A128" s="35" t="s">
        <v>53</v>
      </c>
      <c r="E128" s="39" t="s">
        <v>5</v>
      </c>
    </row>
    <row r="129" spans="1:5" ht="12.75">
      <c r="A129" s="35" t="s">
        <v>54</v>
      </c>
      <c r="E129" s="40" t="s">
        <v>5</v>
      </c>
    </row>
    <row r="130" spans="1:5" ht="12.75">
      <c r="A130" t="s">
        <v>55</v>
      </c>
      <c r="E130" s="39" t="s">
        <v>5</v>
      </c>
    </row>
    <row r="131" spans="1:16" ht="12.75">
      <c r="A131" t="s">
        <v>48</v>
      </c>
      <c s="34" t="s">
        <v>146</v>
      </c>
      <c s="34" t="s">
        <v>135</v>
      </c>
      <c s="35" t="s">
        <v>4</v>
      </c>
      <c s="6" t="s">
        <v>136</v>
      </c>
      <c s="36" t="s">
        <v>67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52</v>
      </c>
      <c>
        <f>(M131*21)/100</f>
      </c>
      <c t="s">
        <v>27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5</v>
      </c>
    </row>
    <row r="134" spans="1:5" ht="12.75">
      <c r="A134" t="s">
        <v>55</v>
      </c>
      <c r="E134" s="39" t="s">
        <v>5</v>
      </c>
    </row>
    <row r="135" spans="1:16" ht="25.5">
      <c r="A135" t="s">
        <v>48</v>
      </c>
      <c s="34" t="s">
        <v>149</v>
      </c>
      <c s="34" t="s">
        <v>138</v>
      </c>
      <c s="35" t="s">
        <v>4</v>
      </c>
      <c s="6" t="s">
        <v>139</v>
      </c>
      <c s="36" t="s">
        <v>67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52</v>
      </c>
      <c>
        <f>(M135*21)/100</f>
      </c>
      <c t="s">
        <v>27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5</v>
      </c>
    </row>
    <row r="138" spans="1:5" ht="12.75">
      <c r="A138" t="s">
        <v>55</v>
      </c>
      <c r="E138" s="39" t="s">
        <v>5</v>
      </c>
    </row>
    <row r="139" spans="1:16" ht="12.75">
      <c r="A139" t="s">
        <v>48</v>
      </c>
      <c s="34" t="s">
        <v>152</v>
      </c>
      <c s="34" t="s">
        <v>141</v>
      </c>
      <c s="35" t="s">
        <v>4</v>
      </c>
      <c s="6" t="s">
        <v>142</v>
      </c>
      <c s="36" t="s">
        <v>60</v>
      </c>
      <c s="37">
        <v>5265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52</v>
      </c>
      <c>
        <f>(M139*21)/100</f>
      </c>
      <c t="s">
        <v>27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2.75">
      <c r="A142" t="s">
        <v>55</v>
      </c>
      <c r="E142" s="39" t="s">
        <v>5</v>
      </c>
    </row>
    <row r="143" spans="1:16" ht="12.75">
      <c r="A143" t="s">
        <v>48</v>
      </c>
      <c s="34" t="s">
        <v>155</v>
      </c>
      <c s="34" t="s">
        <v>144</v>
      </c>
      <c s="35" t="s">
        <v>4</v>
      </c>
      <c s="6" t="s">
        <v>145</v>
      </c>
      <c s="36" t="s">
        <v>60</v>
      </c>
      <c s="37">
        <v>5265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27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2.75">
      <c r="A146" t="s">
        <v>55</v>
      </c>
      <c r="E146" s="39" t="s">
        <v>5</v>
      </c>
    </row>
    <row r="147" spans="1:16" ht="12.75">
      <c r="A147" t="s">
        <v>48</v>
      </c>
      <c s="34" t="s">
        <v>158</v>
      </c>
      <c s="34" t="s">
        <v>147</v>
      </c>
      <c s="35" t="s">
        <v>4</v>
      </c>
      <c s="6" t="s">
        <v>148</v>
      </c>
      <c s="36" t="s">
        <v>67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52</v>
      </c>
      <c>
        <f>(M147*21)/100</f>
      </c>
      <c t="s">
        <v>27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2.75">
      <c r="A150" t="s">
        <v>55</v>
      </c>
      <c r="E150" s="39" t="s">
        <v>5</v>
      </c>
    </row>
    <row r="151" spans="1:16" ht="12.75">
      <c r="A151" t="s">
        <v>48</v>
      </c>
      <c s="34" t="s">
        <v>162</v>
      </c>
      <c s="34" t="s">
        <v>150</v>
      </c>
      <c s="35" t="s">
        <v>4</v>
      </c>
      <c s="6" t="s">
        <v>151</v>
      </c>
      <c s="36" t="s">
        <v>67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52</v>
      </c>
      <c>
        <f>(M151*21)/100</f>
      </c>
      <c t="s">
        <v>27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2.75">
      <c r="A154" t="s">
        <v>55</v>
      </c>
      <c r="E154" s="39" t="s">
        <v>5</v>
      </c>
    </row>
    <row r="155" spans="1:16" ht="12.75">
      <c r="A155" t="s">
        <v>48</v>
      </c>
      <c s="34" t="s">
        <v>165</v>
      </c>
      <c s="34" t="s">
        <v>153</v>
      </c>
      <c s="35" t="s">
        <v>4</v>
      </c>
      <c s="6" t="s">
        <v>154</v>
      </c>
      <c s="36" t="s">
        <v>67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52</v>
      </c>
      <c>
        <f>(M155*21)/100</f>
      </c>
      <c t="s">
        <v>27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2.75">
      <c r="A158" t="s">
        <v>55</v>
      </c>
      <c r="E158" s="39" t="s">
        <v>5</v>
      </c>
    </row>
    <row r="159" spans="1:16" ht="12.75">
      <c r="A159" t="s">
        <v>48</v>
      </c>
      <c s="34" t="s">
        <v>169</v>
      </c>
      <c s="34" t="s">
        <v>156</v>
      </c>
      <c s="35" t="s">
        <v>4</v>
      </c>
      <c s="6" t="s">
        <v>157</v>
      </c>
      <c s="36" t="s">
        <v>67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52</v>
      </c>
      <c>
        <f>(M159*21)/100</f>
      </c>
      <c t="s">
        <v>27</v>
      </c>
    </row>
    <row r="160" spans="1:5" ht="12.75">
      <c r="A160" s="35" t="s">
        <v>53</v>
      </c>
      <c r="E160" s="39" t="s">
        <v>5</v>
      </c>
    </row>
    <row r="161" spans="1:5" ht="12.75">
      <c r="A161" s="35" t="s">
        <v>54</v>
      </c>
      <c r="E161" s="40" t="s">
        <v>5</v>
      </c>
    </row>
    <row r="162" spans="1:5" ht="12.75">
      <c r="A162" t="s">
        <v>55</v>
      </c>
      <c r="E162" s="39" t="s">
        <v>5</v>
      </c>
    </row>
    <row r="163" spans="1:16" ht="12.75">
      <c r="A163" t="s">
        <v>48</v>
      </c>
      <c s="34" t="s">
        <v>172</v>
      </c>
      <c s="34" t="s">
        <v>159</v>
      </c>
      <c s="35" t="s">
        <v>4</v>
      </c>
      <c s="6" t="s">
        <v>160</v>
      </c>
      <c s="36" t="s">
        <v>161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52</v>
      </c>
      <c>
        <f>(M163*21)/100</f>
      </c>
      <c t="s">
        <v>27</v>
      </c>
    </row>
    <row r="164" spans="1:5" ht="12.75">
      <c r="A164" s="35" t="s">
        <v>53</v>
      </c>
      <c r="E164" s="39" t="s">
        <v>5</v>
      </c>
    </row>
    <row r="165" spans="1:5" ht="12.75">
      <c r="A165" s="35" t="s">
        <v>54</v>
      </c>
      <c r="E165" s="40" t="s">
        <v>5</v>
      </c>
    </row>
    <row r="166" spans="1:5" ht="12.75">
      <c r="A166" t="s">
        <v>55</v>
      </c>
      <c r="E166" s="39" t="s">
        <v>5</v>
      </c>
    </row>
    <row r="167" spans="1:16" ht="12.75">
      <c r="A167" t="s">
        <v>48</v>
      </c>
      <c s="34" t="s">
        <v>176</v>
      </c>
      <c s="34" t="s">
        <v>163</v>
      </c>
      <c s="35" t="s">
        <v>4</v>
      </c>
      <c s="6" t="s">
        <v>164</v>
      </c>
      <c s="36" t="s">
        <v>60</v>
      </c>
      <c s="37">
        <v>5265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</v>
      </c>
      <c>
        <f>(M167*21)/100</f>
      </c>
      <c t="s">
        <v>27</v>
      </c>
    </row>
    <row r="168" spans="1:5" ht="12.75">
      <c r="A168" s="35" t="s">
        <v>53</v>
      </c>
      <c r="E168" s="39" t="s">
        <v>5</v>
      </c>
    </row>
    <row r="169" spans="1:5" ht="12.75">
      <c r="A169" s="35" t="s">
        <v>54</v>
      </c>
      <c r="E169" s="40" t="s">
        <v>5</v>
      </c>
    </row>
    <row r="170" spans="1:5" ht="12.75">
      <c r="A170" t="s">
        <v>55</v>
      </c>
      <c r="E170" s="39" t="s">
        <v>5</v>
      </c>
    </row>
    <row r="171" spans="1:16" ht="12.75">
      <c r="A171" t="s">
        <v>48</v>
      </c>
      <c s="34" t="s">
        <v>179</v>
      </c>
      <c s="34" t="s">
        <v>166</v>
      </c>
      <c s="35" t="s">
        <v>4</v>
      </c>
      <c s="6" t="s">
        <v>167</v>
      </c>
      <c s="36" t="s">
        <v>168</v>
      </c>
      <c s="37">
        <v>17.55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52</v>
      </c>
      <c>
        <f>(M171*21)/100</f>
      </c>
      <c t="s">
        <v>27</v>
      </c>
    </row>
    <row r="172" spans="1:5" ht="12.75">
      <c r="A172" s="35" t="s">
        <v>53</v>
      </c>
      <c r="E172" s="39" t="s">
        <v>5</v>
      </c>
    </row>
    <row r="173" spans="1:5" ht="12.75">
      <c r="A173" s="35" t="s">
        <v>54</v>
      </c>
      <c r="E173" s="40" t="s">
        <v>5</v>
      </c>
    </row>
    <row r="174" spans="1:5" ht="12.75">
      <c r="A174" t="s">
        <v>55</v>
      </c>
      <c r="E174" s="39" t="s">
        <v>5</v>
      </c>
    </row>
    <row r="175" spans="1:16" ht="25.5">
      <c r="A175" t="s">
        <v>48</v>
      </c>
      <c s="34" t="s">
        <v>182</v>
      </c>
      <c s="34" t="s">
        <v>170</v>
      </c>
      <c s="35" t="s">
        <v>4</v>
      </c>
      <c s="6" t="s">
        <v>171</v>
      </c>
      <c s="36" t="s">
        <v>60</v>
      </c>
      <c s="37">
        <v>1755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52</v>
      </c>
      <c>
        <f>(M175*21)/100</f>
      </c>
      <c t="s">
        <v>27</v>
      </c>
    </row>
    <row r="176" spans="1:5" ht="12.75">
      <c r="A176" s="35" t="s">
        <v>53</v>
      </c>
      <c r="E176" s="39" t="s">
        <v>5</v>
      </c>
    </row>
    <row r="177" spans="1:5" ht="12.75">
      <c r="A177" s="35" t="s">
        <v>54</v>
      </c>
      <c r="E177" s="40" t="s">
        <v>5</v>
      </c>
    </row>
    <row r="178" spans="1:5" ht="12.75">
      <c r="A178" t="s">
        <v>55</v>
      </c>
      <c r="E178" s="39" t="s">
        <v>5</v>
      </c>
    </row>
    <row r="179" spans="1:16" ht="25.5">
      <c r="A179" t="s">
        <v>48</v>
      </c>
      <c s="34" t="s">
        <v>185</v>
      </c>
      <c s="34" t="s">
        <v>173</v>
      </c>
      <c s="35" t="s">
        <v>4</v>
      </c>
      <c s="6" t="s">
        <v>174</v>
      </c>
      <c s="36" t="s">
        <v>67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52</v>
      </c>
      <c>
        <f>(M179*21)/100</f>
      </c>
      <c t="s">
        <v>27</v>
      </c>
    </row>
    <row r="180" spans="1:5" ht="12.75">
      <c r="A180" s="35" t="s">
        <v>53</v>
      </c>
      <c r="E180" s="39" t="s">
        <v>5</v>
      </c>
    </row>
    <row r="181" spans="1:5" ht="12.75">
      <c r="A181" s="35" t="s">
        <v>54</v>
      </c>
      <c r="E181" s="40" t="s">
        <v>5</v>
      </c>
    </row>
    <row r="182" spans="1:5" ht="12.75">
      <c r="A182" t="s">
        <v>55</v>
      </c>
      <c r="E182" s="39" t="s">
        <v>5</v>
      </c>
    </row>
    <row r="183" spans="1:13" ht="12.75">
      <c r="A183" t="s">
        <v>46</v>
      </c>
      <c r="C183" s="31" t="s">
        <v>26</v>
      </c>
      <c r="E183" s="33" t="s">
        <v>175</v>
      </c>
      <c r="J183" s="32">
        <f>0</f>
      </c>
      <c s="32">
        <f>0</f>
      </c>
      <c s="32">
        <f>0+L184+L188+L192+L196+L200+L204+L208+L212+L216+L220+L224+L228+L232+L236+L240+L244+L248+L252</f>
      </c>
      <c s="32">
        <f>0+M184+M188+M192+M196+M200+M204+M208+M212+M216+M220+M224+M228+M232+M236+M240+M244+M248+M252</f>
      </c>
    </row>
    <row r="184" spans="1:16" ht="12.75">
      <c r="A184" t="s">
        <v>48</v>
      </c>
      <c s="34" t="s">
        <v>188</v>
      </c>
      <c s="34" t="s">
        <v>189</v>
      </c>
      <c s="35" t="s">
        <v>4</v>
      </c>
      <c s="6" t="s">
        <v>190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27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2.75">
      <c r="A187" t="s">
        <v>55</v>
      </c>
      <c r="E187" s="39" t="s">
        <v>5</v>
      </c>
    </row>
    <row r="188" spans="1:16" ht="12.75">
      <c r="A188" t="s">
        <v>48</v>
      </c>
      <c s="34" t="s">
        <v>191</v>
      </c>
      <c s="34" t="s">
        <v>192</v>
      </c>
      <c s="35" t="s">
        <v>4</v>
      </c>
      <c s="6" t="s">
        <v>193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27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2.75">
      <c r="A191" t="s">
        <v>55</v>
      </c>
      <c r="E191" s="39" t="s">
        <v>5</v>
      </c>
    </row>
    <row r="192" spans="1:16" ht="12.75">
      <c r="A192" t="s">
        <v>48</v>
      </c>
      <c s="34" t="s">
        <v>194</v>
      </c>
      <c s="34" t="s">
        <v>195</v>
      </c>
      <c s="35" t="s">
        <v>4</v>
      </c>
      <c s="6" t="s">
        <v>196</v>
      </c>
      <c s="36" t="s">
        <v>67</v>
      </c>
      <c s="37">
        <v>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27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2.75">
      <c r="A195" t="s">
        <v>55</v>
      </c>
      <c r="E195" s="39" t="s">
        <v>5</v>
      </c>
    </row>
    <row r="196" spans="1:16" ht="12.75">
      <c r="A196" t="s">
        <v>48</v>
      </c>
      <c s="34" t="s">
        <v>197</v>
      </c>
      <c s="34" t="s">
        <v>198</v>
      </c>
      <c s="35" t="s">
        <v>4</v>
      </c>
      <c s="6" t="s">
        <v>199</v>
      </c>
      <c s="36" t="s">
        <v>67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27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2.75">
      <c r="A199" t="s">
        <v>55</v>
      </c>
      <c r="E199" s="39" t="s">
        <v>5</v>
      </c>
    </row>
    <row r="200" spans="1:16" ht="25.5">
      <c r="A200" t="s">
        <v>48</v>
      </c>
      <c s="34" t="s">
        <v>200</v>
      </c>
      <c s="34" t="s">
        <v>201</v>
      </c>
      <c s="35" t="s">
        <v>4</v>
      </c>
      <c s="6" t="s">
        <v>202</v>
      </c>
      <c s="36" t="s">
        <v>67</v>
      </c>
      <c s="37">
        <v>14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27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2.75">
      <c r="A203" t="s">
        <v>55</v>
      </c>
      <c r="E203" s="39" t="s">
        <v>5</v>
      </c>
    </row>
    <row r="204" spans="1:16" ht="25.5">
      <c r="A204" t="s">
        <v>48</v>
      </c>
      <c s="34" t="s">
        <v>203</v>
      </c>
      <c s="34" t="s">
        <v>204</v>
      </c>
      <c s="35" t="s">
        <v>4</v>
      </c>
      <c s="6" t="s">
        <v>205</v>
      </c>
      <c s="36" t="s">
        <v>67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27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2.75">
      <c r="A207" t="s">
        <v>55</v>
      </c>
      <c r="E207" s="39" t="s">
        <v>5</v>
      </c>
    </row>
    <row r="208" spans="1:16" ht="12.75">
      <c r="A208" t="s">
        <v>48</v>
      </c>
      <c s="34" t="s">
        <v>206</v>
      </c>
      <c s="34" t="s">
        <v>207</v>
      </c>
      <c s="35" t="s">
        <v>4</v>
      </c>
      <c s="6" t="s">
        <v>208</v>
      </c>
      <c s="36" t="s">
        <v>67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</v>
      </c>
      <c>
        <f>(M208*21)/100</f>
      </c>
      <c t="s">
        <v>27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2.75">
      <c r="A211" t="s">
        <v>55</v>
      </c>
      <c r="E211" s="39" t="s">
        <v>5</v>
      </c>
    </row>
    <row r="212" spans="1:16" ht="12.75">
      <c r="A212" t="s">
        <v>48</v>
      </c>
      <c s="34" t="s">
        <v>210</v>
      </c>
      <c s="34" t="s">
        <v>211</v>
      </c>
      <c s="35" t="s">
        <v>4</v>
      </c>
      <c s="6" t="s">
        <v>212</v>
      </c>
      <c s="36" t="s">
        <v>67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112</v>
      </c>
      <c>
        <f>(M212*21)/100</f>
      </c>
      <c t="s">
        <v>27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2.75">
      <c r="A215" t="s">
        <v>55</v>
      </c>
      <c r="E215" s="39" t="s">
        <v>5</v>
      </c>
    </row>
    <row r="216" spans="1:16" ht="25.5">
      <c r="A216" t="s">
        <v>48</v>
      </c>
      <c s="34" t="s">
        <v>213</v>
      </c>
      <c s="34" t="s">
        <v>354</v>
      </c>
      <c s="35" t="s">
        <v>4</v>
      </c>
      <c s="6" t="s">
        <v>355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27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2.75">
      <c r="A219" t="s">
        <v>55</v>
      </c>
      <c r="E219" s="39" t="s">
        <v>5</v>
      </c>
    </row>
    <row r="220" spans="1:16" ht="12.75">
      <c r="A220" t="s">
        <v>48</v>
      </c>
      <c s="34" t="s">
        <v>216</v>
      </c>
      <c s="34" t="s">
        <v>356</v>
      </c>
      <c s="35" t="s">
        <v>4</v>
      </c>
      <c s="6" t="s">
        <v>357</v>
      </c>
      <c s="36" t="s">
        <v>67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27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2.75">
      <c r="A223" t="s">
        <v>55</v>
      </c>
      <c r="E223" s="39" t="s">
        <v>5</v>
      </c>
    </row>
    <row r="224" spans="1:16" ht="12.75">
      <c r="A224" t="s">
        <v>48</v>
      </c>
      <c s="34" t="s">
        <v>219</v>
      </c>
      <c s="34" t="s">
        <v>220</v>
      </c>
      <c s="35" t="s">
        <v>4</v>
      </c>
      <c s="6" t="s">
        <v>221</v>
      </c>
      <c s="36" t="s">
        <v>67</v>
      </c>
      <c s="37">
        <v>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27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12.75">
      <c r="A227" t="s">
        <v>55</v>
      </c>
      <c r="E227" s="39" t="s">
        <v>5</v>
      </c>
    </row>
    <row r="228" spans="1:16" ht="12.75">
      <c r="A228" t="s">
        <v>48</v>
      </c>
      <c s="34" t="s">
        <v>222</v>
      </c>
      <c s="34" t="s">
        <v>223</v>
      </c>
      <c s="35" t="s">
        <v>4</v>
      </c>
      <c s="6" t="s">
        <v>224</v>
      </c>
      <c s="36" t="s">
        <v>67</v>
      </c>
      <c s="37">
        <v>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27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12.75">
      <c r="A231" t="s">
        <v>55</v>
      </c>
      <c r="E231" s="39" t="s">
        <v>5</v>
      </c>
    </row>
    <row r="232" spans="1:16" ht="12.75">
      <c r="A232" t="s">
        <v>48</v>
      </c>
      <c s="34" t="s">
        <v>225</v>
      </c>
      <c s="34" t="s">
        <v>358</v>
      </c>
      <c s="35" t="s">
        <v>5</v>
      </c>
      <c s="6" t="s">
        <v>359</v>
      </c>
      <c s="36" t="s">
        <v>67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</v>
      </c>
      <c>
        <f>(M232*21)/100</f>
      </c>
      <c t="s">
        <v>27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12.75">
      <c r="A235" t="s">
        <v>55</v>
      </c>
      <c r="E235" s="39" t="s">
        <v>5</v>
      </c>
    </row>
    <row r="236" spans="1:16" ht="12.75">
      <c r="A236" t="s">
        <v>48</v>
      </c>
      <c s="34" t="s">
        <v>228</v>
      </c>
      <c s="34" t="s">
        <v>360</v>
      </c>
      <c s="35" t="s">
        <v>5</v>
      </c>
      <c s="6" t="s">
        <v>361</v>
      </c>
      <c s="36" t="s">
        <v>67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</v>
      </c>
      <c>
        <f>(M236*21)/100</f>
      </c>
      <c t="s">
        <v>27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12.75">
      <c r="A239" t="s">
        <v>55</v>
      </c>
      <c r="E239" s="39" t="s">
        <v>5</v>
      </c>
    </row>
    <row r="240" spans="1:16" ht="25.5">
      <c r="A240" t="s">
        <v>48</v>
      </c>
      <c s="34" t="s">
        <v>231</v>
      </c>
      <c s="34" t="s">
        <v>226</v>
      </c>
      <c s="35" t="s">
        <v>4</v>
      </c>
      <c s="6" t="s">
        <v>227</v>
      </c>
      <c s="36" t="s">
        <v>67</v>
      </c>
      <c s="37">
        <v>12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27</v>
      </c>
    </row>
    <row r="241" spans="1:5" ht="12.75">
      <c r="A241" s="35" t="s">
        <v>53</v>
      </c>
      <c r="E241" s="39" t="s">
        <v>5</v>
      </c>
    </row>
    <row r="242" spans="1:5" ht="12.75">
      <c r="A242" s="35" t="s">
        <v>54</v>
      </c>
      <c r="E242" s="40" t="s">
        <v>5</v>
      </c>
    </row>
    <row r="243" spans="1:5" ht="12.75">
      <c r="A243" t="s">
        <v>55</v>
      </c>
      <c r="E243" s="39" t="s">
        <v>5</v>
      </c>
    </row>
    <row r="244" spans="1:16" ht="12.75">
      <c r="A244" t="s">
        <v>48</v>
      </c>
      <c s="34" t="s">
        <v>234</v>
      </c>
      <c s="34" t="s">
        <v>229</v>
      </c>
      <c s="35" t="s">
        <v>4</v>
      </c>
      <c s="6" t="s">
        <v>230</v>
      </c>
      <c s="36" t="s">
        <v>67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27</v>
      </c>
    </row>
    <row r="245" spans="1:5" ht="12.75">
      <c r="A245" s="35" t="s">
        <v>53</v>
      </c>
      <c r="E245" s="39" t="s">
        <v>5</v>
      </c>
    </row>
    <row r="246" spans="1:5" ht="12.75">
      <c r="A246" s="35" t="s">
        <v>54</v>
      </c>
      <c r="E246" s="40" t="s">
        <v>5</v>
      </c>
    </row>
    <row r="247" spans="1:5" ht="12.75">
      <c r="A247" t="s">
        <v>55</v>
      </c>
      <c r="E247" s="39" t="s">
        <v>5</v>
      </c>
    </row>
    <row r="248" spans="1:16" ht="12.75">
      <c r="A248" t="s">
        <v>48</v>
      </c>
      <c s="34" t="s">
        <v>237</v>
      </c>
      <c s="34" t="s">
        <v>232</v>
      </c>
      <c s="35" t="s">
        <v>4</v>
      </c>
      <c s="6" t="s">
        <v>233</v>
      </c>
      <c s="36" t="s">
        <v>67</v>
      </c>
      <c s="37">
        <v>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53</v>
      </c>
      <c r="E249" s="39" t="s">
        <v>5</v>
      </c>
    </row>
    <row r="250" spans="1:5" ht="12.75">
      <c r="A250" s="35" t="s">
        <v>54</v>
      </c>
      <c r="E250" s="40" t="s">
        <v>5</v>
      </c>
    </row>
    <row r="251" spans="1:5" ht="12.75">
      <c r="A251" t="s">
        <v>55</v>
      </c>
      <c r="E251" s="39" t="s">
        <v>5</v>
      </c>
    </row>
    <row r="252" spans="1:16" ht="12.75">
      <c r="A252" t="s">
        <v>48</v>
      </c>
      <c s="34" t="s">
        <v>241</v>
      </c>
      <c s="34" t="s">
        <v>235</v>
      </c>
      <c s="35" t="s">
        <v>4</v>
      </c>
      <c s="6" t="s">
        <v>236</v>
      </c>
      <c s="36" t="s">
        <v>67</v>
      </c>
      <c s="37">
        <v>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53</v>
      </c>
      <c r="E253" s="39" t="s">
        <v>5</v>
      </c>
    </row>
    <row r="254" spans="1:5" ht="12.75">
      <c r="A254" s="35" t="s">
        <v>54</v>
      </c>
      <c r="E254" s="40" t="s">
        <v>5</v>
      </c>
    </row>
    <row r="255" spans="1:5" ht="12.75">
      <c r="A255" t="s">
        <v>55</v>
      </c>
      <c r="E255" s="39" t="s">
        <v>5</v>
      </c>
    </row>
    <row r="256" spans="1:13" ht="12.75">
      <c r="A256" t="s">
        <v>46</v>
      </c>
      <c r="C256" s="31" t="s">
        <v>61</v>
      </c>
      <c r="E256" s="33" t="s">
        <v>240</v>
      </c>
      <c r="J256" s="32">
        <f>0</f>
      </c>
      <c s="32">
        <f>0</f>
      </c>
      <c s="32">
        <f>0+L257+L261+L265+L269+L273+L277+L281+L285+L289+L293+L297+L301+L305+L309+L313+L317+L321+L325+L329+L333+L337+L341+L345</f>
      </c>
      <c s="32">
        <f>0+M257+M261+M265+M269+M273+M277+M281+M285+M289+M293+M297+M301+M305+M309+M313+M317+M321+M325+M329+M333+M337+M341+M345</f>
      </c>
    </row>
    <row r="257" spans="1:16" ht="12.75">
      <c r="A257" t="s">
        <v>48</v>
      </c>
      <c s="34" t="s">
        <v>244</v>
      </c>
      <c s="34" t="s">
        <v>242</v>
      </c>
      <c s="35" t="s">
        <v>4</v>
      </c>
      <c s="6" t="s">
        <v>243</v>
      </c>
      <c s="36" t="s">
        <v>60</v>
      </c>
      <c s="37">
        <v>15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52</v>
      </c>
      <c>
        <f>(M257*21)/100</f>
      </c>
      <c t="s">
        <v>27</v>
      </c>
    </row>
    <row r="258" spans="1:5" ht="12.75">
      <c r="A258" s="35" t="s">
        <v>53</v>
      </c>
      <c r="E258" s="39" t="s">
        <v>5</v>
      </c>
    </row>
    <row r="259" spans="1:5" ht="12.75">
      <c r="A259" s="35" t="s">
        <v>54</v>
      </c>
      <c r="E259" s="40" t="s">
        <v>5</v>
      </c>
    </row>
    <row r="260" spans="1:5" ht="12.75">
      <c r="A260" t="s">
        <v>55</v>
      </c>
      <c r="E260" s="39" t="s">
        <v>5</v>
      </c>
    </row>
    <row r="261" spans="1:16" ht="12.75">
      <c r="A261" t="s">
        <v>48</v>
      </c>
      <c s="34" t="s">
        <v>247</v>
      </c>
      <c s="34" t="s">
        <v>245</v>
      </c>
      <c s="35" t="s">
        <v>4</v>
      </c>
      <c s="6" t="s">
        <v>246</v>
      </c>
      <c s="36" t="s">
        <v>60</v>
      </c>
      <c s="37">
        <v>15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52</v>
      </c>
      <c>
        <f>(M261*21)/100</f>
      </c>
      <c t="s">
        <v>27</v>
      </c>
    </row>
    <row r="262" spans="1:5" ht="12.75">
      <c r="A262" s="35" t="s">
        <v>53</v>
      </c>
      <c r="E262" s="39" t="s">
        <v>5</v>
      </c>
    </row>
    <row r="263" spans="1:5" ht="12.75">
      <c r="A263" s="35" t="s">
        <v>54</v>
      </c>
      <c r="E263" s="40" t="s">
        <v>5</v>
      </c>
    </row>
    <row r="264" spans="1:5" ht="12.75">
      <c r="A264" t="s">
        <v>55</v>
      </c>
      <c r="E264" s="39" t="s">
        <v>5</v>
      </c>
    </row>
    <row r="265" spans="1:16" ht="12.75">
      <c r="A265" t="s">
        <v>48</v>
      </c>
      <c s="34" t="s">
        <v>250</v>
      </c>
      <c s="34" t="s">
        <v>251</v>
      </c>
      <c s="35" t="s">
        <v>4</v>
      </c>
      <c s="6" t="s">
        <v>252</v>
      </c>
      <c s="36" t="s">
        <v>67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112</v>
      </c>
      <c>
        <f>(M265*21)/100</f>
      </c>
      <c t="s">
        <v>27</v>
      </c>
    </row>
    <row r="266" spans="1:5" ht="12.75">
      <c r="A266" s="35" t="s">
        <v>53</v>
      </c>
      <c r="E266" s="39" t="s">
        <v>5</v>
      </c>
    </row>
    <row r="267" spans="1:5" ht="12.75">
      <c r="A267" s="35" t="s">
        <v>54</v>
      </c>
      <c r="E267" s="40" t="s">
        <v>5</v>
      </c>
    </row>
    <row r="268" spans="1:5" ht="12.75">
      <c r="A268" t="s">
        <v>55</v>
      </c>
      <c r="E268" s="39" t="s">
        <v>5</v>
      </c>
    </row>
    <row r="269" spans="1:16" ht="12.75">
      <c r="A269" t="s">
        <v>48</v>
      </c>
      <c s="34" t="s">
        <v>253</v>
      </c>
      <c s="34" t="s">
        <v>254</v>
      </c>
      <c s="35" t="s">
        <v>4</v>
      </c>
      <c s="6" t="s">
        <v>255</v>
      </c>
      <c s="36" t="s">
        <v>67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112</v>
      </c>
      <c>
        <f>(M269*21)/100</f>
      </c>
      <c t="s">
        <v>27</v>
      </c>
    </row>
    <row r="270" spans="1:5" ht="12.75">
      <c r="A270" s="35" t="s">
        <v>53</v>
      </c>
      <c r="E270" s="39" t="s">
        <v>5</v>
      </c>
    </row>
    <row r="271" spans="1:5" ht="12.75">
      <c r="A271" s="35" t="s">
        <v>54</v>
      </c>
      <c r="E271" s="40" t="s">
        <v>5</v>
      </c>
    </row>
    <row r="272" spans="1:5" ht="12.75">
      <c r="A272" t="s">
        <v>55</v>
      </c>
      <c r="E272" s="39" t="s">
        <v>5</v>
      </c>
    </row>
    <row r="273" spans="1:16" ht="12.75">
      <c r="A273" t="s">
        <v>48</v>
      </c>
      <c s="34" t="s">
        <v>256</v>
      </c>
      <c s="34" t="s">
        <v>260</v>
      </c>
      <c s="35" t="s">
        <v>4</v>
      </c>
      <c s="6" t="s">
        <v>261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52</v>
      </c>
      <c>
        <f>(M273*21)/100</f>
      </c>
      <c t="s">
        <v>27</v>
      </c>
    </row>
    <row r="274" spans="1:5" ht="12.75">
      <c r="A274" s="35" t="s">
        <v>53</v>
      </c>
      <c r="E274" s="39" t="s">
        <v>5</v>
      </c>
    </row>
    <row r="275" spans="1:5" ht="12.75">
      <c r="A275" s="35" t="s">
        <v>54</v>
      </c>
      <c r="E275" s="40" t="s">
        <v>5</v>
      </c>
    </row>
    <row r="276" spans="1:5" ht="12.75">
      <c r="A276" t="s">
        <v>55</v>
      </c>
      <c r="E276" s="39" t="s">
        <v>5</v>
      </c>
    </row>
    <row r="277" spans="1:16" ht="12.75">
      <c r="A277" t="s">
        <v>48</v>
      </c>
      <c s="34" t="s">
        <v>259</v>
      </c>
      <c s="34" t="s">
        <v>263</v>
      </c>
      <c s="35" t="s">
        <v>4</v>
      </c>
      <c s="6" t="s">
        <v>264</v>
      </c>
      <c s="36" t="s">
        <v>67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52</v>
      </c>
      <c>
        <f>(M277*21)/100</f>
      </c>
      <c t="s">
        <v>27</v>
      </c>
    </row>
    <row r="278" spans="1:5" ht="12.75">
      <c r="A278" s="35" t="s">
        <v>53</v>
      </c>
      <c r="E278" s="39" t="s">
        <v>5</v>
      </c>
    </row>
    <row r="279" spans="1:5" ht="12.75">
      <c r="A279" s="35" t="s">
        <v>54</v>
      </c>
      <c r="E279" s="40" t="s">
        <v>5</v>
      </c>
    </row>
    <row r="280" spans="1:5" ht="12.75">
      <c r="A280" t="s">
        <v>55</v>
      </c>
      <c r="E280" s="39" t="s">
        <v>5</v>
      </c>
    </row>
    <row r="281" spans="1:16" ht="12.75">
      <c r="A281" t="s">
        <v>48</v>
      </c>
      <c s="34" t="s">
        <v>262</v>
      </c>
      <c s="34" t="s">
        <v>266</v>
      </c>
      <c s="35" t="s">
        <v>4</v>
      </c>
      <c s="6" t="s">
        <v>267</v>
      </c>
      <c s="36" t="s">
        <v>67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52</v>
      </c>
      <c>
        <f>(M281*21)/100</f>
      </c>
      <c t="s">
        <v>27</v>
      </c>
    </row>
    <row r="282" spans="1:5" ht="12.75">
      <c r="A282" s="35" t="s">
        <v>53</v>
      </c>
      <c r="E282" s="39" t="s">
        <v>5</v>
      </c>
    </row>
    <row r="283" spans="1:5" ht="12.75">
      <c r="A283" s="35" t="s">
        <v>54</v>
      </c>
      <c r="E283" s="40" t="s">
        <v>5</v>
      </c>
    </row>
    <row r="284" spans="1:5" ht="12.75">
      <c r="A284" t="s">
        <v>55</v>
      </c>
      <c r="E284" s="39" t="s">
        <v>5</v>
      </c>
    </row>
    <row r="285" spans="1:16" ht="12.75">
      <c r="A285" t="s">
        <v>48</v>
      </c>
      <c s="34" t="s">
        <v>265</v>
      </c>
      <c s="34" t="s">
        <v>269</v>
      </c>
      <c s="35" t="s">
        <v>4</v>
      </c>
      <c s="6" t="s">
        <v>270</v>
      </c>
      <c s="36" t="s">
        <v>67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52</v>
      </c>
      <c>
        <f>(M285*21)/100</f>
      </c>
      <c t="s">
        <v>27</v>
      </c>
    </row>
    <row r="286" spans="1:5" ht="12.75">
      <c r="A286" s="35" t="s">
        <v>53</v>
      </c>
      <c r="E286" s="39" t="s">
        <v>5</v>
      </c>
    </row>
    <row r="287" spans="1:5" ht="12.75">
      <c r="A287" s="35" t="s">
        <v>54</v>
      </c>
      <c r="E287" s="40" t="s">
        <v>5</v>
      </c>
    </row>
    <row r="288" spans="1:5" ht="12.75">
      <c r="A288" t="s">
        <v>55</v>
      </c>
      <c r="E288" s="39" t="s">
        <v>5</v>
      </c>
    </row>
    <row r="289" spans="1:16" ht="12.75">
      <c r="A289" t="s">
        <v>48</v>
      </c>
      <c s="34" t="s">
        <v>268</v>
      </c>
      <c s="34" t="s">
        <v>272</v>
      </c>
      <c s="35" t="s">
        <v>4</v>
      </c>
      <c s="6" t="s">
        <v>273</v>
      </c>
      <c s="36" t="s">
        <v>67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52</v>
      </c>
      <c>
        <f>(M289*21)/100</f>
      </c>
      <c t="s">
        <v>27</v>
      </c>
    </row>
    <row r="290" spans="1:5" ht="12.75">
      <c r="A290" s="35" t="s">
        <v>53</v>
      </c>
      <c r="E290" s="39" t="s">
        <v>5</v>
      </c>
    </row>
    <row r="291" spans="1:5" ht="12.75">
      <c r="A291" s="35" t="s">
        <v>54</v>
      </c>
      <c r="E291" s="40" t="s">
        <v>5</v>
      </c>
    </row>
    <row r="292" spans="1:5" ht="12.75">
      <c r="A292" t="s">
        <v>55</v>
      </c>
      <c r="E292" s="39" t="s">
        <v>5</v>
      </c>
    </row>
    <row r="293" spans="1:16" ht="12.75">
      <c r="A293" t="s">
        <v>48</v>
      </c>
      <c s="34" t="s">
        <v>271</v>
      </c>
      <c s="34" t="s">
        <v>275</v>
      </c>
      <c s="35" t="s">
        <v>4</v>
      </c>
      <c s="6" t="s">
        <v>276</v>
      </c>
      <c s="36" t="s">
        <v>67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52</v>
      </c>
      <c>
        <f>(M293*21)/100</f>
      </c>
      <c t="s">
        <v>27</v>
      </c>
    </row>
    <row r="294" spans="1:5" ht="12.75">
      <c r="A294" s="35" t="s">
        <v>53</v>
      </c>
      <c r="E294" s="39" t="s">
        <v>5</v>
      </c>
    </row>
    <row r="295" spans="1:5" ht="12.75">
      <c r="A295" s="35" t="s">
        <v>54</v>
      </c>
      <c r="E295" s="40" t="s">
        <v>5</v>
      </c>
    </row>
    <row r="296" spans="1:5" ht="12.75">
      <c r="A296" t="s">
        <v>55</v>
      </c>
      <c r="E296" s="39" t="s">
        <v>5</v>
      </c>
    </row>
    <row r="297" spans="1:16" ht="12.75">
      <c r="A297" t="s">
        <v>48</v>
      </c>
      <c s="34" t="s">
        <v>274</v>
      </c>
      <c s="34" t="s">
        <v>278</v>
      </c>
      <c s="35" t="s">
        <v>4</v>
      </c>
      <c s="6" t="s">
        <v>279</v>
      </c>
      <c s="36" t="s">
        <v>67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52</v>
      </c>
      <c>
        <f>(M297*21)/100</f>
      </c>
      <c t="s">
        <v>27</v>
      </c>
    </row>
    <row r="298" spans="1:5" ht="12.75">
      <c r="A298" s="35" t="s">
        <v>53</v>
      </c>
      <c r="E298" s="39" t="s">
        <v>5</v>
      </c>
    </row>
    <row r="299" spans="1:5" ht="12.75">
      <c r="A299" s="35" t="s">
        <v>54</v>
      </c>
      <c r="E299" s="40" t="s">
        <v>5</v>
      </c>
    </row>
    <row r="300" spans="1:5" ht="12.75">
      <c r="A300" t="s">
        <v>55</v>
      </c>
      <c r="E300" s="39" t="s">
        <v>5</v>
      </c>
    </row>
    <row r="301" spans="1:16" ht="25.5">
      <c r="A301" t="s">
        <v>48</v>
      </c>
      <c s="34" t="s">
        <v>277</v>
      </c>
      <c s="34" t="s">
        <v>290</v>
      </c>
      <c s="35" t="s">
        <v>4</v>
      </c>
      <c s="6" t="s">
        <v>291</v>
      </c>
      <c s="36" t="s">
        <v>67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52</v>
      </c>
      <c>
        <f>(M301*21)/100</f>
      </c>
      <c t="s">
        <v>27</v>
      </c>
    </row>
    <row r="302" spans="1:5" ht="12.75">
      <c r="A302" s="35" t="s">
        <v>53</v>
      </c>
      <c r="E302" s="39" t="s">
        <v>5</v>
      </c>
    </row>
    <row r="303" spans="1:5" ht="12.75">
      <c r="A303" s="35" t="s">
        <v>54</v>
      </c>
      <c r="E303" s="40" t="s">
        <v>5</v>
      </c>
    </row>
    <row r="304" spans="1:5" ht="12.75">
      <c r="A304" t="s">
        <v>55</v>
      </c>
      <c r="E304" s="39" t="s">
        <v>5</v>
      </c>
    </row>
    <row r="305" spans="1:16" ht="12.75">
      <c r="A305" t="s">
        <v>48</v>
      </c>
      <c s="34" t="s">
        <v>280</v>
      </c>
      <c s="34" t="s">
        <v>362</v>
      </c>
      <c s="35" t="s">
        <v>4</v>
      </c>
      <c s="6" t="s">
        <v>363</v>
      </c>
      <c s="36" t="s">
        <v>67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52</v>
      </c>
      <c>
        <f>(M305*21)/100</f>
      </c>
      <c t="s">
        <v>27</v>
      </c>
    </row>
    <row r="306" spans="1:5" ht="12.75">
      <c r="A306" s="35" t="s">
        <v>53</v>
      </c>
      <c r="E306" s="39" t="s">
        <v>5</v>
      </c>
    </row>
    <row r="307" spans="1:5" ht="12.75">
      <c r="A307" s="35" t="s">
        <v>54</v>
      </c>
      <c r="E307" s="40" t="s">
        <v>5</v>
      </c>
    </row>
    <row r="308" spans="1:5" ht="12.75">
      <c r="A308" t="s">
        <v>55</v>
      </c>
      <c r="E308" s="39" t="s">
        <v>5</v>
      </c>
    </row>
    <row r="309" spans="1:16" ht="12.75">
      <c r="A309" t="s">
        <v>48</v>
      </c>
      <c s="34" t="s">
        <v>283</v>
      </c>
      <c s="34" t="s">
        <v>364</v>
      </c>
      <c s="35" t="s">
        <v>4</v>
      </c>
      <c s="6" t="s">
        <v>365</v>
      </c>
      <c s="36" t="s">
        <v>67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52</v>
      </c>
      <c>
        <f>(M309*21)/100</f>
      </c>
      <c t="s">
        <v>27</v>
      </c>
    </row>
    <row r="310" spans="1:5" ht="12.75">
      <c r="A310" s="35" t="s">
        <v>53</v>
      </c>
      <c r="E310" s="39" t="s">
        <v>5</v>
      </c>
    </row>
    <row r="311" spans="1:5" ht="12.75">
      <c r="A311" s="35" t="s">
        <v>54</v>
      </c>
      <c r="E311" s="40" t="s">
        <v>5</v>
      </c>
    </row>
    <row r="312" spans="1:5" ht="12.75">
      <c r="A312" t="s">
        <v>55</v>
      </c>
      <c r="E312" s="39" t="s">
        <v>5</v>
      </c>
    </row>
    <row r="313" spans="1:16" ht="12.75">
      <c r="A313" t="s">
        <v>48</v>
      </c>
      <c s="34" t="s">
        <v>286</v>
      </c>
      <c s="34" t="s">
        <v>366</v>
      </c>
      <c s="35" t="s">
        <v>4</v>
      </c>
      <c s="6" t="s">
        <v>367</v>
      </c>
      <c s="36" t="s">
        <v>67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52</v>
      </c>
      <c>
        <f>(M313*21)/100</f>
      </c>
      <c t="s">
        <v>27</v>
      </c>
    </row>
    <row r="314" spans="1:5" ht="12.75">
      <c r="A314" s="35" t="s">
        <v>53</v>
      </c>
      <c r="E314" s="39" t="s">
        <v>5</v>
      </c>
    </row>
    <row r="315" spans="1:5" ht="12.75">
      <c r="A315" s="35" t="s">
        <v>54</v>
      </c>
      <c r="E315" s="40" t="s">
        <v>5</v>
      </c>
    </row>
    <row r="316" spans="1:5" ht="12.75">
      <c r="A316" t="s">
        <v>55</v>
      </c>
      <c r="E316" s="39" t="s">
        <v>5</v>
      </c>
    </row>
    <row r="317" spans="1:16" ht="12.75">
      <c r="A317" t="s">
        <v>48</v>
      </c>
      <c s="34" t="s">
        <v>289</v>
      </c>
      <c s="34" t="s">
        <v>368</v>
      </c>
      <c s="35" t="s">
        <v>4</v>
      </c>
      <c s="6" t="s">
        <v>369</v>
      </c>
      <c s="36" t="s">
        <v>67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52</v>
      </c>
      <c>
        <f>(M317*21)/100</f>
      </c>
      <c t="s">
        <v>27</v>
      </c>
    </row>
    <row r="318" spans="1:5" ht="12.75">
      <c r="A318" s="35" t="s">
        <v>53</v>
      </c>
      <c r="E318" s="39" t="s">
        <v>5</v>
      </c>
    </row>
    <row r="319" spans="1:5" ht="12.75">
      <c r="A319" s="35" t="s">
        <v>54</v>
      </c>
      <c r="E319" s="40" t="s">
        <v>5</v>
      </c>
    </row>
    <row r="320" spans="1:5" ht="12.75">
      <c r="A320" t="s">
        <v>55</v>
      </c>
      <c r="E320" s="39" t="s">
        <v>5</v>
      </c>
    </row>
    <row r="321" spans="1:16" ht="12.75">
      <c r="A321" t="s">
        <v>48</v>
      </c>
      <c s="34" t="s">
        <v>292</v>
      </c>
      <c s="34" t="s">
        <v>293</v>
      </c>
      <c s="35" t="s">
        <v>4</v>
      </c>
      <c s="6" t="s">
        <v>294</v>
      </c>
      <c s="36" t="s">
        <v>67</v>
      </c>
      <c s="37">
        <v>6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52</v>
      </c>
      <c>
        <f>(M321*21)/100</f>
      </c>
      <c t="s">
        <v>27</v>
      </c>
    </row>
    <row r="322" spans="1:5" ht="12.75">
      <c r="A322" s="35" t="s">
        <v>53</v>
      </c>
      <c r="E322" s="39" t="s">
        <v>5</v>
      </c>
    </row>
    <row r="323" spans="1:5" ht="12.75">
      <c r="A323" s="35" t="s">
        <v>54</v>
      </c>
      <c r="E323" s="40" t="s">
        <v>5</v>
      </c>
    </row>
    <row r="324" spans="1:5" ht="12.75">
      <c r="A324" t="s">
        <v>55</v>
      </c>
      <c r="E324" s="39" t="s">
        <v>5</v>
      </c>
    </row>
    <row r="325" spans="1:16" ht="12.75">
      <c r="A325" t="s">
        <v>48</v>
      </c>
      <c s="34" t="s">
        <v>295</v>
      </c>
      <c s="34" t="s">
        <v>296</v>
      </c>
      <c s="35" t="s">
        <v>4</v>
      </c>
      <c s="6" t="s">
        <v>297</v>
      </c>
      <c s="36" t="s">
        <v>67</v>
      </c>
      <c s="37">
        <v>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52</v>
      </c>
      <c>
        <f>(M325*21)/100</f>
      </c>
      <c t="s">
        <v>27</v>
      </c>
    </row>
    <row r="326" spans="1:5" ht="12.75">
      <c r="A326" s="35" t="s">
        <v>53</v>
      </c>
      <c r="E326" s="39" t="s">
        <v>5</v>
      </c>
    </row>
    <row r="327" spans="1:5" ht="12.75">
      <c r="A327" s="35" t="s">
        <v>54</v>
      </c>
      <c r="E327" s="40" t="s">
        <v>5</v>
      </c>
    </row>
    <row r="328" spans="1:5" ht="12.75">
      <c r="A328" t="s">
        <v>55</v>
      </c>
      <c r="E328" s="39" t="s">
        <v>5</v>
      </c>
    </row>
    <row r="329" spans="1:16" ht="12.75">
      <c r="A329" t="s">
        <v>48</v>
      </c>
      <c s="34" t="s">
        <v>298</v>
      </c>
      <c s="34" t="s">
        <v>302</v>
      </c>
      <c s="35" t="s">
        <v>4</v>
      </c>
      <c s="6" t="s">
        <v>303</v>
      </c>
      <c s="36" t="s">
        <v>304</v>
      </c>
      <c s="37">
        <v>60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52</v>
      </c>
      <c>
        <f>(M329*21)/100</f>
      </c>
      <c t="s">
        <v>27</v>
      </c>
    </row>
    <row r="330" spans="1:5" ht="12.75">
      <c r="A330" s="35" t="s">
        <v>53</v>
      </c>
      <c r="E330" s="39" t="s">
        <v>5</v>
      </c>
    </row>
    <row r="331" spans="1:5" ht="12.75">
      <c r="A331" s="35" t="s">
        <v>54</v>
      </c>
      <c r="E331" s="40" t="s">
        <v>5</v>
      </c>
    </row>
    <row r="332" spans="1:5" ht="12.75">
      <c r="A332" t="s">
        <v>55</v>
      </c>
      <c r="E332" s="39" t="s">
        <v>5</v>
      </c>
    </row>
    <row r="333" spans="1:16" ht="12.75">
      <c r="A333" t="s">
        <v>48</v>
      </c>
      <c s="34" t="s">
        <v>301</v>
      </c>
      <c s="34" t="s">
        <v>306</v>
      </c>
      <c s="35" t="s">
        <v>4</v>
      </c>
      <c s="6" t="s">
        <v>307</v>
      </c>
      <c s="36" t="s">
        <v>304</v>
      </c>
      <c s="37">
        <v>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52</v>
      </c>
      <c>
        <f>(M333*21)/100</f>
      </c>
      <c t="s">
        <v>27</v>
      </c>
    </row>
    <row r="334" spans="1:5" ht="12.75">
      <c r="A334" s="35" t="s">
        <v>53</v>
      </c>
      <c r="E334" s="39" t="s">
        <v>5</v>
      </c>
    </row>
    <row r="335" spans="1:5" ht="12.75">
      <c r="A335" s="35" t="s">
        <v>54</v>
      </c>
      <c r="E335" s="40" t="s">
        <v>5</v>
      </c>
    </row>
    <row r="336" spans="1:5" ht="12.75">
      <c r="A336" t="s">
        <v>55</v>
      </c>
      <c r="E336" s="39" t="s">
        <v>5</v>
      </c>
    </row>
    <row r="337" spans="1:16" ht="12.75">
      <c r="A337" t="s">
        <v>48</v>
      </c>
      <c s="34" t="s">
        <v>305</v>
      </c>
      <c s="34" t="s">
        <v>309</v>
      </c>
      <c s="35" t="s">
        <v>4</v>
      </c>
      <c s="6" t="s">
        <v>310</v>
      </c>
      <c s="36" t="s">
        <v>304</v>
      </c>
      <c s="37">
        <v>100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52</v>
      </c>
      <c>
        <f>(M337*21)/100</f>
      </c>
      <c t="s">
        <v>27</v>
      </c>
    </row>
    <row r="338" spans="1:5" ht="12.75">
      <c r="A338" s="35" t="s">
        <v>53</v>
      </c>
      <c r="E338" s="39" t="s">
        <v>5</v>
      </c>
    </row>
    <row r="339" spans="1:5" ht="12.75">
      <c r="A339" s="35" t="s">
        <v>54</v>
      </c>
      <c r="E339" s="40" t="s">
        <v>5</v>
      </c>
    </row>
    <row r="340" spans="1:5" ht="12.75">
      <c r="A340" t="s">
        <v>55</v>
      </c>
      <c r="E340" s="39" t="s">
        <v>5</v>
      </c>
    </row>
    <row r="341" spans="1:16" ht="12.75">
      <c r="A341" t="s">
        <v>48</v>
      </c>
      <c s="34" t="s">
        <v>308</v>
      </c>
      <c s="34" t="s">
        <v>312</v>
      </c>
      <c s="35" t="s">
        <v>4</v>
      </c>
      <c s="6" t="s">
        <v>313</v>
      </c>
      <c s="36" t="s">
        <v>67</v>
      </c>
      <c s="37">
        <v>3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52</v>
      </c>
      <c>
        <f>(M341*21)/100</f>
      </c>
      <c t="s">
        <v>27</v>
      </c>
    </row>
    <row r="342" spans="1:5" ht="12.75">
      <c r="A342" s="35" t="s">
        <v>53</v>
      </c>
      <c r="E342" s="39" t="s">
        <v>5</v>
      </c>
    </row>
    <row r="343" spans="1:5" ht="12.75">
      <c r="A343" s="35" t="s">
        <v>54</v>
      </c>
      <c r="E343" s="40" t="s">
        <v>5</v>
      </c>
    </row>
    <row r="344" spans="1:5" ht="12.75">
      <c r="A344" t="s">
        <v>55</v>
      </c>
      <c r="E344" s="39" t="s">
        <v>5</v>
      </c>
    </row>
    <row r="345" spans="1:16" ht="12.75">
      <c r="A345" t="s">
        <v>48</v>
      </c>
      <c s="34" t="s">
        <v>311</v>
      </c>
      <c s="34" t="s">
        <v>321</v>
      </c>
      <c s="35" t="s">
        <v>4</v>
      </c>
      <c s="6" t="s">
        <v>322</v>
      </c>
      <c s="36" t="s">
        <v>323</v>
      </c>
      <c s="37">
        <v>1.699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52</v>
      </c>
      <c>
        <f>(M345*21)/100</f>
      </c>
      <c t="s">
        <v>27</v>
      </c>
    </row>
    <row r="346" spans="1:5" ht="12.75">
      <c r="A346" s="35" t="s">
        <v>53</v>
      </c>
      <c r="E346" s="39" t="s">
        <v>5</v>
      </c>
    </row>
    <row r="347" spans="1:5" ht="12.75">
      <c r="A347" s="35" t="s">
        <v>54</v>
      </c>
      <c r="E347" s="40" t="s">
        <v>5</v>
      </c>
    </row>
    <row r="348" spans="1:5" ht="12.75">
      <c r="A348" t="s">
        <v>55</v>
      </c>
      <c r="E348" s="39" t="s">
        <v>5</v>
      </c>
    </row>
    <row r="349" spans="1:13" ht="12.75">
      <c r="A349" t="s">
        <v>46</v>
      </c>
      <c r="C349" s="31" t="s">
        <v>64</v>
      </c>
      <c r="E349" s="33" t="s">
        <v>327</v>
      </c>
      <c r="J349" s="32">
        <f>0</f>
      </c>
      <c s="32">
        <f>0</f>
      </c>
      <c s="32">
        <f>0+L350+L354+L358</f>
      </c>
      <c s="32">
        <f>0+M350+M354+M358</f>
      </c>
    </row>
    <row r="350" spans="1:16" ht="12.75">
      <c r="A350" t="s">
        <v>48</v>
      </c>
      <c s="34" t="s">
        <v>314</v>
      </c>
      <c s="34" t="s">
        <v>332</v>
      </c>
      <c s="35" t="s">
        <v>4</v>
      </c>
      <c s="6" t="s">
        <v>333</v>
      </c>
      <c s="36" t="s">
        <v>67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52</v>
      </c>
      <c>
        <f>(M350*21)/100</f>
      </c>
      <c t="s">
        <v>27</v>
      </c>
    </row>
    <row r="351" spans="1:5" ht="12.75">
      <c r="A351" s="35" t="s">
        <v>53</v>
      </c>
      <c r="E351" s="39" t="s">
        <v>5</v>
      </c>
    </row>
    <row r="352" spans="1:5" ht="12.75">
      <c r="A352" s="35" t="s">
        <v>54</v>
      </c>
      <c r="E352" s="40" t="s">
        <v>5</v>
      </c>
    </row>
    <row r="353" spans="1:5" ht="12.75">
      <c r="A353" t="s">
        <v>55</v>
      </c>
      <c r="E353" s="39" t="s">
        <v>5</v>
      </c>
    </row>
    <row r="354" spans="1:16" ht="12.75">
      <c r="A354" t="s">
        <v>48</v>
      </c>
      <c s="34" t="s">
        <v>317</v>
      </c>
      <c s="34" t="s">
        <v>335</v>
      </c>
      <c s="35" t="s">
        <v>4</v>
      </c>
      <c s="6" t="s">
        <v>336</v>
      </c>
      <c s="36" t="s">
        <v>67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52</v>
      </c>
      <c>
        <f>(M354*21)/100</f>
      </c>
      <c t="s">
        <v>27</v>
      </c>
    </row>
    <row r="355" spans="1:5" ht="12.75">
      <c r="A355" s="35" t="s">
        <v>53</v>
      </c>
      <c r="E355" s="39" t="s">
        <v>5</v>
      </c>
    </row>
    <row r="356" spans="1:5" ht="12.75">
      <c r="A356" s="35" t="s">
        <v>54</v>
      </c>
      <c r="E356" s="40" t="s">
        <v>5</v>
      </c>
    </row>
    <row r="357" spans="1:5" ht="12.75">
      <c r="A357" t="s">
        <v>55</v>
      </c>
      <c r="E357" s="39" t="s">
        <v>5</v>
      </c>
    </row>
    <row r="358" spans="1:16" ht="25.5">
      <c r="A358" t="s">
        <v>48</v>
      </c>
      <c s="34" t="s">
        <v>320</v>
      </c>
      <c s="34" t="s">
        <v>338</v>
      </c>
      <c s="35" t="s">
        <v>4</v>
      </c>
      <c s="6" t="s">
        <v>339</v>
      </c>
      <c s="36" t="s">
        <v>67</v>
      </c>
      <c s="37">
        <v>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52</v>
      </c>
      <c>
        <f>(M358*21)/100</f>
      </c>
      <c t="s">
        <v>27</v>
      </c>
    </row>
    <row r="359" spans="1:5" ht="12.75">
      <c r="A359" s="35" t="s">
        <v>53</v>
      </c>
      <c r="E359" s="39" t="s">
        <v>5</v>
      </c>
    </row>
    <row r="360" spans="1:5" ht="12.75">
      <c r="A360" s="35" t="s">
        <v>54</v>
      </c>
      <c r="E360" s="40" t="s">
        <v>5</v>
      </c>
    </row>
    <row r="361" spans="1:5" ht="12.75">
      <c r="A361" t="s">
        <v>55</v>
      </c>
      <c r="E36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COUNTIFS(L8:L153,"=0",A8:A153,"P")+COUNTIFS(L8:L153,"",A8:A153,"P")+SUM(Q8:Q153)</f>
      </c>
    </row>
    <row r="8" spans="1:13" ht="12.75">
      <c r="A8" t="s">
        <v>44</v>
      </c>
      <c r="C8" s="28" t="s">
        <v>372</v>
      </c>
      <c r="E8" s="30" t="s">
        <v>371</v>
      </c>
      <c r="J8" s="29">
        <f>0+J9+J46+J71+J100</f>
      </c>
      <c s="29">
        <f>0+K9+K46+K71+K100</f>
      </c>
      <c s="29">
        <f>0+L9+L46+L71+L100</f>
      </c>
      <c s="29">
        <f>0+M9+M46+M71+M100</f>
      </c>
    </row>
    <row r="9" spans="1:13" ht="12.75">
      <c r="A9" t="s">
        <v>46</v>
      </c>
      <c r="C9" s="31" t="s">
        <v>4</v>
      </c>
      <c r="E9" s="33" t="s">
        <v>47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</v>
      </c>
      <c s="34" t="s">
        <v>49</v>
      </c>
      <c s="35" t="s">
        <v>4</v>
      </c>
      <c s="6" t="s">
        <v>50</v>
      </c>
      <c s="36" t="s">
        <v>51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27</v>
      </c>
      <c s="34" t="s">
        <v>56</v>
      </c>
      <c s="35" t="s">
        <v>4</v>
      </c>
      <c s="6" t="s">
        <v>57</v>
      </c>
      <c s="36" t="s">
        <v>51</v>
      </c>
      <c s="37">
        <v>23.375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12.75">
      <c r="A18" t="s">
        <v>48</v>
      </c>
      <c s="34" t="s">
        <v>26</v>
      </c>
      <c s="34" t="s">
        <v>58</v>
      </c>
      <c s="35" t="s">
        <v>4</v>
      </c>
      <c s="6" t="s">
        <v>59</v>
      </c>
      <c s="36" t="s">
        <v>60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  <row r="22" spans="1:16" ht="12.75">
      <c r="A22" t="s">
        <v>48</v>
      </c>
      <c s="34" t="s">
        <v>61</v>
      </c>
      <c s="34" t="s">
        <v>62</v>
      </c>
      <c s="35" t="s">
        <v>4</v>
      </c>
      <c s="6" t="s">
        <v>63</v>
      </c>
      <c s="36" t="s">
        <v>51</v>
      </c>
      <c s="37">
        <v>26.375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2.75">
      <c r="A25" t="s">
        <v>55</v>
      </c>
      <c r="E25" s="39" t="s">
        <v>5</v>
      </c>
    </row>
    <row r="26" spans="1:16" ht="12.75">
      <c r="A26" t="s">
        <v>48</v>
      </c>
      <c s="34" t="s">
        <v>64</v>
      </c>
      <c s="34" t="s">
        <v>65</v>
      </c>
      <c s="35" t="s">
        <v>4</v>
      </c>
      <c s="6" t="s">
        <v>66</v>
      </c>
      <c s="36" t="s">
        <v>67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55</v>
      </c>
      <c r="E29" s="39" t="s">
        <v>5</v>
      </c>
    </row>
    <row r="30" spans="1:16" ht="12.75">
      <c r="A30" t="s">
        <v>48</v>
      </c>
      <c s="34" t="s">
        <v>68</v>
      </c>
      <c s="34" t="s">
        <v>69</v>
      </c>
      <c s="35" t="s">
        <v>4</v>
      </c>
      <c s="6" t="s">
        <v>70</v>
      </c>
      <c s="36" t="s">
        <v>60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2.75">
      <c r="A33" t="s">
        <v>55</v>
      </c>
      <c r="E33" s="39" t="s">
        <v>5</v>
      </c>
    </row>
    <row r="34" spans="1:16" ht="25.5">
      <c r="A34" t="s">
        <v>48</v>
      </c>
      <c s="34" t="s">
        <v>71</v>
      </c>
      <c s="34" t="s">
        <v>78</v>
      </c>
      <c s="35" t="s">
        <v>4</v>
      </c>
      <c s="6" t="s">
        <v>79</v>
      </c>
      <c s="36" t="s">
        <v>67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12.75">
      <c r="A37" t="s">
        <v>55</v>
      </c>
      <c r="E37" s="39" t="s">
        <v>5</v>
      </c>
    </row>
    <row r="38" spans="1:16" ht="12.75">
      <c r="A38" t="s">
        <v>48</v>
      </c>
      <c s="34" t="s">
        <v>74</v>
      </c>
      <c s="34" t="s">
        <v>84</v>
      </c>
      <c s="35" t="s">
        <v>4</v>
      </c>
      <c s="6" t="s">
        <v>85</v>
      </c>
      <c s="36" t="s">
        <v>60</v>
      </c>
      <c s="37">
        <v>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2.75">
      <c r="A41" t="s">
        <v>55</v>
      </c>
      <c r="E41" s="39" t="s">
        <v>5</v>
      </c>
    </row>
    <row r="42" spans="1:16" ht="12.75">
      <c r="A42" t="s">
        <v>48</v>
      </c>
      <c s="34" t="s">
        <v>77</v>
      </c>
      <c s="34" t="s">
        <v>93</v>
      </c>
      <c s="35" t="s">
        <v>4</v>
      </c>
      <c s="6" t="s">
        <v>94</v>
      </c>
      <c s="36" t="s">
        <v>60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2.75">
      <c r="A45" t="s">
        <v>55</v>
      </c>
      <c r="E45" s="39" t="s">
        <v>5</v>
      </c>
    </row>
    <row r="46" spans="1:13" ht="12.75">
      <c r="A46" t="s">
        <v>46</v>
      </c>
      <c r="C46" s="31" t="s">
        <v>27</v>
      </c>
      <c r="E46" s="33" t="s">
        <v>95</v>
      </c>
      <c r="J46" s="32">
        <f>0</f>
      </c>
      <c s="32">
        <f>0</f>
      </c>
      <c s="32">
        <f>0+L47+L51+L55+L59+L63+L67</f>
      </c>
      <c s="32">
        <f>0+M47+M51+M55+M59+M63+M67</f>
      </c>
    </row>
    <row r="47" spans="1:16" ht="12.75">
      <c r="A47" t="s">
        <v>48</v>
      </c>
      <c s="34" t="s">
        <v>80</v>
      </c>
      <c s="34" t="s">
        <v>97</v>
      </c>
      <c s="35" t="s">
        <v>4</v>
      </c>
      <c s="6" t="s">
        <v>98</v>
      </c>
      <c s="36" t="s">
        <v>99</v>
      </c>
      <c s="37">
        <v>0.77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5</v>
      </c>
    </row>
    <row r="49" spans="1:5" ht="12.75">
      <c r="A49" s="35" t="s">
        <v>54</v>
      </c>
      <c r="E49" s="40" t="s">
        <v>5</v>
      </c>
    </row>
    <row r="50" spans="1:5" ht="12.75">
      <c r="A50" t="s">
        <v>55</v>
      </c>
      <c r="E50" s="39" t="s">
        <v>5</v>
      </c>
    </row>
    <row r="51" spans="1:16" ht="12.75">
      <c r="A51" t="s">
        <v>48</v>
      </c>
      <c s="34" t="s">
        <v>83</v>
      </c>
      <c s="34" t="s">
        <v>101</v>
      </c>
      <c s="35" t="s">
        <v>4</v>
      </c>
      <c s="6" t="s">
        <v>102</v>
      </c>
      <c s="36" t="s">
        <v>99</v>
      </c>
      <c s="37">
        <v>6.15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5</v>
      </c>
    </row>
    <row r="53" spans="1:5" ht="12.75">
      <c r="A53" s="35" t="s">
        <v>54</v>
      </c>
      <c r="E53" s="40" t="s">
        <v>5</v>
      </c>
    </row>
    <row r="54" spans="1:5" ht="12.75">
      <c r="A54" t="s">
        <v>55</v>
      </c>
      <c r="E54" s="39" t="s">
        <v>5</v>
      </c>
    </row>
    <row r="55" spans="1:16" ht="12.75">
      <c r="A55" t="s">
        <v>48</v>
      </c>
      <c s="34" t="s">
        <v>86</v>
      </c>
      <c s="34" t="s">
        <v>104</v>
      </c>
      <c s="35" t="s">
        <v>4</v>
      </c>
      <c s="6" t="s">
        <v>105</v>
      </c>
      <c s="36" t="s">
        <v>99</v>
      </c>
      <c s="37">
        <v>0.86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5</v>
      </c>
    </row>
    <row r="58" spans="1:5" ht="12.75">
      <c r="A58" t="s">
        <v>55</v>
      </c>
      <c r="E58" s="39" t="s">
        <v>5</v>
      </c>
    </row>
    <row r="59" spans="1:16" ht="12.75">
      <c r="A59" t="s">
        <v>48</v>
      </c>
      <c s="34" t="s">
        <v>89</v>
      </c>
      <c s="34" t="s">
        <v>207</v>
      </c>
      <c s="35" t="s">
        <v>5</v>
      </c>
      <c s="6" t="s">
        <v>111</v>
      </c>
      <c s="36" t="s">
        <v>99</v>
      </c>
      <c s="37">
        <v>0.09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5</v>
      </c>
    </row>
    <row r="62" spans="1:5" ht="12.75">
      <c r="A62" t="s">
        <v>55</v>
      </c>
      <c r="E62" s="39" t="s">
        <v>5</v>
      </c>
    </row>
    <row r="63" spans="1:16" ht="25.5">
      <c r="A63" t="s">
        <v>48</v>
      </c>
      <c s="34" t="s">
        <v>92</v>
      </c>
      <c s="34" t="s">
        <v>114</v>
      </c>
      <c s="35" t="s">
        <v>4</v>
      </c>
      <c s="6" t="s">
        <v>115</v>
      </c>
      <c s="36" t="s">
        <v>67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5</v>
      </c>
    </row>
    <row r="65" spans="1:5" ht="12.75">
      <c r="A65" s="35" t="s">
        <v>54</v>
      </c>
      <c r="E65" s="40" t="s">
        <v>5</v>
      </c>
    </row>
    <row r="66" spans="1:5" ht="12.75">
      <c r="A66" t="s">
        <v>55</v>
      </c>
      <c r="E66" s="39" t="s">
        <v>5</v>
      </c>
    </row>
    <row r="67" spans="1:16" ht="12.75">
      <c r="A67" t="s">
        <v>48</v>
      </c>
      <c s="34" t="s">
        <v>96</v>
      </c>
      <c s="34" t="s">
        <v>123</v>
      </c>
      <c s="35" t="s">
        <v>4</v>
      </c>
      <c s="6" t="s">
        <v>124</v>
      </c>
      <c s="36" t="s">
        <v>67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</v>
      </c>
    </row>
    <row r="69" spans="1:5" ht="12.75">
      <c r="A69" s="35" t="s">
        <v>54</v>
      </c>
      <c r="E69" s="40" t="s">
        <v>5</v>
      </c>
    </row>
    <row r="70" spans="1:5" ht="12.75">
      <c r="A70" t="s">
        <v>55</v>
      </c>
      <c r="E70" s="39" t="s">
        <v>5</v>
      </c>
    </row>
    <row r="71" spans="1:13" ht="12.75">
      <c r="A71" t="s">
        <v>46</v>
      </c>
      <c r="C71" s="31" t="s">
        <v>26</v>
      </c>
      <c r="E71" s="33" t="s">
        <v>175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48</v>
      </c>
      <c s="34" t="s">
        <v>100</v>
      </c>
      <c s="34" t="s">
        <v>211</v>
      </c>
      <c s="35" t="s">
        <v>5</v>
      </c>
      <c s="6" t="s">
        <v>359</v>
      </c>
      <c s="36" t="s">
        <v>67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112</v>
      </c>
      <c>
        <f>(M72*21)/100</f>
      </c>
      <c t="s">
        <v>27</v>
      </c>
    </row>
    <row r="73" spans="1:5" ht="12.75">
      <c r="A73" s="35" t="s">
        <v>53</v>
      </c>
      <c r="E73" s="39" t="s">
        <v>5</v>
      </c>
    </row>
    <row r="74" spans="1:5" ht="12.75">
      <c r="A74" s="35" t="s">
        <v>54</v>
      </c>
      <c r="E74" s="40" t="s">
        <v>5</v>
      </c>
    </row>
    <row r="75" spans="1:5" ht="12.75">
      <c r="A75" t="s">
        <v>55</v>
      </c>
      <c r="E75" s="39" t="s">
        <v>5</v>
      </c>
    </row>
    <row r="76" spans="1:16" ht="12.75">
      <c r="A76" t="s">
        <v>48</v>
      </c>
      <c s="34" t="s">
        <v>103</v>
      </c>
      <c s="34" t="s">
        <v>110</v>
      </c>
      <c s="35" t="s">
        <v>5</v>
      </c>
      <c s="6" t="s">
        <v>361</v>
      </c>
      <c s="36" t="s">
        <v>67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</v>
      </c>
      <c>
        <f>(M76*21)/100</f>
      </c>
      <c t="s">
        <v>27</v>
      </c>
    </row>
    <row r="77" spans="1:5" ht="12.75">
      <c r="A77" s="35" t="s">
        <v>53</v>
      </c>
      <c r="E77" s="39" t="s">
        <v>5</v>
      </c>
    </row>
    <row r="78" spans="1:5" ht="12.75">
      <c r="A78" s="35" t="s">
        <v>54</v>
      </c>
      <c r="E78" s="40" t="s">
        <v>5</v>
      </c>
    </row>
    <row r="79" spans="1:5" ht="12.75">
      <c r="A79" t="s">
        <v>55</v>
      </c>
      <c r="E79" s="39" t="s">
        <v>5</v>
      </c>
    </row>
    <row r="80" spans="1:16" ht="25.5">
      <c r="A80" t="s">
        <v>48</v>
      </c>
      <c s="34" t="s">
        <v>106</v>
      </c>
      <c s="34" t="s">
        <v>226</v>
      </c>
      <c s="35" t="s">
        <v>4</v>
      </c>
      <c s="6" t="s">
        <v>227</v>
      </c>
      <c s="36" t="s">
        <v>67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27</v>
      </c>
    </row>
    <row r="81" spans="1:5" ht="12.75">
      <c r="A81" s="35" t="s">
        <v>53</v>
      </c>
      <c r="E81" s="39" t="s">
        <v>5</v>
      </c>
    </row>
    <row r="82" spans="1:5" ht="12.75">
      <c r="A82" s="35" t="s">
        <v>54</v>
      </c>
      <c r="E82" s="40" t="s">
        <v>5</v>
      </c>
    </row>
    <row r="83" spans="1:5" ht="12.75">
      <c r="A83" t="s">
        <v>55</v>
      </c>
      <c r="E83" s="39" t="s">
        <v>5</v>
      </c>
    </row>
    <row r="84" spans="1:16" ht="12.75">
      <c r="A84" t="s">
        <v>48</v>
      </c>
      <c s="34" t="s">
        <v>109</v>
      </c>
      <c s="34" t="s">
        <v>229</v>
      </c>
      <c s="35" t="s">
        <v>4</v>
      </c>
      <c s="6" t="s">
        <v>230</v>
      </c>
      <c s="36" t="s">
        <v>67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27</v>
      </c>
    </row>
    <row r="85" spans="1:5" ht="12.75">
      <c r="A85" s="35" t="s">
        <v>53</v>
      </c>
      <c r="E85" s="39" t="s">
        <v>5</v>
      </c>
    </row>
    <row r="86" spans="1:5" ht="12.75">
      <c r="A86" s="35" t="s">
        <v>54</v>
      </c>
      <c r="E86" s="40" t="s">
        <v>5</v>
      </c>
    </row>
    <row r="87" spans="1:5" ht="12.75">
      <c r="A87" t="s">
        <v>55</v>
      </c>
      <c r="E87" s="39" t="s">
        <v>5</v>
      </c>
    </row>
    <row r="88" spans="1:16" ht="12.75">
      <c r="A88" t="s">
        <v>48</v>
      </c>
      <c s="34" t="s">
        <v>113</v>
      </c>
      <c s="34" t="s">
        <v>232</v>
      </c>
      <c s="35" t="s">
        <v>4</v>
      </c>
      <c s="6" t="s">
        <v>233</v>
      </c>
      <c s="36" t="s">
        <v>67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27</v>
      </c>
    </row>
    <row r="89" spans="1:5" ht="12.75">
      <c r="A89" s="35" t="s">
        <v>53</v>
      </c>
      <c r="E89" s="39" t="s">
        <v>5</v>
      </c>
    </row>
    <row r="90" spans="1:5" ht="12.75">
      <c r="A90" s="35" t="s">
        <v>54</v>
      </c>
      <c r="E90" s="40" t="s">
        <v>5</v>
      </c>
    </row>
    <row r="91" spans="1:5" ht="12.75">
      <c r="A91" t="s">
        <v>55</v>
      </c>
      <c r="E91" s="39" t="s">
        <v>5</v>
      </c>
    </row>
    <row r="92" spans="1:16" ht="12.75">
      <c r="A92" t="s">
        <v>48</v>
      </c>
      <c s="34" t="s">
        <v>116</v>
      </c>
      <c s="34" t="s">
        <v>235</v>
      </c>
      <c s="35" t="s">
        <v>4</v>
      </c>
      <c s="6" t="s">
        <v>236</v>
      </c>
      <c s="36" t="s">
        <v>67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27</v>
      </c>
    </row>
    <row r="93" spans="1:5" ht="12.75">
      <c r="A93" s="35" t="s">
        <v>53</v>
      </c>
      <c r="E93" s="39" t="s">
        <v>5</v>
      </c>
    </row>
    <row r="94" spans="1:5" ht="12.75">
      <c r="A94" s="35" t="s">
        <v>54</v>
      </c>
      <c r="E94" s="40" t="s">
        <v>5</v>
      </c>
    </row>
    <row r="95" spans="1:5" ht="12.75">
      <c r="A95" t="s">
        <v>55</v>
      </c>
      <c r="E95" s="39" t="s">
        <v>5</v>
      </c>
    </row>
    <row r="96" spans="1:16" ht="12.75">
      <c r="A96" t="s">
        <v>48</v>
      </c>
      <c s="34" t="s">
        <v>119</v>
      </c>
      <c s="34" t="s">
        <v>238</v>
      </c>
      <c s="35" t="s">
        <v>4</v>
      </c>
      <c s="6" t="s">
        <v>239</v>
      </c>
      <c s="36" t="s">
        <v>67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</v>
      </c>
      <c>
        <f>(M96*21)/100</f>
      </c>
      <c t="s">
        <v>27</v>
      </c>
    </row>
    <row r="97" spans="1:5" ht="12.75">
      <c r="A97" s="35" t="s">
        <v>53</v>
      </c>
      <c r="E97" s="39" t="s">
        <v>5</v>
      </c>
    </row>
    <row r="98" spans="1:5" ht="12.75">
      <c r="A98" s="35" t="s">
        <v>54</v>
      </c>
      <c r="E98" s="40" t="s">
        <v>5</v>
      </c>
    </row>
    <row r="99" spans="1:5" ht="12.75">
      <c r="A99" t="s">
        <v>55</v>
      </c>
      <c r="E99" s="39" t="s">
        <v>5</v>
      </c>
    </row>
    <row r="100" spans="1:13" ht="12.75">
      <c r="A100" t="s">
        <v>46</v>
      </c>
      <c r="C100" s="31" t="s">
        <v>61</v>
      </c>
      <c r="E100" s="33" t="s">
        <v>240</v>
      </c>
      <c r="J100" s="32">
        <f>0</f>
      </c>
      <c s="32">
        <f>0</f>
      </c>
      <c s="32">
        <f>0+L101+L105+L109+L113+L117+L121+L125+L129+L133+L137+L141+L145+L149+L153</f>
      </c>
      <c s="32">
        <f>0+M101+M105+M109+M113+M117+M121+M125+M129+M133+M137+M141+M145+M149+M153</f>
      </c>
    </row>
    <row r="101" spans="1:16" ht="25.5">
      <c r="A101" t="s">
        <v>48</v>
      </c>
      <c s="34" t="s">
        <v>122</v>
      </c>
      <c s="34" t="s">
        <v>290</v>
      </c>
      <c s="35" t="s">
        <v>4</v>
      </c>
      <c s="6" t="s">
        <v>291</v>
      </c>
      <c s="36" t="s">
        <v>67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2.75">
      <c r="A104" t="s">
        <v>55</v>
      </c>
      <c r="E104" s="39" t="s">
        <v>5</v>
      </c>
    </row>
    <row r="105" spans="1:16" ht="12.75">
      <c r="A105" t="s">
        <v>48</v>
      </c>
      <c s="34" t="s">
        <v>125</v>
      </c>
      <c s="34" t="s">
        <v>293</v>
      </c>
      <c s="35" t="s">
        <v>4</v>
      </c>
      <c s="6" t="s">
        <v>294</v>
      </c>
      <c s="36" t="s">
        <v>67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12.75">
      <c r="A108" t="s">
        <v>55</v>
      </c>
      <c r="E108" s="39" t="s">
        <v>5</v>
      </c>
    </row>
    <row r="109" spans="1:16" ht="12.75">
      <c r="A109" t="s">
        <v>48</v>
      </c>
      <c s="34" t="s">
        <v>128</v>
      </c>
      <c s="34" t="s">
        <v>296</v>
      </c>
      <c s="35" t="s">
        <v>4</v>
      </c>
      <c s="6" t="s">
        <v>297</v>
      </c>
      <c s="36" t="s">
        <v>67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12.75">
      <c r="A112" t="s">
        <v>55</v>
      </c>
      <c r="E112" s="39" t="s">
        <v>5</v>
      </c>
    </row>
    <row r="113" spans="1:16" ht="25.5">
      <c r="A113" t="s">
        <v>48</v>
      </c>
      <c s="34" t="s">
        <v>131</v>
      </c>
      <c s="34" t="s">
        <v>373</v>
      </c>
      <c s="35" t="s">
        <v>4</v>
      </c>
      <c s="6" t="s">
        <v>374</v>
      </c>
      <c s="36" t="s">
        <v>67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12.75">
      <c r="A116" t="s">
        <v>55</v>
      </c>
      <c r="E116" s="39" t="s">
        <v>5</v>
      </c>
    </row>
    <row r="117" spans="1:16" ht="25.5">
      <c r="A117" t="s">
        <v>48</v>
      </c>
      <c s="34" t="s">
        <v>134</v>
      </c>
      <c s="34" t="s">
        <v>375</v>
      </c>
      <c s="35" t="s">
        <v>4</v>
      </c>
      <c s="6" t="s">
        <v>376</v>
      </c>
      <c s="36" t="s">
        <v>67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12.75">
      <c r="A120" t="s">
        <v>55</v>
      </c>
      <c r="E120" s="39" t="s">
        <v>5</v>
      </c>
    </row>
    <row r="121" spans="1:16" ht="12.75">
      <c r="A121" t="s">
        <v>48</v>
      </c>
      <c s="34" t="s">
        <v>137</v>
      </c>
      <c s="34" t="s">
        <v>302</v>
      </c>
      <c s="35" t="s">
        <v>4</v>
      </c>
      <c s="6" t="s">
        <v>303</v>
      </c>
      <c s="36" t="s">
        <v>304</v>
      </c>
      <c s="37">
        <v>60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27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2.75">
      <c r="A124" t="s">
        <v>55</v>
      </c>
      <c r="E124" s="39" t="s">
        <v>5</v>
      </c>
    </row>
    <row r="125" spans="1:16" ht="12.75">
      <c r="A125" t="s">
        <v>48</v>
      </c>
      <c s="34" t="s">
        <v>140</v>
      </c>
      <c s="34" t="s">
        <v>306</v>
      </c>
      <c s="35" t="s">
        <v>4</v>
      </c>
      <c s="6" t="s">
        <v>307</v>
      </c>
      <c s="36" t="s">
        <v>304</v>
      </c>
      <c s="37">
        <v>20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27</v>
      </c>
    </row>
    <row r="126" spans="1:5" ht="12.75">
      <c r="A126" s="35" t="s">
        <v>53</v>
      </c>
      <c r="E126" s="39" t="s">
        <v>5</v>
      </c>
    </row>
    <row r="127" spans="1:5" ht="12.75">
      <c r="A127" s="35" t="s">
        <v>54</v>
      </c>
      <c r="E127" s="40" t="s">
        <v>5</v>
      </c>
    </row>
    <row r="128" spans="1:5" ht="12.75">
      <c r="A128" t="s">
        <v>55</v>
      </c>
      <c r="E128" s="39" t="s">
        <v>5</v>
      </c>
    </row>
    <row r="129" spans="1:16" ht="12.75">
      <c r="A129" t="s">
        <v>48</v>
      </c>
      <c s="34" t="s">
        <v>143</v>
      </c>
      <c s="34" t="s">
        <v>377</v>
      </c>
      <c s="35" t="s">
        <v>4</v>
      </c>
      <c s="6" t="s">
        <v>378</v>
      </c>
      <c s="36" t="s">
        <v>67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12.75">
      <c r="A130" s="35" t="s">
        <v>53</v>
      </c>
      <c r="E130" s="39" t="s">
        <v>5</v>
      </c>
    </row>
    <row r="131" spans="1:5" ht="12.75">
      <c r="A131" s="35" t="s">
        <v>54</v>
      </c>
      <c r="E131" s="40" t="s">
        <v>5</v>
      </c>
    </row>
    <row r="132" spans="1:5" ht="12.75">
      <c r="A132" t="s">
        <v>55</v>
      </c>
      <c r="E132" s="39" t="s">
        <v>5</v>
      </c>
    </row>
    <row r="133" spans="1:16" ht="12.75">
      <c r="A133" t="s">
        <v>48</v>
      </c>
      <c s="34" t="s">
        <v>146</v>
      </c>
      <c s="34" t="s">
        <v>309</v>
      </c>
      <c s="35" t="s">
        <v>4</v>
      </c>
      <c s="6" t="s">
        <v>310</v>
      </c>
      <c s="36" t="s">
        <v>304</v>
      </c>
      <c s="37">
        <v>100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5</v>
      </c>
    </row>
    <row r="136" spans="1:5" ht="12.75">
      <c r="A136" t="s">
        <v>55</v>
      </c>
      <c r="E136" s="39" t="s">
        <v>5</v>
      </c>
    </row>
    <row r="137" spans="1:16" ht="12.75">
      <c r="A137" t="s">
        <v>48</v>
      </c>
      <c s="34" t="s">
        <v>149</v>
      </c>
      <c s="34" t="s">
        <v>312</v>
      </c>
      <c s="35" t="s">
        <v>4</v>
      </c>
      <c s="6" t="s">
        <v>313</v>
      </c>
      <c s="36" t="s">
        <v>67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5</v>
      </c>
    </row>
    <row r="139" spans="1:5" ht="12.75">
      <c r="A139" s="35" t="s">
        <v>54</v>
      </c>
      <c r="E139" s="40" t="s">
        <v>5</v>
      </c>
    </row>
    <row r="140" spans="1:5" ht="12.75">
      <c r="A140" t="s">
        <v>55</v>
      </c>
      <c r="E140" s="39" t="s">
        <v>5</v>
      </c>
    </row>
    <row r="141" spans="1:16" ht="12.75">
      <c r="A141" t="s">
        <v>48</v>
      </c>
      <c s="34" t="s">
        <v>152</v>
      </c>
      <c s="34" t="s">
        <v>321</v>
      </c>
      <c s="35" t="s">
        <v>4</v>
      </c>
      <c s="6" t="s">
        <v>322</v>
      </c>
      <c s="36" t="s">
        <v>323</v>
      </c>
      <c s="37">
        <v>0.1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27</v>
      </c>
    </row>
    <row r="142" spans="1:5" ht="12.75">
      <c r="A142" s="35" t="s">
        <v>53</v>
      </c>
      <c r="E142" s="39" t="s">
        <v>5</v>
      </c>
    </row>
    <row r="143" spans="1:5" ht="12.75">
      <c r="A143" s="35" t="s">
        <v>54</v>
      </c>
      <c r="E143" s="40" t="s">
        <v>5</v>
      </c>
    </row>
    <row r="144" spans="1:5" ht="12.75">
      <c r="A144" t="s">
        <v>55</v>
      </c>
      <c r="E144" s="39" t="s">
        <v>5</v>
      </c>
    </row>
    <row r="145" spans="1:16" ht="12.75">
      <c r="A145" t="s">
        <v>48</v>
      </c>
      <c s="34" t="s">
        <v>155</v>
      </c>
      <c s="34" t="s">
        <v>379</v>
      </c>
      <c s="35" t="s">
        <v>4</v>
      </c>
      <c s="6" t="s">
        <v>380</v>
      </c>
      <c s="36" t="s">
        <v>67</v>
      </c>
      <c s="37">
        <v>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27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5</v>
      </c>
    </row>
    <row r="148" spans="1:5" ht="12.75">
      <c r="A148" t="s">
        <v>55</v>
      </c>
      <c r="E148" s="39" t="s">
        <v>5</v>
      </c>
    </row>
    <row r="149" spans="1:16" ht="12.75">
      <c r="A149" t="s">
        <v>48</v>
      </c>
      <c s="34" t="s">
        <v>158</v>
      </c>
      <c s="34" t="s">
        <v>381</v>
      </c>
      <c s="35" t="s">
        <v>5</v>
      </c>
      <c s="6" t="s">
        <v>382</v>
      </c>
      <c s="36" t="s">
        <v>67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53</v>
      </c>
      <c r="E150" s="39" t="s">
        <v>5</v>
      </c>
    </row>
    <row r="151" spans="1:5" ht="12.75">
      <c r="A151" s="35" t="s">
        <v>54</v>
      </c>
      <c r="E151" s="40" t="s">
        <v>5</v>
      </c>
    </row>
    <row r="152" spans="1:5" ht="12.75">
      <c r="A152" t="s">
        <v>55</v>
      </c>
      <c r="E152" s="39" t="s">
        <v>5</v>
      </c>
    </row>
    <row r="153" spans="1:16" ht="25.5">
      <c r="A153" t="s">
        <v>48</v>
      </c>
      <c s="34" t="s">
        <v>162</v>
      </c>
      <c s="34" t="s">
        <v>383</v>
      </c>
      <c s="35" t="s">
        <v>4</v>
      </c>
      <c s="6" t="s">
        <v>384</v>
      </c>
      <c s="36" t="s">
        <v>67</v>
      </c>
      <c s="37">
        <v>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27</v>
      </c>
    </row>
    <row r="154" spans="1:5" ht="12.75">
      <c r="A154" s="35" t="s">
        <v>53</v>
      </c>
      <c r="E154" s="39" t="s">
        <v>5</v>
      </c>
    </row>
    <row r="155" spans="1:5" ht="12.75">
      <c r="A155" s="35" t="s">
        <v>54</v>
      </c>
      <c r="E155" s="40" t="s">
        <v>5</v>
      </c>
    </row>
    <row r="156" spans="1:5" ht="12.75">
      <c r="A156" t="s">
        <v>55</v>
      </c>
      <c r="E15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COUNTIFS(L8:L346,"=0",A8:A346,"P")+COUNTIFS(L8:L346,"",A8:A346,"P")+SUM(Q8:Q346)</f>
      </c>
    </row>
    <row r="8" spans="1:13" ht="12.75">
      <c r="A8" t="s">
        <v>44</v>
      </c>
      <c r="C8" s="28" t="s">
        <v>387</v>
      </c>
      <c r="E8" s="30" t="s">
        <v>386</v>
      </c>
      <c r="J8" s="29">
        <f>0+J9+J74+J183+J244+J337</f>
      </c>
      <c s="29">
        <f>0+K9+K74+K183+K244+K337</f>
      </c>
      <c s="29">
        <f>0+L9+L74+L183+L244+L337</f>
      </c>
      <c s="29">
        <f>0+M9+M74+M183+M244+M337</f>
      </c>
    </row>
    <row r="9" spans="1:13" ht="12.75">
      <c r="A9" t="s">
        <v>46</v>
      </c>
      <c r="C9" s="31" t="s">
        <v>4</v>
      </c>
      <c r="E9" s="33" t="s">
        <v>47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48</v>
      </c>
      <c s="34" t="s">
        <v>4</v>
      </c>
      <c s="34" t="s">
        <v>49</v>
      </c>
      <c s="35" t="s">
        <v>4</v>
      </c>
      <c s="6" t="s">
        <v>50</v>
      </c>
      <c s="36" t="s">
        <v>51</v>
      </c>
      <c s="37">
        <v>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27</v>
      </c>
      <c s="34" t="s">
        <v>56</v>
      </c>
      <c s="35" t="s">
        <v>4</v>
      </c>
      <c s="6" t="s">
        <v>57</v>
      </c>
      <c s="36" t="s">
        <v>51</v>
      </c>
      <c s="37">
        <v>196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12.75">
      <c r="A18" t="s">
        <v>48</v>
      </c>
      <c s="34" t="s">
        <v>26</v>
      </c>
      <c s="34" t="s">
        <v>58</v>
      </c>
      <c s="35" t="s">
        <v>4</v>
      </c>
      <c s="6" t="s">
        <v>59</v>
      </c>
      <c s="36" t="s">
        <v>60</v>
      </c>
      <c s="37">
        <v>222.589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  <row r="22" spans="1:16" ht="12.75">
      <c r="A22" t="s">
        <v>48</v>
      </c>
      <c s="34" t="s">
        <v>61</v>
      </c>
      <c s="34" t="s">
        <v>62</v>
      </c>
      <c s="35" t="s">
        <v>4</v>
      </c>
      <c s="6" t="s">
        <v>63</v>
      </c>
      <c s="36" t="s">
        <v>51</v>
      </c>
      <c s="37">
        <v>233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2.75">
      <c r="A25" t="s">
        <v>55</v>
      </c>
      <c r="E25" s="39" t="s">
        <v>5</v>
      </c>
    </row>
    <row r="26" spans="1:16" ht="12.75">
      <c r="A26" t="s">
        <v>48</v>
      </c>
      <c s="34" t="s">
        <v>64</v>
      </c>
      <c s="34" t="s">
        <v>65</v>
      </c>
      <c s="35" t="s">
        <v>4</v>
      </c>
      <c s="6" t="s">
        <v>66</v>
      </c>
      <c s="36" t="s">
        <v>67</v>
      </c>
      <c s="37">
        <v>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55</v>
      </c>
      <c r="E29" s="39" t="s">
        <v>5</v>
      </c>
    </row>
    <row r="30" spans="1:16" ht="12.75">
      <c r="A30" t="s">
        <v>48</v>
      </c>
      <c s="34" t="s">
        <v>68</v>
      </c>
      <c s="34" t="s">
        <v>346</v>
      </c>
      <c s="35" t="s">
        <v>4</v>
      </c>
      <c s="6" t="s">
        <v>347</v>
      </c>
      <c s="36" t="s">
        <v>60</v>
      </c>
      <c s="37">
        <v>170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2.75">
      <c r="A33" t="s">
        <v>55</v>
      </c>
      <c r="E33" s="39" t="s">
        <v>5</v>
      </c>
    </row>
    <row r="34" spans="1:16" ht="12.75">
      <c r="A34" t="s">
        <v>48</v>
      </c>
      <c s="34" t="s">
        <v>71</v>
      </c>
      <c s="34" t="s">
        <v>69</v>
      </c>
      <c s="35" t="s">
        <v>4</v>
      </c>
      <c s="6" t="s">
        <v>70</v>
      </c>
      <c s="36" t="s">
        <v>60</v>
      </c>
      <c s="37">
        <v>233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12.75">
      <c r="A37" t="s">
        <v>55</v>
      </c>
      <c r="E37" s="39" t="s">
        <v>5</v>
      </c>
    </row>
    <row r="38" spans="1:16" ht="12.75">
      <c r="A38" t="s">
        <v>48</v>
      </c>
      <c s="34" t="s">
        <v>74</v>
      </c>
      <c s="34" t="s">
        <v>72</v>
      </c>
      <c s="35" t="s">
        <v>4</v>
      </c>
      <c s="6" t="s">
        <v>73</v>
      </c>
      <c s="36" t="s">
        <v>60</v>
      </c>
      <c s="37">
        <v>870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2.75">
      <c r="A41" t="s">
        <v>55</v>
      </c>
      <c r="E41" s="39" t="s">
        <v>5</v>
      </c>
    </row>
    <row r="42" spans="1:16" ht="12.75">
      <c r="A42" t="s">
        <v>48</v>
      </c>
      <c s="34" t="s">
        <v>77</v>
      </c>
      <c s="34" t="s">
        <v>75</v>
      </c>
      <c s="35" t="s">
        <v>4</v>
      </c>
      <c s="6" t="s">
        <v>76</v>
      </c>
      <c s="36" t="s">
        <v>60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2.75">
      <c r="A45" t="s">
        <v>55</v>
      </c>
      <c r="E45" s="39" t="s">
        <v>5</v>
      </c>
    </row>
    <row r="46" spans="1:16" ht="25.5">
      <c r="A46" t="s">
        <v>48</v>
      </c>
      <c s="34" t="s">
        <v>80</v>
      </c>
      <c s="34" t="s">
        <v>348</v>
      </c>
      <c s="35" t="s">
        <v>4</v>
      </c>
      <c s="6" t="s">
        <v>349</v>
      </c>
      <c s="36" t="s">
        <v>67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12.75">
      <c r="A49" t="s">
        <v>55</v>
      </c>
      <c r="E49" s="39" t="s">
        <v>5</v>
      </c>
    </row>
    <row r="50" spans="1:16" ht="25.5">
      <c r="A50" t="s">
        <v>48</v>
      </c>
      <c s="34" t="s">
        <v>83</v>
      </c>
      <c s="34" t="s">
        <v>78</v>
      </c>
      <c s="35" t="s">
        <v>4</v>
      </c>
      <c s="6" t="s">
        <v>79</v>
      </c>
      <c s="36" t="s">
        <v>67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</v>
      </c>
    </row>
    <row r="53" spans="1:5" ht="12.75">
      <c r="A53" t="s">
        <v>55</v>
      </c>
      <c r="E53" s="39" t="s">
        <v>5</v>
      </c>
    </row>
    <row r="54" spans="1:16" ht="12.75">
      <c r="A54" t="s">
        <v>48</v>
      </c>
      <c s="34" t="s">
        <v>86</v>
      </c>
      <c s="34" t="s">
        <v>81</v>
      </c>
      <c s="35" t="s">
        <v>4</v>
      </c>
      <c s="6" t="s">
        <v>82</v>
      </c>
      <c s="36" t="s">
        <v>60</v>
      </c>
      <c s="37">
        <v>296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</v>
      </c>
    </row>
    <row r="57" spans="1:5" ht="12.75">
      <c r="A57" t="s">
        <v>55</v>
      </c>
      <c r="E57" s="39" t="s">
        <v>5</v>
      </c>
    </row>
    <row r="58" spans="1:16" ht="12.75">
      <c r="A58" t="s">
        <v>48</v>
      </c>
      <c s="34" t="s">
        <v>89</v>
      </c>
      <c s="34" t="s">
        <v>84</v>
      </c>
      <c s="35" t="s">
        <v>4</v>
      </c>
      <c s="6" t="s">
        <v>85</v>
      </c>
      <c s="36" t="s">
        <v>60</v>
      </c>
      <c s="37">
        <v>768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2.75">
      <c r="A61" t="s">
        <v>55</v>
      </c>
      <c r="E61" s="39" t="s">
        <v>5</v>
      </c>
    </row>
    <row r="62" spans="1:16" ht="25.5">
      <c r="A62" t="s">
        <v>48</v>
      </c>
      <c s="34" t="s">
        <v>92</v>
      </c>
      <c s="34" t="s">
        <v>87</v>
      </c>
      <c s="35" t="s">
        <v>4</v>
      </c>
      <c s="6" t="s">
        <v>88</v>
      </c>
      <c s="36" t="s">
        <v>60</v>
      </c>
      <c s="37">
        <v>266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2.75">
      <c r="A65" t="s">
        <v>55</v>
      </c>
      <c r="E65" s="39" t="s">
        <v>5</v>
      </c>
    </row>
    <row r="66" spans="1:16" ht="25.5">
      <c r="A66" t="s">
        <v>48</v>
      </c>
      <c s="34" t="s">
        <v>96</v>
      </c>
      <c s="34" t="s">
        <v>90</v>
      </c>
      <c s="35" t="s">
        <v>4</v>
      </c>
      <c s="6" t="s">
        <v>91</v>
      </c>
      <c s="36" t="s">
        <v>60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55</v>
      </c>
      <c r="E69" s="39" t="s">
        <v>5</v>
      </c>
    </row>
    <row r="70" spans="1:16" ht="12.75">
      <c r="A70" t="s">
        <v>48</v>
      </c>
      <c s="34" t="s">
        <v>100</v>
      </c>
      <c s="34" t="s">
        <v>93</v>
      </c>
      <c s="35" t="s">
        <v>4</v>
      </c>
      <c s="6" t="s">
        <v>94</v>
      </c>
      <c s="36" t="s">
        <v>60</v>
      </c>
      <c s="37">
        <v>35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5</v>
      </c>
    </row>
    <row r="73" spans="1:5" ht="12.75">
      <c r="A73" t="s">
        <v>55</v>
      </c>
      <c r="E73" s="39" t="s">
        <v>5</v>
      </c>
    </row>
    <row r="74" spans="1:13" ht="12.75">
      <c r="A74" t="s">
        <v>46</v>
      </c>
      <c r="C74" s="31" t="s">
        <v>27</v>
      </c>
      <c r="E74" s="33" t="s">
        <v>95</v>
      </c>
      <c r="J74" s="32">
        <f>0</f>
      </c>
      <c s="32">
        <f>0</f>
      </c>
      <c s="32">
        <f>0+L75+L79+L83+L87+L91+L95+L99+L103+L107+L111+L115+L119+L123+L127+L131+L135+L139+L143+L147+L151+L155+L159+L163+L167+L171+L175+L179</f>
      </c>
      <c s="32">
        <f>0+M75+M79+M83+M87+M91+M95+M99+M103+M107+M111+M115+M119+M123+M127+M131+M135+M139+M143+M147+M151+M155+M159+M163+M167+M171+M175+M179</f>
      </c>
    </row>
    <row r="75" spans="1:16" ht="12.75">
      <c r="A75" t="s">
        <v>48</v>
      </c>
      <c s="34" t="s">
        <v>103</v>
      </c>
      <c s="34" t="s">
        <v>97</v>
      </c>
      <c s="35" t="s">
        <v>4</v>
      </c>
      <c s="6" t="s">
        <v>98</v>
      </c>
      <c s="36" t="s">
        <v>99</v>
      </c>
      <c s="37">
        <v>9.755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27</v>
      </c>
    </row>
    <row r="76" spans="1:5" ht="12.75">
      <c r="A76" s="35" t="s">
        <v>53</v>
      </c>
      <c r="E76" s="39" t="s">
        <v>5</v>
      </c>
    </row>
    <row r="77" spans="1:5" ht="12.75">
      <c r="A77" s="35" t="s">
        <v>54</v>
      </c>
      <c r="E77" s="40" t="s">
        <v>5</v>
      </c>
    </row>
    <row r="78" spans="1:5" ht="12.75">
      <c r="A78" t="s">
        <v>55</v>
      </c>
      <c r="E78" s="39" t="s">
        <v>5</v>
      </c>
    </row>
    <row r="79" spans="1:16" ht="12.75">
      <c r="A79" t="s">
        <v>48</v>
      </c>
      <c s="34" t="s">
        <v>106</v>
      </c>
      <c s="34" t="s">
        <v>101</v>
      </c>
      <c s="35" t="s">
        <v>4</v>
      </c>
      <c s="6" t="s">
        <v>102</v>
      </c>
      <c s="36" t="s">
        <v>99</v>
      </c>
      <c s="37">
        <v>6.15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</v>
      </c>
      <c>
        <f>(M79*21)/100</f>
      </c>
      <c t="s">
        <v>27</v>
      </c>
    </row>
    <row r="80" spans="1:5" ht="12.75">
      <c r="A80" s="35" t="s">
        <v>53</v>
      </c>
      <c r="E80" s="39" t="s">
        <v>5</v>
      </c>
    </row>
    <row r="81" spans="1:5" ht="12.75">
      <c r="A81" s="35" t="s">
        <v>54</v>
      </c>
      <c r="E81" s="40" t="s">
        <v>5</v>
      </c>
    </row>
    <row r="82" spans="1:5" ht="12.75">
      <c r="A82" t="s">
        <v>55</v>
      </c>
      <c r="E82" s="39" t="s">
        <v>5</v>
      </c>
    </row>
    <row r="83" spans="1:16" ht="12.75">
      <c r="A83" t="s">
        <v>48</v>
      </c>
      <c s="34" t="s">
        <v>109</v>
      </c>
      <c s="34" t="s">
        <v>104</v>
      </c>
      <c s="35" t="s">
        <v>4</v>
      </c>
      <c s="6" t="s">
        <v>105</v>
      </c>
      <c s="36" t="s">
        <v>99</v>
      </c>
      <c s="37">
        <v>12.025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</v>
      </c>
      <c>
        <f>(M83*21)/100</f>
      </c>
      <c t="s">
        <v>27</v>
      </c>
    </row>
    <row r="84" spans="1:5" ht="12.75">
      <c r="A84" s="35" t="s">
        <v>53</v>
      </c>
      <c r="E84" s="39" t="s">
        <v>5</v>
      </c>
    </row>
    <row r="85" spans="1:5" ht="12.75">
      <c r="A85" s="35" t="s">
        <v>54</v>
      </c>
      <c r="E85" s="40" t="s">
        <v>5</v>
      </c>
    </row>
    <row r="86" spans="1:5" ht="12.75">
      <c r="A86" t="s">
        <v>55</v>
      </c>
      <c r="E86" s="39" t="s">
        <v>5</v>
      </c>
    </row>
    <row r="87" spans="1:16" ht="12.75">
      <c r="A87" t="s">
        <v>48</v>
      </c>
      <c s="34" t="s">
        <v>113</v>
      </c>
      <c s="34" t="s">
        <v>107</v>
      </c>
      <c s="35" t="s">
        <v>4</v>
      </c>
      <c s="6" t="s">
        <v>108</v>
      </c>
      <c s="36" t="s">
        <v>99</v>
      </c>
      <c s="37">
        <v>6.15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</v>
      </c>
      <c>
        <f>(M87*21)/100</f>
      </c>
      <c t="s">
        <v>27</v>
      </c>
    </row>
    <row r="88" spans="1:5" ht="12.75">
      <c r="A88" s="35" t="s">
        <v>53</v>
      </c>
      <c r="E88" s="39" t="s">
        <v>5</v>
      </c>
    </row>
    <row r="89" spans="1:5" ht="12.75">
      <c r="A89" s="35" t="s">
        <v>54</v>
      </c>
      <c r="E89" s="40" t="s">
        <v>5</v>
      </c>
    </row>
    <row r="90" spans="1:5" ht="12.75">
      <c r="A90" t="s">
        <v>55</v>
      </c>
      <c r="E90" s="39" t="s">
        <v>5</v>
      </c>
    </row>
    <row r="91" spans="1:16" ht="12.75">
      <c r="A91" t="s">
        <v>48</v>
      </c>
      <c s="34" t="s">
        <v>116</v>
      </c>
      <c s="34" t="s">
        <v>110</v>
      </c>
      <c s="35" t="s">
        <v>5</v>
      </c>
      <c s="6" t="s">
        <v>111</v>
      </c>
      <c s="36" t="s">
        <v>99</v>
      </c>
      <c s="37">
        <v>2.27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53</v>
      </c>
      <c r="E92" s="39" t="s">
        <v>5</v>
      </c>
    </row>
    <row r="93" spans="1:5" ht="12.75">
      <c r="A93" s="35" t="s">
        <v>54</v>
      </c>
      <c r="E93" s="40" t="s">
        <v>5</v>
      </c>
    </row>
    <row r="94" spans="1:5" ht="12.75">
      <c r="A94" t="s">
        <v>55</v>
      </c>
      <c r="E94" s="39" t="s">
        <v>5</v>
      </c>
    </row>
    <row r="95" spans="1:16" ht="25.5">
      <c r="A95" t="s">
        <v>48</v>
      </c>
      <c s="34" t="s">
        <v>119</v>
      </c>
      <c s="34" t="s">
        <v>114</v>
      </c>
      <c s="35" t="s">
        <v>4</v>
      </c>
      <c s="6" t="s">
        <v>115</v>
      </c>
      <c s="36" t="s">
        <v>67</v>
      </c>
      <c s="37">
        <v>16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5</v>
      </c>
    </row>
    <row r="98" spans="1:5" ht="12.75">
      <c r="A98" t="s">
        <v>55</v>
      </c>
      <c r="E98" s="39" t="s">
        <v>5</v>
      </c>
    </row>
    <row r="99" spans="1:16" ht="25.5">
      <c r="A99" t="s">
        <v>48</v>
      </c>
      <c s="34" t="s">
        <v>122</v>
      </c>
      <c s="34" t="s">
        <v>117</v>
      </c>
      <c s="35" t="s">
        <v>4</v>
      </c>
      <c s="6" t="s">
        <v>118</v>
      </c>
      <c s="36" t="s">
        <v>67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27</v>
      </c>
    </row>
    <row r="100" spans="1:5" ht="12.75">
      <c r="A100" s="35" t="s">
        <v>53</v>
      </c>
      <c r="E100" s="39" t="s">
        <v>5</v>
      </c>
    </row>
    <row r="101" spans="1:5" ht="12.75">
      <c r="A101" s="35" t="s">
        <v>54</v>
      </c>
      <c r="E101" s="40" t="s">
        <v>5</v>
      </c>
    </row>
    <row r="102" spans="1:5" ht="12.75">
      <c r="A102" t="s">
        <v>55</v>
      </c>
      <c r="E102" s="39" t="s">
        <v>5</v>
      </c>
    </row>
    <row r="103" spans="1:16" ht="25.5">
      <c r="A103" t="s">
        <v>48</v>
      </c>
      <c s="34" t="s">
        <v>125</v>
      </c>
      <c s="34" t="s">
        <v>120</v>
      </c>
      <c s="35" t="s">
        <v>4</v>
      </c>
      <c s="6" t="s">
        <v>121</v>
      </c>
      <c s="36" t="s">
        <v>67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52</v>
      </c>
      <c>
        <f>(M103*21)/100</f>
      </c>
      <c t="s">
        <v>27</v>
      </c>
    </row>
    <row r="104" spans="1:5" ht="12.75">
      <c r="A104" s="35" t="s">
        <v>53</v>
      </c>
      <c r="E104" s="39" t="s">
        <v>5</v>
      </c>
    </row>
    <row r="105" spans="1:5" ht="12.75">
      <c r="A105" s="35" t="s">
        <v>54</v>
      </c>
      <c r="E105" s="40" t="s">
        <v>5</v>
      </c>
    </row>
    <row r="106" spans="1:5" ht="12.75">
      <c r="A106" t="s">
        <v>55</v>
      </c>
      <c r="E106" s="39" t="s">
        <v>5</v>
      </c>
    </row>
    <row r="107" spans="1:16" ht="12.75">
      <c r="A107" t="s">
        <v>48</v>
      </c>
      <c s="34" t="s">
        <v>128</v>
      </c>
      <c s="34" t="s">
        <v>123</v>
      </c>
      <c s="35" t="s">
        <v>4</v>
      </c>
      <c s="6" t="s">
        <v>124</v>
      </c>
      <c s="36" t="s">
        <v>67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52</v>
      </c>
      <c>
        <f>(M107*21)/100</f>
      </c>
      <c t="s">
        <v>27</v>
      </c>
    </row>
    <row r="108" spans="1:5" ht="12.75">
      <c r="A108" s="35" t="s">
        <v>53</v>
      </c>
      <c r="E108" s="39" t="s">
        <v>5</v>
      </c>
    </row>
    <row r="109" spans="1:5" ht="12.75">
      <c r="A109" s="35" t="s">
        <v>54</v>
      </c>
      <c r="E109" s="40" t="s">
        <v>5</v>
      </c>
    </row>
    <row r="110" spans="1:5" ht="12.75">
      <c r="A110" t="s">
        <v>55</v>
      </c>
      <c r="E110" s="39" t="s">
        <v>5</v>
      </c>
    </row>
    <row r="111" spans="1:16" ht="12.75">
      <c r="A111" t="s">
        <v>48</v>
      </c>
      <c s="34" t="s">
        <v>131</v>
      </c>
      <c s="34" t="s">
        <v>126</v>
      </c>
      <c s="35" t="s">
        <v>4</v>
      </c>
      <c s="6" t="s">
        <v>127</v>
      </c>
      <c s="36" t="s">
        <v>67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</v>
      </c>
    </row>
    <row r="113" spans="1:5" ht="12.75">
      <c r="A113" s="35" t="s">
        <v>54</v>
      </c>
      <c r="E113" s="40" t="s">
        <v>5</v>
      </c>
    </row>
    <row r="114" spans="1:5" ht="12.75">
      <c r="A114" t="s">
        <v>55</v>
      </c>
      <c r="E114" s="39" t="s">
        <v>5</v>
      </c>
    </row>
    <row r="115" spans="1:16" ht="12.75">
      <c r="A115" t="s">
        <v>48</v>
      </c>
      <c s="34" t="s">
        <v>134</v>
      </c>
      <c s="34" t="s">
        <v>350</v>
      </c>
      <c s="35" t="s">
        <v>4</v>
      </c>
      <c s="6" t="s">
        <v>351</v>
      </c>
      <c s="36" t="s">
        <v>60</v>
      </c>
      <c s="37">
        <v>160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</v>
      </c>
    </row>
    <row r="117" spans="1:5" ht="12.75">
      <c r="A117" s="35" t="s">
        <v>54</v>
      </c>
      <c r="E117" s="40" t="s">
        <v>5</v>
      </c>
    </row>
    <row r="118" spans="1:5" ht="12.75">
      <c r="A118" t="s">
        <v>55</v>
      </c>
      <c r="E118" s="39" t="s">
        <v>5</v>
      </c>
    </row>
    <row r="119" spans="1:16" ht="25.5">
      <c r="A119" t="s">
        <v>48</v>
      </c>
      <c s="34" t="s">
        <v>137</v>
      </c>
      <c s="34" t="s">
        <v>352</v>
      </c>
      <c s="35" t="s">
        <v>4</v>
      </c>
      <c s="6" t="s">
        <v>353</v>
      </c>
      <c s="36" t="s">
        <v>67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</v>
      </c>
    </row>
    <row r="121" spans="1:5" ht="12.75">
      <c r="A121" s="35" t="s">
        <v>54</v>
      </c>
      <c r="E121" s="40" t="s">
        <v>5</v>
      </c>
    </row>
    <row r="122" spans="1:5" ht="12.75">
      <c r="A122" t="s">
        <v>55</v>
      </c>
      <c r="E122" s="39" t="s">
        <v>5</v>
      </c>
    </row>
    <row r="123" spans="1:16" ht="12.75">
      <c r="A123" t="s">
        <v>48</v>
      </c>
      <c s="34" t="s">
        <v>140</v>
      </c>
      <c s="34" t="s">
        <v>129</v>
      </c>
      <c s="35" t="s">
        <v>4</v>
      </c>
      <c s="6" t="s">
        <v>130</v>
      </c>
      <c s="36" t="s">
        <v>67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27</v>
      </c>
    </row>
    <row r="124" spans="1:5" ht="12.75">
      <c r="A124" s="35" t="s">
        <v>53</v>
      </c>
      <c r="E124" s="39" t="s">
        <v>5</v>
      </c>
    </row>
    <row r="125" spans="1:5" ht="12.75">
      <c r="A125" s="35" t="s">
        <v>54</v>
      </c>
      <c r="E125" s="40" t="s">
        <v>5</v>
      </c>
    </row>
    <row r="126" spans="1:5" ht="12.75">
      <c r="A126" t="s">
        <v>55</v>
      </c>
      <c r="E126" s="39" t="s">
        <v>5</v>
      </c>
    </row>
    <row r="127" spans="1:16" ht="12.75">
      <c r="A127" t="s">
        <v>48</v>
      </c>
      <c s="34" t="s">
        <v>143</v>
      </c>
      <c s="34" t="s">
        <v>132</v>
      </c>
      <c s="35" t="s">
        <v>4</v>
      </c>
      <c s="6" t="s">
        <v>133</v>
      </c>
      <c s="36" t="s">
        <v>67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52</v>
      </c>
      <c>
        <f>(M127*21)/100</f>
      </c>
      <c t="s">
        <v>27</v>
      </c>
    </row>
    <row r="128" spans="1:5" ht="12.75">
      <c r="A128" s="35" t="s">
        <v>53</v>
      </c>
      <c r="E128" s="39" t="s">
        <v>5</v>
      </c>
    </row>
    <row r="129" spans="1:5" ht="12.75">
      <c r="A129" s="35" t="s">
        <v>54</v>
      </c>
      <c r="E129" s="40" t="s">
        <v>5</v>
      </c>
    </row>
    <row r="130" spans="1:5" ht="12.75">
      <c r="A130" t="s">
        <v>55</v>
      </c>
      <c r="E130" s="39" t="s">
        <v>5</v>
      </c>
    </row>
    <row r="131" spans="1:16" ht="12.75">
      <c r="A131" t="s">
        <v>48</v>
      </c>
      <c s="34" t="s">
        <v>146</v>
      </c>
      <c s="34" t="s">
        <v>135</v>
      </c>
      <c s="35" t="s">
        <v>4</v>
      </c>
      <c s="6" t="s">
        <v>136</v>
      </c>
      <c s="36" t="s">
        <v>67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52</v>
      </c>
      <c>
        <f>(M131*21)/100</f>
      </c>
      <c t="s">
        <v>27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5</v>
      </c>
    </row>
    <row r="134" spans="1:5" ht="12.75">
      <c r="A134" t="s">
        <v>55</v>
      </c>
      <c r="E134" s="39" t="s">
        <v>5</v>
      </c>
    </row>
    <row r="135" spans="1:16" ht="25.5">
      <c r="A135" t="s">
        <v>48</v>
      </c>
      <c s="34" t="s">
        <v>149</v>
      </c>
      <c s="34" t="s">
        <v>138</v>
      </c>
      <c s="35" t="s">
        <v>4</v>
      </c>
      <c s="6" t="s">
        <v>139</v>
      </c>
      <c s="36" t="s">
        <v>67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52</v>
      </c>
      <c>
        <f>(M135*21)/100</f>
      </c>
      <c t="s">
        <v>27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5</v>
      </c>
    </row>
    <row r="138" spans="1:5" ht="12.75">
      <c r="A138" t="s">
        <v>55</v>
      </c>
      <c r="E138" s="39" t="s">
        <v>5</v>
      </c>
    </row>
    <row r="139" spans="1:16" ht="12.75">
      <c r="A139" t="s">
        <v>48</v>
      </c>
      <c s="34" t="s">
        <v>152</v>
      </c>
      <c s="34" t="s">
        <v>141</v>
      </c>
      <c s="35" t="s">
        <v>4</v>
      </c>
      <c s="6" t="s">
        <v>142</v>
      </c>
      <c s="36" t="s">
        <v>60</v>
      </c>
      <c s="37">
        <v>4623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52</v>
      </c>
      <c>
        <f>(M139*21)/100</f>
      </c>
      <c t="s">
        <v>27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2.75">
      <c r="A142" t="s">
        <v>55</v>
      </c>
      <c r="E142" s="39" t="s">
        <v>5</v>
      </c>
    </row>
    <row r="143" spans="1:16" ht="12.75">
      <c r="A143" t="s">
        <v>48</v>
      </c>
      <c s="34" t="s">
        <v>155</v>
      </c>
      <c s="34" t="s">
        <v>144</v>
      </c>
      <c s="35" t="s">
        <v>4</v>
      </c>
      <c s="6" t="s">
        <v>145</v>
      </c>
      <c s="36" t="s">
        <v>60</v>
      </c>
      <c s="37">
        <v>4623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27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2.75">
      <c r="A146" t="s">
        <v>55</v>
      </c>
      <c r="E146" s="39" t="s">
        <v>5</v>
      </c>
    </row>
    <row r="147" spans="1:16" ht="12.75">
      <c r="A147" t="s">
        <v>48</v>
      </c>
      <c s="34" t="s">
        <v>158</v>
      </c>
      <c s="34" t="s">
        <v>147</v>
      </c>
      <c s="35" t="s">
        <v>4</v>
      </c>
      <c s="6" t="s">
        <v>148</v>
      </c>
      <c s="36" t="s">
        <v>67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52</v>
      </c>
      <c>
        <f>(M147*21)/100</f>
      </c>
      <c t="s">
        <v>27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2.75">
      <c r="A150" t="s">
        <v>55</v>
      </c>
      <c r="E150" s="39" t="s">
        <v>5</v>
      </c>
    </row>
    <row r="151" spans="1:16" ht="12.75">
      <c r="A151" t="s">
        <v>48</v>
      </c>
      <c s="34" t="s">
        <v>162</v>
      </c>
      <c s="34" t="s">
        <v>150</v>
      </c>
      <c s="35" t="s">
        <v>4</v>
      </c>
      <c s="6" t="s">
        <v>151</v>
      </c>
      <c s="36" t="s">
        <v>67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52</v>
      </c>
      <c>
        <f>(M151*21)/100</f>
      </c>
      <c t="s">
        <v>27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2.75">
      <c r="A154" t="s">
        <v>55</v>
      </c>
      <c r="E154" s="39" t="s">
        <v>5</v>
      </c>
    </row>
    <row r="155" spans="1:16" ht="12.75">
      <c r="A155" t="s">
        <v>48</v>
      </c>
      <c s="34" t="s">
        <v>165</v>
      </c>
      <c s="34" t="s">
        <v>153</v>
      </c>
      <c s="35" t="s">
        <v>4</v>
      </c>
      <c s="6" t="s">
        <v>154</v>
      </c>
      <c s="36" t="s">
        <v>67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52</v>
      </c>
      <c>
        <f>(M155*21)/100</f>
      </c>
      <c t="s">
        <v>27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2.75">
      <c r="A158" t="s">
        <v>55</v>
      </c>
      <c r="E158" s="39" t="s">
        <v>5</v>
      </c>
    </row>
    <row r="159" spans="1:16" ht="12.75">
      <c r="A159" t="s">
        <v>48</v>
      </c>
      <c s="34" t="s">
        <v>169</v>
      </c>
      <c s="34" t="s">
        <v>156</v>
      </c>
      <c s="35" t="s">
        <v>4</v>
      </c>
      <c s="6" t="s">
        <v>157</v>
      </c>
      <c s="36" t="s">
        <v>67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52</v>
      </c>
      <c>
        <f>(M159*21)/100</f>
      </c>
      <c t="s">
        <v>27</v>
      </c>
    </row>
    <row r="160" spans="1:5" ht="12.75">
      <c r="A160" s="35" t="s">
        <v>53</v>
      </c>
      <c r="E160" s="39" t="s">
        <v>5</v>
      </c>
    </row>
    <row r="161" spans="1:5" ht="12.75">
      <c r="A161" s="35" t="s">
        <v>54</v>
      </c>
      <c r="E161" s="40" t="s">
        <v>5</v>
      </c>
    </row>
    <row r="162" spans="1:5" ht="12.75">
      <c r="A162" t="s">
        <v>55</v>
      </c>
      <c r="E162" s="39" t="s">
        <v>5</v>
      </c>
    </row>
    <row r="163" spans="1:16" ht="12.75">
      <c r="A163" t="s">
        <v>48</v>
      </c>
      <c s="34" t="s">
        <v>172</v>
      </c>
      <c s="34" t="s">
        <v>159</v>
      </c>
      <c s="35" t="s">
        <v>4</v>
      </c>
      <c s="6" t="s">
        <v>160</v>
      </c>
      <c s="36" t="s">
        <v>161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52</v>
      </c>
      <c>
        <f>(M163*21)/100</f>
      </c>
      <c t="s">
        <v>27</v>
      </c>
    </row>
    <row r="164" spans="1:5" ht="12.75">
      <c r="A164" s="35" t="s">
        <v>53</v>
      </c>
      <c r="E164" s="39" t="s">
        <v>5</v>
      </c>
    </row>
    <row r="165" spans="1:5" ht="12.75">
      <c r="A165" s="35" t="s">
        <v>54</v>
      </c>
      <c r="E165" s="40" t="s">
        <v>5</v>
      </c>
    </row>
    <row r="166" spans="1:5" ht="12.75">
      <c r="A166" t="s">
        <v>55</v>
      </c>
      <c r="E166" s="39" t="s">
        <v>5</v>
      </c>
    </row>
    <row r="167" spans="1:16" ht="12.75">
      <c r="A167" t="s">
        <v>48</v>
      </c>
      <c s="34" t="s">
        <v>176</v>
      </c>
      <c s="34" t="s">
        <v>163</v>
      </c>
      <c s="35" t="s">
        <v>4</v>
      </c>
      <c s="6" t="s">
        <v>164</v>
      </c>
      <c s="36" t="s">
        <v>60</v>
      </c>
      <c s="37">
        <v>4623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</v>
      </c>
      <c>
        <f>(M167*21)/100</f>
      </c>
      <c t="s">
        <v>27</v>
      </c>
    </row>
    <row r="168" spans="1:5" ht="12.75">
      <c r="A168" s="35" t="s">
        <v>53</v>
      </c>
      <c r="E168" s="39" t="s">
        <v>5</v>
      </c>
    </row>
    <row r="169" spans="1:5" ht="12.75">
      <c r="A169" s="35" t="s">
        <v>54</v>
      </c>
      <c r="E169" s="40" t="s">
        <v>5</v>
      </c>
    </row>
    <row r="170" spans="1:5" ht="12.75">
      <c r="A170" t="s">
        <v>55</v>
      </c>
      <c r="E170" s="39" t="s">
        <v>5</v>
      </c>
    </row>
    <row r="171" spans="1:16" ht="12.75">
      <c r="A171" t="s">
        <v>48</v>
      </c>
      <c s="34" t="s">
        <v>179</v>
      </c>
      <c s="34" t="s">
        <v>166</v>
      </c>
      <c s="35" t="s">
        <v>4</v>
      </c>
      <c s="6" t="s">
        <v>167</v>
      </c>
      <c s="36" t="s">
        <v>168</v>
      </c>
      <c s="37">
        <v>15.4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52</v>
      </c>
      <c>
        <f>(M171*21)/100</f>
      </c>
      <c t="s">
        <v>27</v>
      </c>
    </row>
    <row r="172" spans="1:5" ht="12.75">
      <c r="A172" s="35" t="s">
        <v>53</v>
      </c>
      <c r="E172" s="39" t="s">
        <v>5</v>
      </c>
    </row>
    <row r="173" spans="1:5" ht="12.75">
      <c r="A173" s="35" t="s">
        <v>54</v>
      </c>
      <c r="E173" s="40" t="s">
        <v>5</v>
      </c>
    </row>
    <row r="174" spans="1:5" ht="12.75">
      <c r="A174" t="s">
        <v>55</v>
      </c>
      <c r="E174" s="39" t="s">
        <v>5</v>
      </c>
    </row>
    <row r="175" spans="1:16" ht="25.5">
      <c r="A175" t="s">
        <v>48</v>
      </c>
      <c s="34" t="s">
        <v>182</v>
      </c>
      <c s="34" t="s">
        <v>170</v>
      </c>
      <c s="35" t="s">
        <v>4</v>
      </c>
      <c s="6" t="s">
        <v>171</v>
      </c>
      <c s="36" t="s">
        <v>60</v>
      </c>
      <c s="37">
        <v>1540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52</v>
      </c>
      <c>
        <f>(M175*21)/100</f>
      </c>
      <c t="s">
        <v>27</v>
      </c>
    </row>
    <row r="176" spans="1:5" ht="12.75">
      <c r="A176" s="35" t="s">
        <v>53</v>
      </c>
      <c r="E176" s="39" t="s">
        <v>5</v>
      </c>
    </row>
    <row r="177" spans="1:5" ht="12.75">
      <c r="A177" s="35" t="s">
        <v>54</v>
      </c>
      <c r="E177" s="40" t="s">
        <v>5</v>
      </c>
    </row>
    <row r="178" spans="1:5" ht="12.75">
      <c r="A178" t="s">
        <v>55</v>
      </c>
      <c r="E178" s="39" t="s">
        <v>5</v>
      </c>
    </row>
    <row r="179" spans="1:16" ht="25.5">
      <c r="A179" t="s">
        <v>48</v>
      </c>
      <c s="34" t="s">
        <v>185</v>
      </c>
      <c s="34" t="s">
        <v>173</v>
      </c>
      <c s="35" t="s">
        <v>4</v>
      </c>
      <c s="6" t="s">
        <v>174</v>
      </c>
      <c s="36" t="s">
        <v>67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52</v>
      </c>
      <c>
        <f>(M179*21)/100</f>
      </c>
      <c t="s">
        <v>27</v>
      </c>
    </row>
    <row r="180" spans="1:5" ht="12.75">
      <c r="A180" s="35" t="s">
        <v>53</v>
      </c>
      <c r="E180" s="39" t="s">
        <v>5</v>
      </c>
    </row>
    <row r="181" spans="1:5" ht="12.75">
      <c r="A181" s="35" t="s">
        <v>54</v>
      </c>
      <c r="E181" s="40" t="s">
        <v>5</v>
      </c>
    </row>
    <row r="182" spans="1:5" ht="12.75">
      <c r="A182" t="s">
        <v>55</v>
      </c>
      <c r="E182" s="39" t="s">
        <v>5</v>
      </c>
    </row>
    <row r="183" spans="1:13" ht="12.75">
      <c r="A183" t="s">
        <v>46</v>
      </c>
      <c r="C183" s="31" t="s">
        <v>26</v>
      </c>
      <c r="E183" s="33" t="s">
        <v>175</v>
      </c>
      <c r="J183" s="32">
        <f>0</f>
      </c>
      <c s="32">
        <f>0</f>
      </c>
      <c s="32">
        <f>0+L184+L188+L192+L196+L200+L204+L208+L212+L216+L220+L224+L228+L232+L236+L240</f>
      </c>
      <c s="32">
        <f>0+M184+M188+M192+M196+M200+M204+M208+M212+M216+M220+M224+M228+M232+M236+M240</f>
      </c>
    </row>
    <row r="184" spans="1:16" ht="12.75">
      <c r="A184" t="s">
        <v>48</v>
      </c>
      <c s="34" t="s">
        <v>188</v>
      </c>
      <c s="34" t="s">
        <v>388</v>
      </c>
      <c s="35" t="s">
        <v>4</v>
      </c>
      <c s="6" t="s">
        <v>389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27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2.75">
      <c r="A187" t="s">
        <v>55</v>
      </c>
      <c r="E187" s="39" t="s">
        <v>5</v>
      </c>
    </row>
    <row r="188" spans="1:16" ht="12.75">
      <c r="A188" t="s">
        <v>48</v>
      </c>
      <c s="34" t="s">
        <v>191</v>
      </c>
      <c s="34" t="s">
        <v>390</v>
      </c>
      <c s="35" t="s">
        <v>4</v>
      </c>
      <c s="6" t="s">
        <v>391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27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2.75">
      <c r="A191" t="s">
        <v>55</v>
      </c>
      <c r="E191" s="39" t="s">
        <v>5</v>
      </c>
    </row>
    <row r="192" spans="1:16" ht="25.5">
      <c r="A192" t="s">
        <v>48</v>
      </c>
      <c s="34" t="s">
        <v>194</v>
      </c>
      <c s="34" t="s">
        <v>201</v>
      </c>
      <c s="35" t="s">
        <v>4</v>
      </c>
      <c s="6" t="s">
        <v>202</v>
      </c>
      <c s="36" t="s">
        <v>67</v>
      </c>
      <c s="37">
        <v>12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27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2.75">
      <c r="A195" t="s">
        <v>55</v>
      </c>
      <c r="E195" s="39" t="s">
        <v>5</v>
      </c>
    </row>
    <row r="196" spans="1:16" ht="25.5">
      <c r="A196" t="s">
        <v>48</v>
      </c>
      <c s="34" t="s">
        <v>197</v>
      </c>
      <c s="34" t="s">
        <v>204</v>
      </c>
      <c s="35" t="s">
        <v>4</v>
      </c>
      <c s="6" t="s">
        <v>205</v>
      </c>
      <c s="36" t="s">
        <v>67</v>
      </c>
      <c s="37">
        <v>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27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2.75">
      <c r="A199" t="s">
        <v>55</v>
      </c>
      <c r="E199" s="39" t="s">
        <v>5</v>
      </c>
    </row>
    <row r="200" spans="1:16" ht="12.75">
      <c r="A200" t="s">
        <v>48</v>
      </c>
      <c s="34" t="s">
        <v>200</v>
      </c>
      <c s="34" t="s">
        <v>207</v>
      </c>
      <c s="35" t="s">
        <v>4</v>
      </c>
      <c s="6" t="s">
        <v>208</v>
      </c>
      <c s="36" t="s">
        <v>67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112</v>
      </c>
      <c>
        <f>(M200*21)/100</f>
      </c>
      <c t="s">
        <v>27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2.75">
      <c r="A203" t="s">
        <v>55</v>
      </c>
      <c r="E203" s="39" t="s">
        <v>5</v>
      </c>
    </row>
    <row r="204" spans="1:16" ht="12.75">
      <c r="A204" t="s">
        <v>48</v>
      </c>
      <c s="34" t="s">
        <v>203</v>
      </c>
      <c s="34" t="s">
        <v>211</v>
      </c>
      <c s="35" t="s">
        <v>4</v>
      </c>
      <c s="6" t="s">
        <v>212</v>
      </c>
      <c s="36" t="s">
        <v>67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112</v>
      </c>
      <c>
        <f>(M204*21)/100</f>
      </c>
      <c t="s">
        <v>27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2.75">
      <c r="A207" t="s">
        <v>55</v>
      </c>
      <c r="E207" s="39" t="s">
        <v>5</v>
      </c>
    </row>
    <row r="208" spans="1:16" ht="12.75">
      <c r="A208" t="s">
        <v>48</v>
      </c>
      <c s="34" t="s">
        <v>206</v>
      </c>
      <c s="34" t="s">
        <v>214</v>
      </c>
      <c s="35" t="s">
        <v>4</v>
      </c>
      <c s="6" t="s">
        <v>215</v>
      </c>
      <c s="36" t="s">
        <v>67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</v>
      </c>
      <c>
        <f>(M208*21)/100</f>
      </c>
      <c t="s">
        <v>27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2.75">
      <c r="A211" t="s">
        <v>55</v>
      </c>
      <c r="E211" s="39" t="s">
        <v>5</v>
      </c>
    </row>
    <row r="212" spans="1:16" ht="12.75">
      <c r="A212" t="s">
        <v>48</v>
      </c>
      <c s="34" t="s">
        <v>210</v>
      </c>
      <c s="34" t="s">
        <v>217</v>
      </c>
      <c s="35" t="s">
        <v>4</v>
      </c>
      <c s="6" t="s">
        <v>218</v>
      </c>
      <c s="36" t="s">
        <v>67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27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2.75">
      <c r="A215" t="s">
        <v>55</v>
      </c>
      <c r="E215" s="39" t="s">
        <v>5</v>
      </c>
    </row>
    <row r="216" spans="1:16" ht="25.5">
      <c r="A216" t="s">
        <v>48</v>
      </c>
      <c s="34" t="s">
        <v>213</v>
      </c>
      <c s="34" t="s">
        <v>354</v>
      </c>
      <c s="35" t="s">
        <v>4</v>
      </c>
      <c s="6" t="s">
        <v>355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27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2.75">
      <c r="A219" t="s">
        <v>55</v>
      </c>
      <c r="E219" s="39" t="s">
        <v>5</v>
      </c>
    </row>
    <row r="220" spans="1:16" ht="12.75">
      <c r="A220" t="s">
        <v>48</v>
      </c>
      <c s="34" t="s">
        <v>216</v>
      </c>
      <c s="34" t="s">
        <v>356</v>
      </c>
      <c s="35" t="s">
        <v>4</v>
      </c>
      <c s="6" t="s">
        <v>357</v>
      </c>
      <c s="36" t="s">
        <v>67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27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2.75">
      <c r="A223" t="s">
        <v>55</v>
      </c>
      <c r="E223" s="39" t="s">
        <v>5</v>
      </c>
    </row>
    <row r="224" spans="1:16" ht="25.5">
      <c r="A224" t="s">
        <v>48</v>
      </c>
      <c s="34" t="s">
        <v>219</v>
      </c>
      <c s="34" t="s">
        <v>226</v>
      </c>
      <c s="35" t="s">
        <v>4</v>
      </c>
      <c s="6" t="s">
        <v>227</v>
      </c>
      <c s="36" t="s">
        <v>67</v>
      </c>
      <c s="37">
        <v>15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27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12.75">
      <c r="A227" t="s">
        <v>55</v>
      </c>
      <c r="E227" s="39" t="s">
        <v>5</v>
      </c>
    </row>
    <row r="228" spans="1:16" ht="12.75">
      <c r="A228" t="s">
        <v>48</v>
      </c>
      <c s="34" t="s">
        <v>222</v>
      </c>
      <c s="34" t="s">
        <v>229</v>
      </c>
      <c s="35" t="s">
        <v>4</v>
      </c>
      <c s="6" t="s">
        <v>230</v>
      </c>
      <c s="36" t="s">
        <v>67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27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12.75">
      <c r="A231" t="s">
        <v>55</v>
      </c>
      <c r="E231" s="39" t="s">
        <v>5</v>
      </c>
    </row>
    <row r="232" spans="1:16" ht="12.75">
      <c r="A232" t="s">
        <v>48</v>
      </c>
      <c s="34" t="s">
        <v>225</v>
      </c>
      <c s="34" t="s">
        <v>232</v>
      </c>
      <c s="35" t="s">
        <v>4</v>
      </c>
      <c s="6" t="s">
        <v>233</v>
      </c>
      <c s="36" t="s">
        <v>67</v>
      </c>
      <c s="37">
        <v>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</v>
      </c>
      <c>
        <f>(M232*21)/100</f>
      </c>
      <c t="s">
        <v>27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12.75">
      <c r="A235" t="s">
        <v>55</v>
      </c>
      <c r="E235" s="39" t="s">
        <v>5</v>
      </c>
    </row>
    <row r="236" spans="1:16" ht="12.75">
      <c r="A236" t="s">
        <v>48</v>
      </c>
      <c s="34" t="s">
        <v>228</v>
      </c>
      <c s="34" t="s">
        <v>235</v>
      </c>
      <c s="35" t="s">
        <v>4</v>
      </c>
      <c s="6" t="s">
        <v>236</v>
      </c>
      <c s="36" t="s">
        <v>67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</v>
      </c>
      <c>
        <f>(M236*21)/100</f>
      </c>
      <c t="s">
        <v>27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12.75">
      <c r="A239" t="s">
        <v>55</v>
      </c>
      <c r="E239" s="39" t="s">
        <v>5</v>
      </c>
    </row>
    <row r="240" spans="1:16" ht="12.75">
      <c r="A240" t="s">
        <v>48</v>
      </c>
      <c s="34" t="s">
        <v>231</v>
      </c>
      <c s="34" t="s">
        <v>238</v>
      </c>
      <c s="35" t="s">
        <v>4</v>
      </c>
      <c s="6" t="s">
        <v>239</v>
      </c>
      <c s="36" t="s">
        <v>67</v>
      </c>
      <c s="37">
        <v>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27</v>
      </c>
    </row>
    <row r="241" spans="1:5" ht="12.75">
      <c r="A241" s="35" t="s">
        <v>53</v>
      </c>
      <c r="E241" s="39" t="s">
        <v>5</v>
      </c>
    </row>
    <row r="242" spans="1:5" ht="12.75">
      <c r="A242" s="35" t="s">
        <v>54</v>
      </c>
      <c r="E242" s="40" t="s">
        <v>5</v>
      </c>
    </row>
    <row r="243" spans="1:5" ht="12.75">
      <c r="A243" t="s">
        <v>55</v>
      </c>
      <c r="E243" s="39" t="s">
        <v>5</v>
      </c>
    </row>
    <row r="244" spans="1:13" ht="12.75">
      <c r="A244" t="s">
        <v>46</v>
      </c>
      <c r="C244" s="31" t="s">
        <v>61</v>
      </c>
      <c r="E244" s="33" t="s">
        <v>240</v>
      </c>
      <c r="J244" s="32">
        <f>0</f>
      </c>
      <c s="32">
        <f>0</f>
      </c>
      <c s="32">
        <f>0+L245+L249+L253+L257+L261+L265+L269+L273+L277+L281+L285+L289+L293+L297+L301+L305+L309+L313+L317+L321+L325+L329+L333</f>
      </c>
      <c s="32">
        <f>0+M245+M249+M253+M257+M261+M265+M269+M273+M277+M281+M285+M289+M293+M297+M301+M305+M309+M313+M317+M321+M325+M329+M333</f>
      </c>
    </row>
    <row r="245" spans="1:16" ht="12.75">
      <c r="A245" t="s">
        <v>48</v>
      </c>
      <c s="34" t="s">
        <v>234</v>
      </c>
      <c s="34" t="s">
        <v>242</v>
      </c>
      <c s="35" t="s">
        <v>4</v>
      </c>
      <c s="6" t="s">
        <v>243</v>
      </c>
      <c s="36" t="s">
        <v>60</v>
      </c>
      <c s="37">
        <v>15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52</v>
      </c>
      <c>
        <f>(M245*21)/100</f>
      </c>
      <c t="s">
        <v>27</v>
      </c>
    </row>
    <row r="246" spans="1:5" ht="12.75">
      <c r="A246" s="35" t="s">
        <v>53</v>
      </c>
      <c r="E246" s="39" t="s">
        <v>5</v>
      </c>
    </row>
    <row r="247" spans="1:5" ht="12.75">
      <c r="A247" s="35" t="s">
        <v>54</v>
      </c>
      <c r="E247" s="40" t="s">
        <v>5</v>
      </c>
    </row>
    <row r="248" spans="1:5" ht="12.75">
      <c r="A248" t="s">
        <v>55</v>
      </c>
      <c r="E248" s="39" t="s">
        <v>5</v>
      </c>
    </row>
    <row r="249" spans="1:16" ht="12.75">
      <c r="A249" t="s">
        <v>48</v>
      </c>
      <c s="34" t="s">
        <v>237</v>
      </c>
      <c s="34" t="s">
        <v>245</v>
      </c>
      <c s="35" t="s">
        <v>4</v>
      </c>
      <c s="6" t="s">
        <v>246</v>
      </c>
      <c s="36" t="s">
        <v>60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52</v>
      </c>
      <c>
        <f>(M249*21)/100</f>
      </c>
      <c t="s">
        <v>27</v>
      </c>
    </row>
    <row r="250" spans="1:5" ht="12.75">
      <c r="A250" s="35" t="s">
        <v>53</v>
      </c>
      <c r="E250" s="39" t="s">
        <v>5</v>
      </c>
    </row>
    <row r="251" spans="1:5" ht="12.75">
      <c r="A251" s="35" t="s">
        <v>54</v>
      </c>
      <c r="E251" s="40" t="s">
        <v>5</v>
      </c>
    </row>
    <row r="252" spans="1:5" ht="12.75">
      <c r="A252" t="s">
        <v>55</v>
      </c>
      <c r="E252" s="39" t="s">
        <v>5</v>
      </c>
    </row>
    <row r="253" spans="1:16" ht="12.75">
      <c r="A253" t="s">
        <v>48</v>
      </c>
      <c s="34" t="s">
        <v>241</v>
      </c>
      <c s="34" t="s">
        <v>251</v>
      </c>
      <c s="35" t="s">
        <v>4</v>
      </c>
      <c s="6" t="s">
        <v>252</v>
      </c>
      <c s="36" t="s">
        <v>67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112</v>
      </c>
      <c>
        <f>(M253*21)/100</f>
      </c>
      <c t="s">
        <v>27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2.75">
      <c r="A256" t="s">
        <v>55</v>
      </c>
      <c r="E256" s="39" t="s">
        <v>5</v>
      </c>
    </row>
    <row r="257" spans="1:16" ht="12.75">
      <c r="A257" t="s">
        <v>48</v>
      </c>
      <c s="34" t="s">
        <v>244</v>
      </c>
      <c s="34" t="s">
        <v>254</v>
      </c>
      <c s="35" t="s">
        <v>4</v>
      </c>
      <c s="6" t="s">
        <v>255</v>
      </c>
      <c s="36" t="s">
        <v>67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112</v>
      </c>
      <c>
        <f>(M257*21)/100</f>
      </c>
      <c t="s">
        <v>27</v>
      </c>
    </row>
    <row r="258" spans="1:5" ht="12.75">
      <c r="A258" s="35" t="s">
        <v>53</v>
      </c>
      <c r="E258" s="39" t="s">
        <v>5</v>
      </c>
    </row>
    <row r="259" spans="1:5" ht="12.75">
      <c r="A259" s="35" t="s">
        <v>54</v>
      </c>
      <c r="E259" s="40" t="s">
        <v>5</v>
      </c>
    </row>
    <row r="260" spans="1:5" ht="12.75">
      <c r="A260" t="s">
        <v>55</v>
      </c>
      <c r="E260" s="39" t="s">
        <v>5</v>
      </c>
    </row>
    <row r="261" spans="1:16" ht="12.75">
      <c r="A261" t="s">
        <v>48</v>
      </c>
      <c s="34" t="s">
        <v>247</v>
      </c>
      <c s="34" t="s">
        <v>263</v>
      </c>
      <c s="35" t="s">
        <v>4</v>
      </c>
      <c s="6" t="s">
        <v>264</v>
      </c>
      <c s="36" t="s">
        <v>67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52</v>
      </c>
      <c>
        <f>(M261*21)/100</f>
      </c>
      <c t="s">
        <v>27</v>
      </c>
    </row>
    <row r="262" spans="1:5" ht="12.75">
      <c r="A262" s="35" t="s">
        <v>53</v>
      </c>
      <c r="E262" s="39" t="s">
        <v>5</v>
      </c>
    </row>
    <row r="263" spans="1:5" ht="12.75">
      <c r="A263" s="35" t="s">
        <v>54</v>
      </c>
      <c r="E263" s="40" t="s">
        <v>5</v>
      </c>
    </row>
    <row r="264" spans="1:5" ht="12.75">
      <c r="A264" t="s">
        <v>55</v>
      </c>
      <c r="E264" s="39" t="s">
        <v>5</v>
      </c>
    </row>
    <row r="265" spans="1:16" ht="12.75">
      <c r="A265" t="s">
        <v>48</v>
      </c>
      <c s="34" t="s">
        <v>250</v>
      </c>
      <c s="34" t="s">
        <v>266</v>
      </c>
      <c s="35" t="s">
        <v>4</v>
      </c>
      <c s="6" t="s">
        <v>267</v>
      </c>
      <c s="36" t="s">
        <v>67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52</v>
      </c>
      <c>
        <f>(M265*21)/100</f>
      </c>
      <c t="s">
        <v>27</v>
      </c>
    </row>
    <row r="266" spans="1:5" ht="12.75">
      <c r="A266" s="35" t="s">
        <v>53</v>
      </c>
      <c r="E266" s="39" t="s">
        <v>5</v>
      </c>
    </row>
    <row r="267" spans="1:5" ht="12.75">
      <c r="A267" s="35" t="s">
        <v>54</v>
      </c>
      <c r="E267" s="40" t="s">
        <v>5</v>
      </c>
    </row>
    <row r="268" spans="1:5" ht="12.75">
      <c r="A268" t="s">
        <v>55</v>
      </c>
      <c r="E268" s="39" t="s">
        <v>5</v>
      </c>
    </row>
    <row r="269" spans="1:16" ht="12.75">
      <c r="A269" t="s">
        <v>48</v>
      </c>
      <c s="34" t="s">
        <v>253</v>
      </c>
      <c s="34" t="s">
        <v>269</v>
      </c>
      <c s="35" t="s">
        <v>4</v>
      </c>
      <c s="6" t="s">
        <v>270</v>
      </c>
      <c s="36" t="s">
        <v>67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52</v>
      </c>
      <c>
        <f>(M269*21)/100</f>
      </c>
      <c t="s">
        <v>27</v>
      </c>
    </row>
    <row r="270" spans="1:5" ht="12.75">
      <c r="A270" s="35" t="s">
        <v>53</v>
      </c>
      <c r="E270" s="39" t="s">
        <v>5</v>
      </c>
    </row>
    <row r="271" spans="1:5" ht="12.75">
      <c r="A271" s="35" t="s">
        <v>54</v>
      </c>
      <c r="E271" s="40" t="s">
        <v>5</v>
      </c>
    </row>
    <row r="272" spans="1:5" ht="12.75">
      <c r="A272" t="s">
        <v>55</v>
      </c>
      <c r="E272" s="39" t="s">
        <v>5</v>
      </c>
    </row>
    <row r="273" spans="1:16" ht="12.75">
      <c r="A273" t="s">
        <v>48</v>
      </c>
      <c s="34" t="s">
        <v>256</v>
      </c>
      <c s="34" t="s">
        <v>272</v>
      </c>
      <c s="35" t="s">
        <v>4</v>
      </c>
      <c s="6" t="s">
        <v>273</v>
      </c>
      <c s="36" t="s">
        <v>67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52</v>
      </c>
      <c>
        <f>(M273*21)/100</f>
      </c>
      <c t="s">
        <v>27</v>
      </c>
    </row>
    <row r="274" spans="1:5" ht="12.75">
      <c r="A274" s="35" t="s">
        <v>53</v>
      </c>
      <c r="E274" s="39" t="s">
        <v>5</v>
      </c>
    </row>
    <row r="275" spans="1:5" ht="12.75">
      <c r="A275" s="35" t="s">
        <v>54</v>
      </c>
      <c r="E275" s="40" t="s">
        <v>5</v>
      </c>
    </row>
    <row r="276" spans="1:5" ht="12.75">
      <c r="A276" t="s">
        <v>55</v>
      </c>
      <c r="E276" s="39" t="s">
        <v>5</v>
      </c>
    </row>
    <row r="277" spans="1:16" ht="12.75">
      <c r="A277" t="s">
        <v>48</v>
      </c>
      <c s="34" t="s">
        <v>259</v>
      </c>
      <c s="34" t="s">
        <v>275</v>
      </c>
      <c s="35" t="s">
        <v>4</v>
      </c>
      <c s="6" t="s">
        <v>276</v>
      </c>
      <c s="36" t="s">
        <v>67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52</v>
      </c>
      <c>
        <f>(M277*21)/100</f>
      </c>
      <c t="s">
        <v>27</v>
      </c>
    </row>
    <row r="278" spans="1:5" ht="12.75">
      <c r="A278" s="35" t="s">
        <v>53</v>
      </c>
      <c r="E278" s="39" t="s">
        <v>5</v>
      </c>
    </row>
    <row r="279" spans="1:5" ht="12.75">
      <c r="A279" s="35" t="s">
        <v>54</v>
      </c>
      <c r="E279" s="40" t="s">
        <v>5</v>
      </c>
    </row>
    <row r="280" spans="1:5" ht="12.75">
      <c r="A280" t="s">
        <v>55</v>
      </c>
      <c r="E280" s="39" t="s">
        <v>5</v>
      </c>
    </row>
    <row r="281" spans="1:16" ht="12.75">
      <c r="A281" t="s">
        <v>48</v>
      </c>
      <c s="34" t="s">
        <v>262</v>
      </c>
      <c s="34" t="s">
        <v>278</v>
      </c>
      <c s="35" t="s">
        <v>4</v>
      </c>
      <c s="6" t="s">
        <v>279</v>
      </c>
      <c s="36" t="s">
        <v>67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52</v>
      </c>
      <c>
        <f>(M281*21)/100</f>
      </c>
      <c t="s">
        <v>27</v>
      </c>
    </row>
    <row r="282" spans="1:5" ht="12.75">
      <c r="A282" s="35" t="s">
        <v>53</v>
      </c>
      <c r="E282" s="39" t="s">
        <v>5</v>
      </c>
    </row>
    <row r="283" spans="1:5" ht="12.75">
      <c r="A283" s="35" t="s">
        <v>54</v>
      </c>
      <c r="E283" s="40" t="s">
        <v>5</v>
      </c>
    </row>
    <row r="284" spans="1:5" ht="12.75">
      <c r="A284" t="s">
        <v>55</v>
      </c>
      <c r="E284" s="39" t="s">
        <v>5</v>
      </c>
    </row>
    <row r="285" spans="1:16" ht="25.5">
      <c r="A285" t="s">
        <v>48</v>
      </c>
      <c s="34" t="s">
        <v>265</v>
      </c>
      <c s="34" t="s">
        <v>290</v>
      </c>
      <c s="35" t="s">
        <v>4</v>
      </c>
      <c s="6" t="s">
        <v>291</v>
      </c>
      <c s="36" t="s">
        <v>67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52</v>
      </c>
      <c>
        <f>(M285*21)/100</f>
      </c>
      <c t="s">
        <v>27</v>
      </c>
    </row>
    <row r="286" spans="1:5" ht="12.75">
      <c r="A286" s="35" t="s">
        <v>53</v>
      </c>
      <c r="E286" s="39" t="s">
        <v>5</v>
      </c>
    </row>
    <row r="287" spans="1:5" ht="12.75">
      <c r="A287" s="35" t="s">
        <v>54</v>
      </c>
      <c r="E287" s="40" t="s">
        <v>5</v>
      </c>
    </row>
    <row r="288" spans="1:5" ht="12.75">
      <c r="A288" t="s">
        <v>55</v>
      </c>
      <c r="E288" s="39" t="s">
        <v>5</v>
      </c>
    </row>
    <row r="289" spans="1:16" ht="12.75">
      <c r="A289" t="s">
        <v>48</v>
      </c>
      <c s="34" t="s">
        <v>268</v>
      </c>
      <c s="34" t="s">
        <v>362</v>
      </c>
      <c s="35" t="s">
        <v>4</v>
      </c>
      <c s="6" t="s">
        <v>363</v>
      </c>
      <c s="36" t="s">
        <v>67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52</v>
      </c>
      <c>
        <f>(M289*21)/100</f>
      </c>
      <c t="s">
        <v>27</v>
      </c>
    </row>
    <row r="290" spans="1:5" ht="12.75">
      <c r="A290" s="35" t="s">
        <v>53</v>
      </c>
      <c r="E290" s="39" t="s">
        <v>5</v>
      </c>
    </row>
    <row r="291" spans="1:5" ht="12.75">
      <c r="A291" s="35" t="s">
        <v>54</v>
      </c>
      <c r="E291" s="40" t="s">
        <v>5</v>
      </c>
    </row>
    <row r="292" spans="1:5" ht="12.75">
      <c r="A292" t="s">
        <v>55</v>
      </c>
      <c r="E292" s="39" t="s">
        <v>5</v>
      </c>
    </row>
    <row r="293" spans="1:16" ht="12.75">
      <c r="A293" t="s">
        <v>48</v>
      </c>
      <c s="34" t="s">
        <v>271</v>
      </c>
      <c s="34" t="s">
        <v>364</v>
      </c>
      <c s="35" t="s">
        <v>4</v>
      </c>
      <c s="6" t="s">
        <v>365</v>
      </c>
      <c s="36" t="s">
        <v>67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52</v>
      </c>
      <c>
        <f>(M293*21)/100</f>
      </c>
      <c t="s">
        <v>27</v>
      </c>
    </row>
    <row r="294" spans="1:5" ht="12.75">
      <c r="A294" s="35" t="s">
        <v>53</v>
      </c>
      <c r="E294" s="39" t="s">
        <v>5</v>
      </c>
    </row>
    <row r="295" spans="1:5" ht="12.75">
      <c r="A295" s="35" t="s">
        <v>54</v>
      </c>
      <c r="E295" s="40" t="s">
        <v>5</v>
      </c>
    </row>
    <row r="296" spans="1:5" ht="12.75">
      <c r="A296" t="s">
        <v>55</v>
      </c>
      <c r="E296" s="39" t="s">
        <v>5</v>
      </c>
    </row>
    <row r="297" spans="1:16" ht="12.75">
      <c r="A297" t="s">
        <v>48</v>
      </c>
      <c s="34" t="s">
        <v>274</v>
      </c>
      <c s="34" t="s">
        <v>366</v>
      </c>
      <c s="35" t="s">
        <v>4</v>
      </c>
      <c s="6" t="s">
        <v>367</v>
      </c>
      <c s="36" t="s">
        <v>67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52</v>
      </c>
      <c>
        <f>(M297*21)/100</f>
      </c>
      <c t="s">
        <v>27</v>
      </c>
    </row>
    <row r="298" spans="1:5" ht="12.75">
      <c r="A298" s="35" t="s">
        <v>53</v>
      </c>
      <c r="E298" s="39" t="s">
        <v>5</v>
      </c>
    </row>
    <row r="299" spans="1:5" ht="12.75">
      <c r="A299" s="35" t="s">
        <v>54</v>
      </c>
      <c r="E299" s="40" t="s">
        <v>5</v>
      </c>
    </row>
    <row r="300" spans="1:5" ht="12.75">
      <c r="A300" t="s">
        <v>55</v>
      </c>
      <c r="E300" s="39" t="s">
        <v>5</v>
      </c>
    </row>
    <row r="301" spans="1:16" ht="12.75">
      <c r="A301" t="s">
        <v>48</v>
      </c>
      <c s="34" t="s">
        <v>277</v>
      </c>
      <c s="34" t="s">
        <v>368</v>
      </c>
      <c s="35" t="s">
        <v>4</v>
      </c>
      <c s="6" t="s">
        <v>369</v>
      </c>
      <c s="36" t="s">
        <v>67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52</v>
      </c>
      <c>
        <f>(M301*21)/100</f>
      </c>
      <c t="s">
        <v>27</v>
      </c>
    </row>
    <row r="302" spans="1:5" ht="12.75">
      <c r="A302" s="35" t="s">
        <v>53</v>
      </c>
      <c r="E302" s="39" t="s">
        <v>5</v>
      </c>
    </row>
    <row r="303" spans="1:5" ht="12.75">
      <c r="A303" s="35" t="s">
        <v>54</v>
      </c>
      <c r="E303" s="40" t="s">
        <v>5</v>
      </c>
    </row>
    <row r="304" spans="1:5" ht="12.75">
      <c r="A304" t="s">
        <v>55</v>
      </c>
      <c r="E304" s="39" t="s">
        <v>5</v>
      </c>
    </row>
    <row r="305" spans="1:16" ht="12.75">
      <c r="A305" t="s">
        <v>48</v>
      </c>
      <c s="34" t="s">
        <v>280</v>
      </c>
      <c s="34" t="s">
        <v>293</v>
      </c>
      <c s="35" t="s">
        <v>4</v>
      </c>
      <c s="6" t="s">
        <v>294</v>
      </c>
      <c s="36" t="s">
        <v>67</v>
      </c>
      <c s="37">
        <v>10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52</v>
      </c>
      <c>
        <f>(M305*21)/100</f>
      </c>
      <c t="s">
        <v>27</v>
      </c>
    </row>
    <row r="306" spans="1:5" ht="12.75">
      <c r="A306" s="35" t="s">
        <v>53</v>
      </c>
      <c r="E306" s="39" t="s">
        <v>5</v>
      </c>
    </row>
    <row r="307" spans="1:5" ht="12.75">
      <c r="A307" s="35" t="s">
        <v>54</v>
      </c>
      <c r="E307" s="40" t="s">
        <v>5</v>
      </c>
    </row>
    <row r="308" spans="1:5" ht="12.75">
      <c r="A308" t="s">
        <v>55</v>
      </c>
      <c r="E308" s="39" t="s">
        <v>5</v>
      </c>
    </row>
    <row r="309" spans="1:16" ht="12.75">
      <c r="A309" t="s">
        <v>48</v>
      </c>
      <c s="34" t="s">
        <v>283</v>
      </c>
      <c s="34" t="s">
        <v>296</v>
      </c>
      <c s="35" t="s">
        <v>4</v>
      </c>
      <c s="6" t="s">
        <v>297</v>
      </c>
      <c s="36" t="s">
        <v>67</v>
      </c>
      <c s="37">
        <v>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52</v>
      </c>
      <c>
        <f>(M309*21)/100</f>
      </c>
      <c t="s">
        <v>27</v>
      </c>
    </row>
    <row r="310" spans="1:5" ht="12.75">
      <c r="A310" s="35" t="s">
        <v>53</v>
      </c>
      <c r="E310" s="39" t="s">
        <v>5</v>
      </c>
    </row>
    <row r="311" spans="1:5" ht="12.75">
      <c r="A311" s="35" t="s">
        <v>54</v>
      </c>
      <c r="E311" s="40" t="s">
        <v>5</v>
      </c>
    </row>
    <row r="312" spans="1:5" ht="12.75">
      <c r="A312" t="s">
        <v>55</v>
      </c>
      <c r="E312" s="39" t="s">
        <v>5</v>
      </c>
    </row>
    <row r="313" spans="1:16" ht="25.5">
      <c r="A313" t="s">
        <v>48</v>
      </c>
      <c s="34" t="s">
        <v>286</v>
      </c>
      <c s="34" t="s">
        <v>299</v>
      </c>
      <c s="35" t="s">
        <v>4</v>
      </c>
      <c s="6" t="s">
        <v>300</v>
      </c>
      <c s="36" t="s">
        <v>67</v>
      </c>
      <c s="37">
        <v>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52</v>
      </c>
      <c>
        <f>(M313*21)/100</f>
      </c>
      <c t="s">
        <v>27</v>
      </c>
    </row>
    <row r="314" spans="1:5" ht="12.75">
      <c r="A314" s="35" t="s">
        <v>53</v>
      </c>
      <c r="E314" s="39" t="s">
        <v>5</v>
      </c>
    </row>
    <row r="315" spans="1:5" ht="12.75">
      <c r="A315" s="35" t="s">
        <v>54</v>
      </c>
      <c r="E315" s="40" t="s">
        <v>5</v>
      </c>
    </row>
    <row r="316" spans="1:5" ht="12.75">
      <c r="A316" t="s">
        <v>55</v>
      </c>
      <c r="E316" s="39" t="s">
        <v>5</v>
      </c>
    </row>
    <row r="317" spans="1:16" ht="12.75">
      <c r="A317" t="s">
        <v>48</v>
      </c>
      <c s="34" t="s">
        <v>289</v>
      </c>
      <c s="34" t="s">
        <v>302</v>
      </c>
      <c s="35" t="s">
        <v>4</v>
      </c>
      <c s="6" t="s">
        <v>303</v>
      </c>
      <c s="36" t="s">
        <v>304</v>
      </c>
      <c s="37">
        <v>60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52</v>
      </c>
      <c>
        <f>(M317*21)/100</f>
      </c>
      <c t="s">
        <v>27</v>
      </c>
    </row>
    <row r="318" spans="1:5" ht="12.75">
      <c r="A318" s="35" t="s">
        <v>53</v>
      </c>
      <c r="E318" s="39" t="s">
        <v>5</v>
      </c>
    </row>
    <row r="319" spans="1:5" ht="12.75">
      <c r="A319" s="35" t="s">
        <v>54</v>
      </c>
      <c r="E319" s="40" t="s">
        <v>5</v>
      </c>
    </row>
    <row r="320" spans="1:5" ht="12.75">
      <c r="A320" t="s">
        <v>55</v>
      </c>
      <c r="E320" s="39" t="s">
        <v>5</v>
      </c>
    </row>
    <row r="321" spans="1:16" ht="12.75">
      <c r="A321" t="s">
        <v>48</v>
      </c>
      <c s="34" t="s">
        <v>292</v>
      </c>
      <c s="34" t="s">
        <v>306</v>
      </c>
      <c s="35" t="s">
        <v>4</v>
      </c>
      <c s="6" t="s">
        <v>307</v>
      </c>
      <c s="36" t="s">
        <v>304</v>
      </c>
      <c s="37">
        <v>20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52</v>
      </c>
      <c>
        <f>(M321*21)/100</f>
      </c>
      <c t="s">
        <v>27</v>
      </c>
    </row>
    <row r="322" spans="1:5" ht="12.75">
      <c r="A322" s="35" t="s">
        <v>53</v>
      </c>
      <c r="E322" s="39" t="s">
        <v>5</v>
      </c>
    </row>
    <row r="323" spans="1:5" ht="12.75">
      <c r="A323" s="35" t="s">
        <v>54</v>
      </c>
      <c r="E323" s="40" t="s">
        <v>5</v>
      </c>
    </row>
    <row r="324" spans="1:5" ht="12.75">
      <c r="A324" t="s">
        <v>55</v>
      </c>
      <c r="E324" s="39" t="s">
        <v>5</v>
      </c>
    </row>
    <row r="325" spans="1:16" ht="12.75">
      <c r="A325" t="s">
        <v>48</v>
      </c>
      <c s="34" t="s">
        <v>295</v>
      </c>
      <c s="34" t="s">
        <v>309</v>
      </c>
      <c s="35" t="s">
        <v>4</v>
      </c>
      <c s="6" t="s">
        <v>310</v>
      </c>
      <c s="36" t="s">
        <v>304</v>
      </c>
      <c s="37">
        <v>100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52</v>
      </c>
      <c>
        <f>(M325*21)/100</f>
      </c>
      <c t="s">
        <v>27</v>
      </c>
    </row>
    <row r="326" spans="1:5" ht="12.75">
      <c r="A326" s="35" t="s">
        <v>53</v>
      </c>
      <c r="E326" s="39" t="s">
        <v>5</v>
      </c>
    </row>
    <row r="327" spans="1:5" ht="12.75">
      <c r="A327" s="35" t="s">
        <v>54</v>
      </c>
      <c r="E327" s="40" t="s">
        <v>5</v>
      </c>
    </row>
    <row r="328" spans="1:5" ht="12.75">
      <c r="A328" t="s">
        <v>55</v>
      </c>
      <c r="E328" s="39" t="s">
        <v>5</v>
      </c>
    </row>
    <row r="329" spans="1:16" ht="12.75">
      <c r="A329" t="s">
        <v>48</v>
      </c>
      <c s="34" t="s">
        <v>298</v>
      </c>
      <c s="34" t="s">
        <v>312</v>
      </c>
      <c s="35" t="s">
        <v>4</v>
      </c>
      <c s="6" t="s">
        <v>313</v>
      </c>
      <c s="36" t="s">
        <v>67</v>
      </c>
      <c s="37">
        <v>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52</v>
      </c>
      <c>
        <f>(M329*21)/100</f>
      </c>
      <c t="s">
        <v>27</v>
      </c>
    </row>
    <row r="330" spans="1:5" ht="12.75">
      <c r="A330" s="35" t="s">
        <v>53</v>
      </c>
      <c r="E330" s="39" t="s">
        <v>5</v>
      </c>
    </row>
    <row r="331" spans="1:5" ht="12.75">
      <c r="A331" s="35" t="s">
        <v>54</v>
      </c>
      <c r="E331" s="40" t="s">
        <v>5</v>
      </c>
    </row>
    <row r="332" spans="1:5" ht="12.75">
      <c r="A332" t="s">
        <v>55</v>
      </c>
      <c r="E332" s="39" t="s">
        <v>5</v>
      </c>
    </row>
    <row r="333" spans="1:16" ht="12.75">
      <c r="A333" t="s">
        <v>48</v>
      </c>
      <c s="34" t="s">
        <v>301</v>
      </c>
      <c s="34" t="s">
        <v>321</v>
      </c>
      <c s="35" t="s">
        <v>4</v>
      </c>
      <c s="6" t="s">
        <v>322</v>
      </c>
      <c s="36" t="s">
        <v>323</v>
      </c>
      <c s="37">
        <v>1.475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52</v>
      </c>
      <c>
        <f>(M333*21)/100</f>
      </c>
      <c t="s">
        <v>27</v>
      </c>
    </row>
    <row r="334" spans="1:5" ht="12.75">
      <c r="A334" s="35" t="s">
        <v>53</v>
      </c>
      <c r="E334" s="39" t="s">
        <v>5</v>
      </c>
    </row>
    <row r="335" spans="1:5" ht="12.75">
      <c r="A335" s="35" t="s">
        <v>54</v>
      </c>
      <c r="E335" s="40" t="s">
        <v>5</v>
      </c>
    </row>
    <row r="336" spans="1:5" ht="12.75">
      <c r="A336" t="s">
        <v>55</v>
      </c>
      <c r="E336" s="39" t="s">
        <v>5</v>
      </c>
    </row>
    <row r="337" spans="1:13" ht="12.75">
      <c r="A337" t="s">
        <v>46</v>
      </c>
      <c r="C337" s="31" t="s">
        <v>64</v>
      </c>
      <c r="E337" s="33" t="s">
        <v>327</v>
      </c>
      <c r="J337" s="32">
        <f>0</f>
      </c>
      <c s="32">
        <f>0</f>
      </c>
      <c s="32">
        <f>0+L338+L342+L346</f>
      </c>
      <c s="32">
        <f>0+M338+M342+M346</f>
      </c>
    </row>
    <row r="338" spans="1:16" ht="12.75">
      <c r="A338" t="s">
        <v>48</v>
      </c>
      <c s="34" t="s">
        <v>305</v>
      </c>
      <c s="34" t="s">
        <v>392</v>
      </c>
      <c s="35" t="s">
        <v>4</v>
      </c>
      <c s="6" t="s">
        <v>393</v>
      </c>
      <c s="36" t="s">
        <v>67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52</v>
      </c>
      <c>
        <f>(M338*21)/100</f>
      </c>
      <c t="s">
        <v>27</v>
      </c>
    </row>
    <row r="339" spans="1:5" ht="12.75">
      <c r="A339" s="35" t="s">
        <v>53</v>
      </c>
      <c r="E339" s="39" t="s">
        <v>5</v>
      </c>
    </row>
    <row r="340" spans="1:5" ht="12.75">
      <c r="A340" s="35" t="s">
        <v>54</v>
      </c>
      <c r="E340" s="40" t="s">
        <v>5</v>
      </c>
    </row>
    <row r="341" spans="1:5" ht="12.75">
      <c r="A341" t="s">
        <v>55</v>
      </c>
      <c r="E341" s="39" t="s">
        <v>5</v>
      </c>
    </row>
    <row r="342" spans="1:16" ht="25.5">
      <c r="A342" t="s">
        <v>48</v>
      </c>
      <c s="34" t="s">
        <v>308</v>
      </c>
      <c s="34" t="s">
        <v>338</v>
      </c>
      <c s="35" t="s">
        <v>4</v>
      </c>
      <c s="6" t="s">
        <v>339</v>
      </c>
      <c s="36" t="s">
        <v>67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52</v>
      </c>
      <c>
        <f>(M342*21)/100</f>
      </c>
      <c t="s">
        <v>27</v>
      </c>
    </row>
    <row r="343" spans="1:5" ht="12.75">
      <c r="A343" s="35" t="s">
        <v>53</v>
      </c>
      <c r="E343" s="39" t="s">
        <v>5</v>
      </c>
    </row>
    <row r="344" spans="1:5" ht="12.75">
      <c r="A344" s="35" t="s">
        <v>54</v>
      </c>
      <c r="E344" s="40" t="s">
        <v>5</v>
      </c>
    </row>
    <row r="345" spans="1:5" ht="12.75">
      <c r="A345" t="s">
        <v>55</v>
      </c>
      <c r="E345" s="39" t="s">
        <v>5</v>
      </c>
    </row>
    <row r="346" spans="1:16" ht="12.75">
      <c r="A346" t="s">
        <v>48</v>
      </c>
      <c s="34" t="s">
        <v>311</v>
      </c>
      <c s="34" t="s">
        <v>394</v>
      </c>
      <c s="35" t="s">
        <v>4</v>
      </c>
      <c s="6" t="s">
        <v>395</v>
      </c>
      <c s="36" t="s">
        <v>67</v>
      </c>
      <c s="37">
        <v>4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52</v>
      </c>
      <c>
        <f>(M346*21)/100</f>
      </c>
      <c t="s">
        <v>27</v>
      </c>
    </row>
    <row r="347" spans="1:5" ht="12.75">
      <c r="A347" s="35" t="s">
        <v>53</v>
      </c>
      <c r="E347" s="39" t="s">
        <v>5</v>
      </c>
    </row>
    <row r="348" spans="1:5" ht="12.75">
      <c r="A348" s="35" t="s">
        <v>54</v>
      </c>
      <c r="E348" s="40" t="s">
        <v>5</v>
      </c>
    </row>
    <row r="349" spans="1:5" ht="12.75">
      <c r="A349" t="s">
        <v>55</v>
      </c>
      <c r="E3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